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7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8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1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2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3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14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16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7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steigstra/Library/CloudStorage/Dropbox/Covid 19/Baseline/"/>
    </mc:Choice>
  </mc:AlternateContent>
  <xr:revisionPtr revIDLastSave="0" documentId="13_ncr:1_{46B07282-8E08-BD41-9125-9F7F74977AD5}" xr6:coauthVersionLast="47" xr6:coauthVersionMax="47" xr10:uidLastSave="{00000000-0000-0000-0000-000000000000}"/>
  <bookViews>
    <workbookView xWindow="0" yWindow="500" windowWidth="25480" windowHeight="15220" firstSheet="1" activeTab="4" xr2:uid="{D136888F-F856-C64C-88EB-F51B39EC2962}"/>
  </bookViews>
  <sheets>
    <sheet name="MalCnts" sheetId="1" r:id="rId1"/>
    <sheet name="FemCnts" sheetId="2" r:id="rId2"/>
    <sheet name="MalDeath" sheetId="3" r:id="rId3"/>
    <sheet name="FemDeath" sheetId="4" r:id="rId4"/>
    <sheet name="Male Baseline" sheetId="8" r:id="rId5"/>
    <sheet name="Male fit" sheetId="18" r:id="rId6"/>
    <sheet name="Female Baseline" sheetId="9" r:id="rId7"/>
    <sheet name="Female fit" sheetId="19" r:id="rId8"/>
    <sheet name="Corona" sheetId="15" r:id="rId9"/>
    <sheet name="Summary" sheetId="12" r:id="rId10"/>
    <sheet name="Cumulative" sheetId="16" r:id="rId11"/>
    <sheet name="Graphs NL" sheetId="7" r:id="rId12"/>
    <sheet name="Graphs Eng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2" l="1"/>
  <c r="AK115" i="8" s="1"/>
  <c r="AB107" i="9"/>
  <c r="AC107" i="9"/>
  <c r="AD107" i="9"/>
  <c r="AE107" i="9"/>
  <c r="AF107" i="9"/>
  <c r="AA107" i="9"/>
  <c r="E119" i="12" l="1"/>
  <c r="AK113" i="8" s="1"/>
  <c r="F119" i="12"/>
  <c r="AK114" i="8" s="1"/>
  <c r="C119" i="12" l="1"/>
  <c r="D119" i="12"/>
  <c r="Y26" i="9" l="1"/>
  <c r="Y27" i="9"/>
  <c r="Y28" i="9"/>
  <c r="Y29" i="9"/>
  <c r="Y30" i="9"/>
  <c r="Y31" i="9"/>
  <c r="Y32" i="9"/>
  <c r="Y33" i="9"/>
  <c r="Y34" i="9"/>
  <c r="Y35" i="9"/>
  <c r="Y36" i="9"/>
  <c r="Y37" i="9"/>
  <c r="Y38" i="9"/>
  <c r="Y39" i="9"/>
  <c r="Y40" i="9"/>
  <c r="Y41" i="9"/>
  <c r="Y42" i="9"/>
  <c r="Y43" i="9"/>
  <c r="Y44" i="9"/>
  <c r="Y45" i="9"/>
  <c r="Y46" i="9"/>
  <c r="Y47" i="9"/>
  <c r="Y48" i="9"/>
  <c r="Y49" i="9"/>
  <c r="Y50" i="9"/>
  <c r="Y51" i="9"/>
  <c r="Y52" i="9"/>
  <c r="Y53" i="9"/>
  <c r="Y54" i="9"/>
  <c r="Y55" i="9"/>
  <c r="Y56" i="9"/>
  <c r="Y57" i="9"/>
  <c r="Y58" i="9"/>
  <c r="Y59" i="9"/>
  <c r="Y60" i="9"/>
  <c r="Y61" i="9"/>
  <c r="Y62" i="9"/>
  <c r="Y63" i="9"/>
  <c r="Y64" i="9"/>
  <c r="Y65" i="9"/>
  <c r="Y66" i="9"/>
  <c r="Y67" i="9"/>
  <c r="Y68" i="9"/>
  <c r="Y69" i="9"/>
  <c r="Y70" i="9"/>
  <c r="Y71" i="9"/>
  <c r="Y72" i="9"/>
  <c r="Y73" i="9"/>
  <c r="Y109" i="9" s="1"/>
  <c r="Y74" i="9"/>
  <c r="Y75" i="9"/>
  <c r="Y76" i="9"/>
  <c r="Y77" i="9"/>
  <c r="Y78" i="9"/>
  <c r="Y79" i="9"/>
  <c r="Y80" i="9"/>
  <c r="Y81" i="9"/>
  <c r="Y82" i="9"/>
  <c r="Y83" i="9"/>
  <c r="Y84" i="9"/>
  <c r="Y85" i="9"/>
  <c r="Y86" i="9"/>
  <c r="Y87" i="9"/>
  <c r="Y88" i="9"/>
  <c r="Y89" i="9"/>
  <c r="Y90" i="9"/>
  <c r="Y91" i="9"/>
  <c r="Y92" i="9"/>
  <c r="Y93" i="9"/>
  <c r="Y94" i="9"/>
  <c r="Y95" i="9"/>
  <c r="Y96" i="9"/>
  <c r="Y97" i="9"/>
  <c r="Y98" i="9"/>
  <c r="Y99" i="9"/>
  <c r="Y100" i="9"/>
  <c r="Y101" i="9"/>
  <c r="Y102" i="9"/>
  <c r="Y103" i="9"/>
  <c r="Y104" i="9"/>
  <c r="Y105" i="9"/>
  <c r="Y106" i="9"/>
  <c r="Y107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4" i="9"/>
  <c r="Y5" i="9"/>
  <c r="Y3" i="9"/>
  <c r="Y110" i="9"/>
  <c r="Y113" i="9"/>
  <c r="Y114" i="9"/>
  <c r="A5" i="19" l="1"/>
  <c r="A6" i="19" s="1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A65" i="19" s="1"/>
  <c r="A66" i="19" s="1"/>
  <c r="A67" i="19" s="1"/>
  <c r="A68" i="19" s="1"/>
  <c r="A69" i="19" s="1"/>
  <c r="A70" i="19" s="1"/>
  <c r="A71" i="19" s="1"/>
  <c r="A72" i="19" s="1"/>
  <c r="A73" i="19" s="1"/>
  <c r="A74" i="19" s="1"/>
  <c r="A75" i="19" s="1"/>
  <c r="A76" i="19" s="1"/>
  <c r="A77" i="19" s="1"/>
  <c r="A78" i="19" s="1"/>
  <c r="A79" i="19" s="1"/>
  <c r="A80" i="19" s="1"/>
  <c r="A81" i="19" s="1"/>
  <c r="A82" i="19" s="1"/>
  <c r="A83" i="19" s="1"/>
  <c r="A84" i="19" s="1"/>
  <c r="A85" i="19" s="1"/>
  <c r="A86" i="19" s="1"/>
  <c r="A87" i="19" s="1"/>
  <c r="A88" i="19" s="1"/>
  <c r="A89" i="19" s="1"/>
  <c r="A90" i="19" s="1"/>
  <c r="A91" i="19" s="1"/>
  <c r="A92" i="19" s="1"/>
  <c r="A93" i="19" s="1"/>
  <c r="A94" i="19" s="1"/>
  <c r="A95" i="19" s="1"/>
  <c r="A96" i="19" s="1"/>
  <c r="A97" i="19" s="1"/>
  <c r="A98" i="19" s="1"/>
  <c r="A99" i="19" s="1"/>
  <c r="A100" i="19" s="1"/>
  <c r="A101" i="19" s="1"/>
  <c r="A102" i="19" s="1"/>
  <c r="A103" i="19" s="1"/>
  <c r="A104" i="19" s="1"/>
  <c r="A105" i="19" s="1"/>
  <c r="A106" i="19" s="1"/>
  <c r="A107" i="19" s="1"/>
  <c r="A4" i="19"/>
  <c r="C2" i="19"/>
  <c r="A106" i="18"/>
  <c r="A107" i="18"/>
  <c r="A104" i="18"/>
  <c r="A105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27" i="18" s="1"/>
  <c r="A28" i="18" s="1"/>
  <c r="A29" i="18" s="1"/>
  <c r="A30" i="18" s="1"/>
  <c r="A31" i="18" s="1"/>
  <c r="A32" i="18" s="1"/>
  <c r="A33" i="18" s="1"/>
  <c r="A34" i="18" s="1"/>
  <c r="A35" i="18" s="1"/>
  <c r="A36" i="18" s="1"/>
  <c r="A37" i="18" s="1"/>
  <c r="A38" i="18" s="1"/>
  <c r="A39" i="18" s="1"/>
  <c r="A40" i="18" s="1"/>
  <c r="A41" i="18" s="1"/>
  <c r="A42" i="18" s="1"/>
  <c r="A43" i="18" s="1"/>
  <c r="A44" i="18" s="1"/>
  <c r="A45" i="18" s="1"/>
  <c r="A46" i="18" s="1"/>
  <c r="A47" i="18" s="1"/>
  <c r="A48" i="18" s="1"/>
  <c r="A49" i="18" s="1"/>
  <c r="A50" i="18" s="1"/>
  <c r="A51" i="18" s="1"/>
  <c r="A52" i="18" s="1"/>
  <c r="A53" i="18" s="1"/>
  <c r="A54" i="18" s="1"/>
  <c r="A55" i="18" s="1"/>
  <c r="A56" i="18" s="1"/>
  <c r="A57" i="18" s="1"/>
  <c r="A58" i="18" s="1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A80" i="18" s="1"/>
  <c r="A81" i="18" s="1"/>
  <c r="A82" i="18" s="1"/>
  <c r="A83" i="18" s="1"/>
  <c r="A84" i="18" s="1"/>
  <c r="A85" i="18" s="1"/>
  <c r="A86" i="18" s="1"/>
  <c r="A87" i="18" s="1"/>
  <c r="A88" i="18" s="1"/>
  <c r="A89" i="18" s="1"/>
  <c r="A90" i="18" s="1"/>
  <c r="A91" i="18" s="1"/>
  <c r="A92" i="18" s="1"/>
  <c r="A93" i="18" s="1"/>
  <c r="A94" i="18" s="1"/>
  <c r="A95" i="18" s="1"/>
  <c r="A96" i="18" s="1"/>
  <c r="A97" i="18" s="1"/>
  <c r="A98" i="18" s="1"/>
  <c r="A99" i="18" s="1"/>
  <c r="A100" i="18" s="1"/>
  <c r="A101" i="18" s="1"/>
  <c r="A102" i="18" s="1"/>
  <c r="A103" i="18" s="1"/>
  <c r="B4" i="8"/>
  <c r="C4" i="8"/>
  <c r="D4" i="8"/>
  <c r="E4" i="8"/>
  <c r="F4" i="8"/>
  <c r="G4" i="8"/>
  <c r="H4" i="8"/>
  <c r="I4" i="8"/>
  <c r="J4" i="8"/>
  <c r="K4" i="8"/>
  <c r="L4" i="8"/>
  <c r="M4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4" i="17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A111" i="17" s="1"/>
  <c r="A112" i="17" s="1"/>
  <c r="A113" i="17" s="1"/>
  <c r="A114" i="17" s="1"/>
  <c r="A115" i="17" s="1"/>
  <c r="A116" i="17" s="1"/>
  <c r="A117" i="17" s="1"/>
  <c r="A118" i="17" s="1"/>
  <c r="A119" i="17" s="1"/>
  <c r="A120" i="17" s="1"/>
  <c r="A121" i="17" s="1"/>
  <c r="A122" i="17" s="1"/>
  <c r="A123" i="17" s="1"/>
  <c r="A124" i="17" s="1"/>
  <c r="A125" i="17" s="1"/>
  <c r="A126" i="17" s="1"/>
  <c r="A127" i="17" s="1"/>
  <c r="A128" i="17" s="1"/>
  <c r="A129" i="17" s="1"/>
  <c r="A130" i="17" s="1"/>
  <c r="A131" i="17" s="1"/>
  <c r="A132" i="17" s="1"/>
  <c r="A133" i="17" s="1"/>
  <c r="A134" i="17" s="1"/>
  <c r="A135" i="17" s="1"/>
  <c r="A136" i="17" s="1"/>
  <c r="A137" i="17" s="1"/>
  <c r="A138" i="17" s="1"/>
  <c r="A139" i="17" s="1"/>
  <c r="A140" i="17" s="1"/>
  <c r="A141" i="17" s="1"/>
  <c r="A142" i="17" s="1"/>
  <c r="A143" i="17" s="1"/>
  <c r="A144" i="17" s="1"/>
  <c r="A145" i="17" s="1"/>
  <c r="A146" i="17" s="1"/>
  <c r="A147" i="17" s="1"/>
  <c r="A148" i="17" s="1"/>
  <c r="A149" i="17" s="1"/>
  <c r="A150" i="17" s="1"/>
  <c r="A151" i="17" s="1"/>
  <c r="A152" i="17" s="1"/>
  <c r="A153" i="17" s="1"/>
  <c r="A154" i="17" s="1"/>
  <c r="A155" i="17" s="1"/>
  <c r="A156" i="17" s="1"/>
  <c r="A157" i="17" s="1"/>
  <c r="A158" i="17" s="1"/>
  <c r="A159" i="17" s="1"/>
  <c r="A160" i="17" s="1"/>
  <c r="A161" i="17" s="1"/>
  <c r="A162" i="17" s="1"/>
  <c r="A163" i="17" s="1"/>
  <c r="A164" i="17" s="1"/>
  <c r="A165" i="17" s="1"/>
  <c r="A166" i="17" s="1"/>
  <c r="A167" i="17" s="1"/>
  <c r="A168" i="17" s="1"/>
  <c r="A169" i="17" s="1"/>
  <c r="A170" i="17" s="1"/>
  <c r="A171" i="17" s="1"/>
  <c r="A172" i="17" s="1"/>
  <c r="A173" i="17" s="1"/>
  <c r="A174" i="17" s="1"/>
  <c r="A175" i="17" s="1"/>
  <c r="A176" i="17" s="1"/>
  <c r="A177" i="17" s="1"/>
  <c r="A178" i="17" s="1"/>
  <c r="D2" i="19" l="1"/>
  <c r="C2" i="18"/>
  <c r="A24" i="8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E2" i="19" l="1"/>
  <c r="D2" i="18"/>
  <c r="F2" i="19" l="1"/>
  <c r="E2" i="18"/>
  <c r="G2" i="19" l="1"/>
  <c r="F2" i="18"/>
  <c r="H2" i="19" l="1"/>
  <c r="G2" i="18"/>
  <c r="I2" i="19" l="1"/>
  <c r="H2" i="18"/>
  <c r="J2" i="19" l="1"/>
  <c r="I2" i="18"/>
  <c r="K2" i="19" l="1"/>
  <c r="J2" i="18"/>
  <c r="L2" i="19" l="1"/>
  <c r="K2" i="18"/>
  <c r="M2" i="19" l="1"/>
  <c r="L2" i="18"/>
  <c r="N2" i="19" l="1"/>
  <c r="M2" i="18"/>
  <c r="O2" i="19" l="1"/>
  <c r="N2" i="18"/>
  <c r="O2" i="18" l="1"/>
  <c r="BT109" i="3" l="1"/>
  <c r="BU109" i="3"/>
  <c r="BV109" i="3"/>
  <c r="BS109" i="3"/>
  <c r="BX5" i="3"/>
  <c r="BX6" i="3"/>
  <c r="BX7" i="3"/>
  <c r="BX8" i="3"/>
  <c r="BX9" i="3"/>
  <c r="BX10" i="3" s="1"/>
  <c r="BX11" i="3" s="1"/>
  <c r="BX12" i="3" s="1"/>
  <c r="BX13" i="3" s="1"/>
  <c r="BX14" i="3" s="1"/>
  <c r="BX15" i="3" s="1"/>
  <c r="BX16" i="3" s="1"/>
  <c r="BX17" i="3" s="1"/>
  <c r="BX18" i="3" s="1"/>
  <c r="BX19" i="3" s="1"/>
  <c r="BX20" i="3" s="1"/>
  <c r="BX21" i="3" s="1"/>
  <c r="BX22" i="3" s="1"/>
  <c r="BX23" i="3" s="1"/>
  <c r="BX24" i="3" s="1"/>
  <c r="BX25" i="3" s="1"/>
  <c r="BX26" i="3" s="1"/>
  <c r="BX27" i="3" s="1"/>
  <c r="BX28" i="3" s="1"/>
  <c r="BX29" i="3" s="1"/>
  <c r="BX30" i="3" s="1"/>
  <c r="BX31" i="3" s="1"/>
  <c r="BX32" i="3" s="1"/>
  <c r="BX33" i="3" s="1"/>
  <c r="BX34" i="3" s="1"/>
  <c r="BX35" i="3" s="1"/>
  <c r="BX36" i="3" s="1"/>
  <c r="BX37" i="3" s="1"/>
  <c r="BX38" i="3" s="1"/>
  <c r="BX39" i="3" s="1"/>
  <c r="BX40" i="3" s="1"/>
  <c r="BX41" i="3" s="1"/>
  <c r="BX42" i="3" s="1"/>
  <c r="BX43" i="3" s="1"/>
  <c r="BX44" i="3" s="1"/>
  <c r="BX45" i="3" s="1"/>
  <c r="BX46" i="3" s="1"/>
  <c r="BX47" i="3" s="1"/>
  <c r="BX48" i="3" s="1"/>
  <c r="BX49" i="3" s="1"/>
  <c r="BX50" i="3" s="1"/>
  <c r="BX51" i="3" s="1"/>
  <c r="BX52" i="3" s="1"/>
  <c r="BX53" i="3" s="1"/>
  <c r="BX54" i="3" s="1"/>
  <c r="BX55" i="3" s="1"/>
  <c r="BX56" i="3" s="1"/>
  <c r="BX57" i="3" s="1"/>
  <c r="BX58" i="3" s="1"/>
  <c r="BX59" i="3" s="1"/>
  <c r="BX60" i="3" s="1"/>
  <c r="BX61" i="3" s="1"/>
  <c r="BX62" i="3" s="1"/>
  <c r="BX63" i="3" s="1"/>
  <c r="BX64" i="3" s="1"/>
  <c r="BX65" i="3" s="1"/>
  <c r="BX66" i="3" s="1"/>
  <c r="BX67" i="3" s="1"/>
  <c r="BX68" i="3" s="1"/>
  <c r="BX69" i="3" s="1"/>
  <c r="BX70" i="3" s="1"/>
  <c r="BX71" i="3" s="1"/>
  <c r="BX72" i="3" s="1"/>
  <c r="BX73" i="3" s="1"/>
  <c r="BX74" i="3" s="1"/>
  <c r="BX75" i="3" s="1"/>
  <c r="BX76" i="3" s="1"/>
  <c r="BX77" i="3" s="1"/>
  <c r="BX78" i="3" s="1"/>
  <c r="BX79" i="3" s="1"/>
  <c r="BX80" i="3" s="1"/>
  <c r="BX81" i="3" s="1"/>
  <c r="BX82" i="3" s="1"/>
  <c r="BX83" i="3" s="1"/>
  <c r="BX84" i="3" s="1"/>
  <c r="BX85" i="3" s="1"/>
  <c r="BX86" i="3" s="1"/>
  <c r="BX87" i="3" s="1"/>
  <c r="BX88" i="3" s="1"/>
  <c r="BX89" i="3" s="1"/>
  <c r="BX90" i="3" s="1"/>
  <c r="BX91" i="3" s="1"/>
  <c r="BX92" i="3" s="1"/>
  <c r="BX93" i="3" s="1"/>
  <c r="BX94" i="3" s="1"/>
  <c r="BX95" i="3" s="1"/>
  <c r="BX96" i="3" s="1"/>
  <c r="BX97" i="3" s="1"/>
  <c r="BX98" i="3" s="1"/>
  <c r="BX99" i="3" s="1"/>
  <c r="BX100" i="3" s="1"/>
  <c r="BX101" i="3" s="1"/>
  <c r="BX102" i="3" s="1"/>
  <c r="BX103" i="3" s="1"/>
  <c r="BX104" i="3" s="1"/>
  <c r="BX105" i="3" s="1"/>
  <c r="BX106" i="3" s="1"/>
  <c r="BX107" i="3" s="1"/>
  <c r="BX4" i="3"/>
  <c r="B107" i="16"/>
  <c r="B105" i="16"/>
  <c r="B106" i="16"/>
  <c r="B25" i="16"/>
  <c r="B26" i="16"/>
  <c r="B27" i="16"/>
  <c r="B28" i="16"/>
  <c r="B2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3" i="16"/>
  <c r="G3" i="16" s="1"/>
  <c r="G4" i="16" l="1"/>
  <c r="AN2" i="12"/>
  <c r="AE53" i="12" s="1"/>
  <c r="AE59" i="12" l="1"/>
  <c r="AE58" i="12"/>
  <c r="AE46" i="12"/>
  <c r="AE83" i="12"/>
  <c r="AE45" i="12"/>
  <c r="AE74" i="12"/>
  <c r="AE97" i="12"/>
  <c r="AE73" i="12"/>
  <c r="AE65" i="12"/>
  <c r="AE57" i="12"/>
  <c r="AE56" i="12"/>
  <c r="AE82" i="12"/>
  <c r="AE105" i="12"/>
  <c r="AE43" i="12"/>
  <c r="AE96" i="12"/>
  <c r="AE88" i="12"/>
  <c r="AE50" i="12"/>
  <c r="AE42" i="12"/>
  <c r="AE103" i="12"/>
  <c r="AE95" i="12"/>
  <c r="AE87" i="12"/>
  <c r="AE79" i="12"/>
  <c r="AE71" i="12"/>
  <c r="AE63" i="12"/>
  <c r="AE55" i="12"/>
  <c r="AE107" i="12"/>
  <c r="AE75" i="12"/>
  <c r="AE90" i="12"/>
  <c r="AE52" i="12"/>
  <c r="AE51" i="12"/>
  <c r="AE64" i="12"/>
  <c r="AE49" i="12"/>
  <c r="AE41" i="12"/>
  <c r="AE102" i="12"/>
  <c r="AE94" i="12"/>
  <c r="AE86" i="12"/>
  <c r="AE78" i="12"/>
  <c r="AE70" i="12"/>
  <c r="AE62" i="12"/>
  <c r="AE54" i="12"/>
  <c r="AE91" i="12"/>
  <c r="AE106" i="12"/>
  <c r="AE66" i="12"/>
  <c r="AE89" i="12"/>
  <c r="AE72" i="12"/>
  <c r="AE48" i="12"/>
  <c r="AE40" i="12"/>
  <c r="AE101" i="12"/>
  <c r="AE93" i="12"/>
  <c r="AE85" i="12"/>
  <c r="AE77" i="12"/>
  <c r="AE69" i="12"/>
  <c r="AE61" i="12"/>
  <c r="AE99" i="12"/>
  <c r="AE67" i="12"/>
  <c r="AE98" i="12"/>
  <c r="AE44" i="12"/>
  <c r="AE81" i="12"/>
  <c r="AE104" i="12"/>
  <c r="AE80" i="12"/>
  <c r="AE47" i="12"/>
  <c r="AE39" i="12"/>
  <c r="AE100" i="12"/>
  <c r="AE92" i="12"/>
  <c r="AE84" i="12"/>
  <c r="AE76" i="12"/>
  <c r="AE68" i="12"/>
  <c r="AE60" i="12"/>
  <c r="G5" i="16"/>
  <c r="A54" i="15"/>
  <c r="A55" i="15"/>
  <c r="A56" i="15"/>
  <c r="A7" i="15"/>
  <c r="A8" i="15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6" i="15"/>
  <c r="G6" i="16" l="1"/>
  <c r="H3" i="15"/>
  <c r="G7" i="16" l="1"/>
  <c r="G3" i="15"/>
  <c r="F3" i="15"/>
  <c r="G8" i="16" l="1"/>
  <c r="E108" i="15"/>
  <c r="E109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5" i="15"/>
  <c r="E6" i="15"/>
  <c r="G9" i="16" l="1"/>
  <c r="AO84" i="1"/>
  <c r="AP84" i="1"/>
  <c r="AN83" i="1"/>
  <c r="AO83" i="1"/>
  <c r="AP83" i="1"/>
  <c r="AM83" i="1"/>
  <c r="G10" i="16" l="1"/>
  <c r="AI6" i="12"/>
  <c r="AK6" i="12" s="1"/>
  <c r="AI7" i="12"/>
  <c r="AI8" i="12"/>
  <c r="AK8" i="12" s="1"/>
  <c r="AI9" i="12"/>
  <c r="AK9" i="12" s="1"/>
  <c r="AI10" i="12"/>
  <c r="AI11" i="12"/>
  <c r="AI12" i="12"/>
  <c r="AK12" i="12" s="1"/>
  <c r="AI13" i="12"/>
  <c r="AI14" i="12"/>
  <c r="AI15" i="12"/>
  <c r="AI16" i="12"/>
  <c r="AK16" i="12" s="1"/>
  <c r="AI17" i="12"/>
  <c r="AI18" i="12"/>
  <c r="AI19" i="12"/>
  <c r="AI20" i="12"/>
  <c r="AK20" i="12" s="1"/>
  <c r="AI21" i="12"/>
  <c r="AI22" i="12"/>
  <c r="AI23" i="12"/>
  <c r="AI24" i="12"/>
  <c r="AK24" i="12" s="1"/>
  <c r="AI25" i="12"/>
  <c r="AK25" i="12" s="1"/>
  <c r="AI26" i="12"/>
  <c r="AI27" i="12"/>
  <c r="AI28" i="12"/>
  <c r="AK28" i="12" s="1"/>
  <c r="AI29" i="12"/>
  <c r="AI30" i="12"/>
  <c r="AI31" i="12"/>
  <c r="AI32" i="12"/>
  <c r="AK32" i="12" s="1"/>
  <c r="AI33" i="12"/>
  <c r="AI34" i="12"/>
  <c r="AK34" i="12" s="1"/>
  <c r="AI35" i="12"/>
  <c r="AI36" i="12"/>
  <c r="AK36" i="12" s="1"/>
  <c r="AI37" i="12"/>
  <c r="AI38" i="12"/>
  <c r="AI40" i="12"/>
  <c r="AI41" i="12"/>
  <c r="AI42" i="12"/>
  <c r="AI43" i="12"/>
  <c r="AI44" i="12"/>
  <c r="AI45" i="12"/>
  <c r="AI46" i="12"/>
  <c r="AI47" i="12"/>
  <c r="AI48" i="12"/>
  <c r="AK48" i="12" s="1"/>
  <c r="AI49" i="12"/>
  <c r="AK49" i="12" s="1"/>
  <c r="AI50" i="12"/>
  <c r="AI51" i="12"/>
  <c r="AI52" i="12"/>
  <c r="AI53" i="12"/>
  <c r="AK53" i="12" s="1"/>
  <c r="AI54" i="12"/>
  <c r="AK54" i="12" s="1"/>
  <c r="AI55" i="12"/>
  <c r="AI56" i="12"/>
  <c r="AK56" i="12" s="1"/>
  <c r="AI57" i="12"/>
  <c r="AI58" i="12"/>
  <c r="AI59" i="12"/>
  <c r="AI60" i="12"/>
  <c r="AI61" i="12"/>
  <c r="AI62" i="12"/>
  <c r="AK62" i="12" s="1"/>
  <c r="AI63" i="12"/>
  <c r="AI64" i="12"/>
  <c r="AI65" i="12"/>
  <c r="AI66" i="12"/>
  <c r="AI67" i="12"/>
  <c r="AI68" i="12"/>
  <c r="AI69" i="12"/>
  <c r="AI70" i="12"/>
  <c r="AK70" i="12" s="1"/>
  <c r="AI71" i="12"/>
  <c r="AI72" i="12"/>
  <c r="AI73" i="12"/>
  <c r="AI74" i="12"/>
  <c r="AI75" i="12"/>
  <c r="AI76" i="12"/>
  <c r="AK76" i="12" s="1"/>
  <c r="AI77" i="12"/>
  <c r="AI78" i="12"/>
  <c r="AI79" i="12"/>
  <c r="AI80" i="12"/>
  <c r="AI81" i="12"/>
  <c r="AI82" i="12"/>
  <c r="AI83" i="12"/>
  <c r="AK83" i="12" s="1"/>
  <c r="AI84" i="12"/>
  <c r="AK84" i="12" s="1"/>
  <c r="AI85" i="12"/>
  <c r="AI86" i="12"/>
  <c r="AI87" i="12"/>
  <c r="AI88" i="12"/>
  <c r="AI89" i="12"/>
  <c r="AI90" i="12"/>
  <c r="AI91" i="12"/>
  <c r="AI92" i="12"/>
  <c r="AI93" i="12"/>
  <c r="AI94" i="12"/>
  <c r="AK94" i="12" s="1"/>
  <c r="AI95" i="12"/>
  <c r="AI96" i="12"/>
  <c r="AI97" i="12"/>
  <c r="AI98" i="12"/>
  <c r="AI99" i="12"/>
  <c r="AI100" i="12"/>
  <c r="AI101" i="12"/>
  <c r="AI102" i="12"/>
  <c r="AK102" i="12" s="1"/>
  <c r="AI103" i="12"/>
  <c r="AI104" i="12"/>
  <c r="AI105" i="12"/>
  <c r="AI106" i="12"/>
  <c r="AI107" i="12"/>
  <c r="AI39" i="12"/>
  <c r="AJ53" i="12"/>
  <c r="AJ54" i="12"/>
  <c r="AJ76" i="12"/>
  <c r="AJ83" i="12"/>
  <c r="AJ84" i="12"/>
  <c r="AJ48" i="12"/>
  <c r="AJ49" i="12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V19" i="9"/>
  <c r="W19" i="9"/>
  <c r="X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W20" i="9"/>
  <c r="X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V21" i="9"/>
  <c r="W21" i="9"/>
  <c r="X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V22" i="9"/>
  <c r="W22" i="9"/>
  <c r="X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V23" i="9"/>
  <c r="W23" i="9"/>
  <c r="X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V25" i="9"/>
  <c r="W25" i="9"/>
  <c r="X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V26" i="9"/>
  <c r="W26" i="9"/>
  <c r="X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V27" i="9"/>
  <c r="W27" i="9"/>
  <c r="X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V28" i="9"/>
  <c r="W28" i="9"/>
  <c r="X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V29" i="9"/>
  <c r="W29" i="9"/>
  <c r="X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V30" i="9"/>
  <c r="W30" i="9"/>
  <c r="X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V31" i="9"/>
  <c r="W31" i="9"/>
  <c r="X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V32" i="9"/>
  <c r="W32" i="9"/>
  <c r="X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V33" i="9"/>
  <c r="W33" i="9"/>
  <c r="X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V34" i="9"/>
  <c r="W34" i="9"/>
  <c r="X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V35" i="9"/>
  <c r="W35" i="9"/>
  <c r="X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V36" i="9"/>
  <c r="W36" i="9"/>
  <c r="X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V37" i="9"/>
  <c r="W37" i="9"/>
  <c r="X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V38" i="9"/>
  <c r="W38" i="9"/>
  <c r="X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V39" i="9"/>
  <c r="W39" i="9"/>
  <c r="X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V40" i="9"/>
  <c r="W40" i="9"/>
  <c r="X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V41" i="9"/>
  <c r="W41" i="9"/>
  <c r="X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V42" i="9"/>
  <c r="W42" i="9"/>
  <c r="X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V43" i="9"/>
  <c r="W43" i="9"/>
  <c r="X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V44" i="9"/>
  <c r="W44" i="9"/>
  <c r="X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V45" i="9"/>
  <c r="W45" i="9"/>
  <c r="X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W46" i="9"/>
  <c r="X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V47" i="9"/>
  <c r="W47" i="9"/>
  <c r="X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V48" i="9"/>
  <c r="W48" i="9"/>
  <c r="X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V49" i="9"/>
  <c r="W49" i="9"/>
  <c r="X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V50" i="9"/>
  <c r="W50" i="9"/>
  <c r="X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V51" i="9"/>
  <c r="W51" i="9"/>
  <c r="X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V52" i="9"/>
  <c r="W52" i="9"/>
  <c r="X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V53" i="9"/>
  <c r="W53" i="9"/>
  <c r="X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V54" i="9"/>
  <c r="W54" i="9"/>
  <c r="X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W55" i="9"/>
  <c r="X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W56" i="9"/>
  <c r="X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V57" i="9"/>
  <c r="W57" i="9"/>
  <c r="X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W58" i="9"/>
  <c r="X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W59" i="9"/>
  <c r="X59" i="9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V60" i="9"/>
  <c r="W60" i="9"/>
  <c r="X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V61" i="9"/>
  <c r="W61" i="9"/>
  <c r="X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V62" i="9"/>
  <c r="W62" i="9"/>
  <c r="X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V63" i="9"/>
  <c r="W63" i="9"/>
  <c r="X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V64" i="9"/>
  <c r="W64" i="9"/>
  <c r="X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V65" i="9"/>
  <c r="W65" i="9"/>
  <c r="X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V66" i="9"/>
  <c r="W66" i="9"/>
  <c r="X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V67" i="9"/>
  <c r="W67" i="9"/>
  <c r="X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V68" i="9"/>
  <c r="W68" i="9"/>
  <c r="X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V69" i="9"/>
  <c r="W69" i="9"/>
  <c r="X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V70" i="9"/>
  <c r="W70" i="9"/>
  <c r="X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V72" i="9"/>
  <c r="W72" i="9"/>
  <c r="X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B74" i="9"/>
  <c r="C74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Q74" i="9"/>
  <c r="R74" i="9"/>
  <c r="S74" i="9"/>
  <c r="T74" i="9"/>
  <c r="U74" i="9"/>
  <c r="V74" i="9"/>
  <c r="W74" i="9"/>
  <c r="X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V75" i="9"/>
  <c r="W75" i="9"/>
  <c r="X75" i="9"/>
  <c r="B76" i="9"/>
  <c r="C76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Q76" i="9"/>
  <c r="R76" i="9"/>
  <c r="S76" i="9"/>
  <c r="T76" i="9"/>
  <c r="U76" i="9"/>
  <c r="V76" i="9"/>
  <c r="W76" i="9"/>
  <c r="X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B78" i="9"/>
  <c r="C78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Q78" i="9"/>
  <c r="R78" i="9"/>
  <c r="S78" i="9"/>
  <c r="T78" i="9"/>
  <c r="U78" i="9"/>
  <c r="V78" i="9"/>
  <c r="W78" i="9"/>
  <c r="X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V79" i="9"/>
  <c r="W79" i="9"/>
  <c r="X79" i="9"/>
  <c r="B80" i="9"/>
  <c r="C80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Q80" i="9"/>
  <c r="R80" i="9"/>
  <c r="S80" i="9"/>
  <c r="T80" i="9"/>
  <c r="U80" i="9"/>
  <c r="V80" i="9"/>
  <c r="W80" i="9"/>
  <c r="X80" i="9"/>
  <c r="B81" i="9"/>
  <c r="C81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Q81" i="9"/>
  <c r="R81" i="9"/>
  <c r="S81" i="9"/>
  <c r="T81" i="9"/>
  <c r="U81" i="9"/>
  <c r="V81" i="9"/>
  <c r="W81" i="9"/>
  <c r="X81" i="9"/>
  <c r="B82" i="9"/>
  <c r="C82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Q82" i="9"/>
  <c r="R82" i="9"/>
  <c r="S82" i="9"/>
  <c r="T82" i="9"/>
  <c r="U82" i="9"/>
  <c r="V82" i="9"/>
  <c r="W82" i="9"/>
  <c r="X82" i="9"/>
  <c r="B83" i="9"/>
  <c r="C83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Q83" i="9"/>
  <c r="R83" i="9"/>
  <c r="S83" i="9"/>
  <c r="T83" i="9"/>
  <c r="U83" i="9"/>
  <c r="V83" i="9"/>
  <c r="W83" i="9"/>
  <c r="X83" i="9"/>
  <c r="B84" i="9"/>
  <c r="C84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Q84" i="9"/>
  <c r="R84" i="9"/>
  <c r="S84" i="9"/>
  <c r="T84" i="9"/>
  <c r="U84" i="9"/>
  <c r="V84" i="9"/>
  <c r="W84" i="9"/>
  <c r="X84" i="9"/>
  <c r="B85" i="9"/>
  <c r="C85" i="9"/>
  <c r="D85" i="9"/>
  <c r="E85" i="9"/>
  <c r="F85" i="9"/>
  <c r="G85" i="9"/>
  <c r="H85" i="9"/>
  <c r="I85" i="9"/>
  <c r="J85" i="9"/>
  <c r="K85" i="9"/>
  <c r="L85" i="9"/>
  <c r="M85" i="9"/>
  <c r="N85" i="9"/>
  <c r="O85" i="9"/>
  <c r="P85" i="9"/>
  <c r="Q85" i="9"/>
  <c r="R85" i="9"/>
  <c r="S85" i="9"/>
  <c r="T85" i="9"/>
  <c r="U85" i="9"/>
  <c r="V85" i="9"/>
  <c r="W85" i="9"/>
  <c r="X85" i="9"/>
  <c r="B86" i="9"/>
  <c r="C86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Q86" i="9"/>
  <c r="R86" i="9"/>
  <c r="S86" i="9"/>
  <c r="T86" i="9"/>
  <c r="U86" i="9"/>
  <c r="V86" i="9"/>
  <c r="W86" i="9"/>
  <c r="X86" i="9"/>
  <c r="B87" i="9"/>
  <c r="C87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Q87" i="9"/>
  <c r="R87" i="9"/>
  <c r="S87" i="9"/>
  <c r="T87" i="9"/>
  <c r="U87" i="9"/>
  <c r="V87" i="9"/>
  <c r="W87" i="9"/>
  <c r="X87" i="9"/>
  <c r="B88" i="9"/>
  <c r="C88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Q88" i="9"/>
  <c r="R88" i="9"/>
  <c r="S88" i="9"/>
  <c r="T88" i="9"/>
  <c r="U88" i="9"/>
  <c r="V88" i="9"/>
  <c r="W88" i="9"/>
  <c r="X88" i="9"/>
  <c r="B89" i="9"/>
  <c r="C89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Q89" i="9"/>
  <c r="R89" i="9"/>
  <c r="S89" i="9"/>
  <c r="T89" i="9"/>
  <c r="U89" i="9"/>
  <c r="V89" i="9"/>
  <c r="W89" i="9"/>
  <c r="X89" i="9"/>
  <c r="B90" i="9"/>
  <c r="C90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Q90" i="9"/>
  <c r="R90" i="9"/>
  <c r="S90" i="9"/>
  <c r="T90" i="9"/>
  <c r="U90" i="9"/>
  <c r="V90" i="9"/>
  <c r="W90" i="9"/>
  <c r="X90" i="9"/>
  <c r="B91" i="9"/>
  <c r="C91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Q91" i="9"/>
  <c r="R91" i="9"/>
  <c r="S91" i="9"/>
  <c r="T91" i="9"/>
  <c r="U91" i="9"/>
  <c r="V91" i="9"/>
  <c r="W91" i="9"/>
  <c r="X91" i="9"/>
  <c r="B92" i="9"/>
  <c r="C92" i="9"/>
  <c r="D92" i="9"/>
  <c r="E92" i="9"/>
  <c r="F92" i="9"/>
  <c r="G92" i="9"/>
  <c r="H92" i="9"/>
  <c r="I92" i="9"/>
  <c r="J92" i="9"/>
  <c r="K92" i="9"/>
  <c r="L92" i="9"/>
  <c r="M92" i="9"/>
  <c r="N92" i="9"/>
  <c r="O92" i="9"/>
  <c r="P92" i="9"/>
  <c r="Q92" i="9"/>
  <c r="R92" i="9"/>
  <c r="S92" i="9"/>
  <c r="T92" i="9"/>
  <c r="U92" i="9"/>
  <c r="V92" i="9"/>
  <c r="W92" i="9"/>
  <c r="X92" i="9"/>
  <c r="B93" i="9"/>
  <c r="C93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Q93" i="9"/>
  <c r="R93" i="9"/>
  <c r="S93" i="9"/>
  <c r="T93" i="9"/>
  <c r="U93" i="9"/>
  <c r="V93" i="9"/>
  <c r="W93" i="9"/>
  <c r="X93" i="9"/>
  <c r="B94" i="9"/>
  <c r="C94" i="9"/>
  <c r="D94" i="9"/>
  <c r="E94" i="9"/>
  <c r="F94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B95" i="9"/>
  <c r="C95" i="9"/>
  <c r="D95" i="9"/>
  <c r="E95" i="9"/>
  <c r="F95" i="9"/>
  <c r="G95" i="9"/>
  <c r="H95" i="9"/>
  <c r="I95" i="9"/>
  <c r="J95" i="9"/>
  <c r="K95" i="9"/>
  <c r="L95" i="9"/>
  <c r="M95" i="9"/>
  <c r="N95" i="9"/>
  <c r="O95" i="9"/>
  <c r="P95" i="9"/>
  <c r="Q95" i="9"/>
  <c r="R95" i="9"/>
  <c r="S95" i="9"/>
  <c r="T95" i="9"/>
  <c r="U95" i="9"/>
  <c r="V95" i="9"/>
  <c r="W95" i="9"/>
  <c r="X95" i="9"/>
  <c r="B96" i="9"/>
  <c r="C96" i="9"/>
  <c r="D96" i="9"/>
  <c r="E96" i="9"/>
  <c r="F96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B97" i="9"/>
  <c r="C97" i="9"/>
  <c r="D97" i="9"/>
  <c r="E97" i="9"/>
  <c r="F97" i="9"/>
  <c r="G97" i="9"/>
  <c r="H97" i="9"/>
  <c r="I97" i="9"/>
  <c r="J97" i="9"/>
  <c r="K97" i="9"/>
  <c r="L97" i="9"/>
  <c r="M97" i="9"/>
  <c r="N97" i="9"/>
  <c r="O97" i="9"/>
  <c r="P97" i="9"/>
  <c r="Q97" i="9"/>
  <c r="R97" i="9"/>
  <c r="S97" i="9"/>
  <c r="T97" i="9"/>
  <c r="U97" i="9"/>
  <c r="V97" i="9"/>
  <c r="W97" i="9"/>
  <c r="X97" i="9"/>
  <c r="Q98" i="9"/>
  <c r="R98" i="9"/>
  <c r="S98" i="9"/>
  <c r="T98" i="9"/>
  <c r="U98" i="9"/>
  <c r="V98" i="9"/>
  <c r="W98" i="9"/>
  <c r="X98" i="9"/>
  <c r="Q99" i="9"/>
  <c r="R99" i="9"/>
  <c r="S99" i="9"/>
  <c r="T99" i="9"/>
  <c r="U99" i="9"/>
  <c r="V99" i="9"/>
  <c r="W99" i="9"/>
  <c r="X99" i="9"/>
  <c r="Q100" i="9"/>
  <c r="R100" i="9"/>
  <c r="S100" i="9"/>
  <c r="T100" i="9"/>
  <c r="U100" i="9"/>
  <c r="V100" i="9"/>
  <c r="W100" i="9"/>
  <c r="X100" i="9"/>
  <c r="Q101" i="9"/>
  <c r="R101" i="9"/>
  <c r="S101" i="9"/>
  <c r="T101" i="9"/>
  <c r="U101" i="9"/>
  <c r="V101" i="9"/>
  <c r="W101" i="9"/>
  <c r="X101" i="9"/>
  <c r="Q102" i="9"/>
  <c r="R102" i="9"/>
  <c r="S102" i="9"/>
  <c r="T102" i="9"/>
  <c r="U102" i="9"/>
  <c r="V102" i="9"/>
  <c r="W102" i="9"/>
  <c r="X102" i="9"/>
  <c r="Q103" i="9"/>
  <c r="R103" i="9"/>
  <c r="S103" i="9"/>
  <c r="T103" i="9"/>
  <c r="U103" i="9"/>
  <c r="V103" i="9"/>
  <c r="W103" i="9"/>
  <c r="X103" i="9"/>
  <c r="Q104" i="9"/>
  <c r="R104" i="9"/>
  <c r="S104" i="9"/>
  <c r="T104" i="9"/>
  <c r="U104" i="9"/>
  <c r="V104" i="9"/>
  <c r="W104" i="9"/>
  <c r="X104" i="9"/>
  <c r="Q105" i="9"/>
  <c r="R105" i="9"/>
  <c r="S105" i="9"/>
  <c r="T105" i="9"/>
  <c r="U105" i="9"/>
  <c r="V105" i="9"/>
  <c r="W105" i="9"/>
  <c r="X105" i="9"/>
  <c r="Q106" i="9"/>
  <c r="R106" i="9"/>
  <c r="S106" i="9"/>
  <c r="T106" i="9"/>
  <c r="U106" i="9"/>
  <c r="V106" i="9"/>
  <c r="W106" i="9"/>
  <c r="X106" i="9"/>
  <c r="Q107" i="9"/>
  <c r="R107" i="9"/>
  <c r="S107" i="9"/>
  <c r="T107" i="9"/>
  <c r="U107" i="9"/>
  <c r="V107" i="9"/>
  <c r="W107" i="9"/>
  <c r="X107" i="9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B21" i="8"/>
  <c r="C21" i="8"/>
  <c r="D21" i="8"/>
  <c r="E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B22" i="8"/>
  <c r="C22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O26" i="8"/>
  <c r="P26" i="8"/>
  <c r="Q26" i="8"/>
  <c r="R26" i="8"/>
  <c r="S26" i="8"/>
  <c r="T26" i="8"/>
  <c r="U26" i="8"/>
  <c r="V26" i="8"/>
  <c r="W26" i="8"/>
  <c r="X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O28" i="8"/>
  <c r="P28" i="8"/>
  <c r="Q28" i="8"/>
  <c r="R28" i="8"/>
  <c r="S28" i="8"/>
  <c r="T28" i="8"/>
  <c r="U28" i="8"/>
  <c r="V28" i="8"/>
  <c r="W28" i="8"/>
  <c r="X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O29" i="8"/>
  <c r="P29" i="8"/>
  <c r="Q29" i="8"/>
  <c r="R29" i="8"/>
  <c r="S29" i="8"/>
  <c r="T29" i="8"/>
  <c r="U29" i="8"/>
  <c r="V29" i="8"/>
  <c r="W29" i="8"/>
  <c r="X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O30" i="8"/>
  <c r="P30" i="8"/>
  <c r="Q30" i="8"/>
  <c r="R30" i="8"/>
  <c r="S30" i="8"/>
  <c r="T30" i="8"/>
  <c r="U30" i="8"/>
  <c r="V30" i="8"/>
  <c r="W30" i="8"/>
  <c r="X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O31" i="8"/>
  <c r="P31" i="8"/>
  <c r="Q31" i="8"/>
  <c r="R31" i="8"/>
  <c r="S31" i="8"/>
  <c r="T31" i="8"/>
  <c r="U31" i="8"/>
  <c r="V31" i="8"/>
  <c r="W31" i="8"/>
  <c r="X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O32" i="8"/>
  <c r="P32" i="8"/>
  <c r="Q32" i="8"/>
  <c r="R32" i="8"/>
  <c r="S32" i="8"/>
  <c r="T32" i="8"/>
  <c r="U32" i="8"/>
  <c r="V32" i="8"/>
  <c r="W32" i="8"/>
  <c r="X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O33" i="8"/>
  <c r="P33" i="8"/>
  <c r="Q33" i="8"/>
  <c r="R33" i="8"/>
  <c r="S33" i="8"/>
  <c r="T33" i="8"/>
  <c r="U33" i="8"/>
  <c r="V33" i="8"/>
  <c r="W33" i="8"/>
  <c r="X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O36" i="8"/>
  <c r="P36" i="8"/>
  <c r="Q36" i="8"/>
  <c r="R36" i="8"/>
  <c r="S36" i="8"/>
  <c r="T36" i="8"/>
  <c r="U36" i="8"/>
  <c r="V36" i="8"/>
  <c r="W36" i="8"/>
  <c r="X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O37" i="8"/>
  <c r="P37" i="8"/>
  <c r="Q37" i="8"/>
  <c r="R37" i="8"/>
  <c r="S37" i="8"/>
  <c r="T37" i="8"/>
  <c r="U37" i="8"/>
  <c r="V37" i="8"/>
  <c r="W37" i="8"/>
  <c r="X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O38" i="8"/>
  <c r="P38" i="8"/>
  <c r="Q38" i="8"/>
  <c r="R38" i="8"/>
  <c r="S38" i="8"/>
  <c r="T38" i="8"/>
  <c r="U38" i="8"/>
  <c r="V38" i="8"/>
  <c r="W38" i="8"/>
  <c r="X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O39" i="8"/>
  <c r="P39" i="8"/>
  <c r="Q39" i="8"/>
  <c r="R39" i="8"/>
  <c r="S39" i="8"/>
  <c r="T39" i="8"/>
  <c r="U39" i="8"/>
  <c r="V39" i="8"/>
  <c r="W39" i="8"/>
  <c r="X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O40" i="8"/>
  <c r="P40" i="8"/>
  <c r="Q40" i="8"/>
  <c r="R40" i="8"/>
  <c r="S40" i="8"/>
  <c r="T40" i="8"/>
  <c r="U40" i="8"/>
  <c r="V40" i="8"/>
  <c r="W40" i="8"/>
  <c r="X40" i="8"/>
  <c r="B41" i="8"/>
  <c r="C41" i="8"/>
  <c r="D41" i="8"/>
  <c r="E41" i="8"/>
  <c r="F41" i="8"/>
  <c r="G41" i="8"/>
  <c r="H41" i="8"/>
  <c r="I41" i="8"/>
  <c r="J41" i="8"/>
  <c r="K41" i="8"/>
  <c r="L41" i="8"/>
  <c r="M41" i="8"/>
  <c r="N41" i="8"/>
  <c r="O41" i="8"/>
  <c r="P41" i="8"/>
  <c r="Q41" i="8"/>
  <c r="R41" i="8"/>
  <c r="S41" i="8"/>
  <c r="T41" i="8"/>
  <c r="U41" i="8"/>
  <c r="V41" i="8"/>
  <c r="W41" i="8"/>
  <c r="X41" i="8"/>
  <c r="B42" i="8"/>
  <c r="C42" i="8"/>
  <c r="D42" i="8"/>
  <c r="E42" i="8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S42" i="8"/>
  <c r="T42" i="8"/>
  <c r="U42" i="8"/>
  <c r="V42" i="8"/>
  <c r="W42" i="8"/>
  <c r="X42" i="8"/>
  <c r="B43" i="8"/>
  <c r="C43" i="8"/>
  <c r="D43" i="8"/>
  <c r="E43" i="8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S43" i="8"/>
  <c r="T43" i="8"/>
  <c r="U43" i="8"/>
  <c r="V43" i="8"/>
  <c r="W43" i="8"/>
  <c r="X43" i="8"/>
  <c r="B44" i="8"/>
  <c r="C44" i="8"/>
  <c r="D44" i="8"/>
  <c r="E44" i="8"/>
  <c r="F44" i="8"/>
  <c r="G44" i="8"/>
  <c r="H44" i="8"/>
  <c r="I44" i="8"/>
  <c r="J44" i="8"/>
  <c r="K44" i="8"/>
  <c r="L44" i="8"/>
  <c r="M44" i="8"/>
  <c r="N44" i="8"/>
  <c r="O44" i="8"/>
  <c r="P44" i="8"/>
  <c r="Q44" i="8"/>
  <c r="R44" i="8"/>
  <c r="S44" i="8"/>
  <c r="T44" i="8"/>
  <c r="U44" i="8"/>
  <c r="V44" i="8"/>
  <c r="W44" i="8"/>
  <c r="X44" i="8"/>
  <c r="B45" i="8"/>
  <c r="C45" i="8"/>
  <c r="D45" i="8"/>
  <c r="E45" i="8"/>
  <c r="F45" i="8"/>
  <c r="G45" i="8"/>
  <c r="H45" i="8"/>
  <c r="I45" i="8"/>
  <c r="J45" i="8"/>
  <c r="K45" i="8"/>
  <c r="L45" i="8"/>
  <c r="M45" i="8"/>
  <c r="N45" i="8"/>
  <c r="O45" i="8"/>
  <c r="P45" i="8"/>
  <c r="Q45" i="8"/>
  <c r="R45" i="8"/>
  <c r="S45" i="8"/>
  <c r="T45" i="8"/>
  <c r="U45" i="8"/>
  <c r="V45" i="8"/>
  <c r="W45" i="8"/>
  <c r="X45" i="8"/>
  <c r="B46" i="8"/>
  <c r="C46" i="8"/>
  <c r="D46" i="8"/>
  <c r="E46" i="8"/>
  <c r="F46" i="8"/>
  <c r="G46" i="8"/>
  <c r="H46" i="8"/>
  <c r="I46" i="8"/>
  <c r="J46" i="8"/>
  <c r="K46" i="8"/>
  <c r="L46" i="8"/>
  <c r="M46" i="8"/>
  <c r="N46" i="8"/>
  <c r="O46" i="8"/>
  <c r="P46" i="8"/>
  <c r="Q46" i="8"/>
  <c r="R46" i="8"/>
  <c r="S46" i="8"/>
  <c r="T46" i="8"/>
  <c r="U46" i="8"/>
  <c r="V46" i="8"/>
  <c r="W46" i="8"/>
  <c r="X46" i="8"/>
  <c r="B47" i="8"/>
  <c r="C47" i="8"/>
  <c r="D47" i="8"/>
  <c r="E47" i="8"/>
  <c r="F47" i="8"/>
  <c r="G47" i="8"/>
  <c r="H47" i="8"/>
  <c r="I47" i="8"/>
  <c r="J47" i="8"/>
  <c r="K47" i="8"/>
  <c r="L47" i="8"/>
  <c r="M47" i="8"/>
  <c r="N47" i="8"/>
  <c r="O47" i="8"/>
  <c r="P47" i="8"/>
  <c r="Q47" i="8"/>
  <c r="R47" i="8"/>
  <c r="S47" i="8"/>
  <c r="T47" i="8"/>
  <c r="U47" i="8"/>
  <c r="V47" i="8"/>
  <c r="W47" i="8"/>
  <c r="X47" i="8"/>
  <c r="B48" i="8"/>
  <c r="C48" i="8"/>
  <c r="D48" i="8"/>
  <c r="E48" i="8"/>
  <c r="F48" i="8"/>
  <c r="G48" i="8"/>
  <c r="H48" i="8"/>
  <c r="I48" i="8"/>
  <c r="J48" i="8"/>
  <c r="K48" i="8"/>
  <c r="L48" i="8"/>
  <c r="M48" i="8"/>
  <c r="N48" i="8"/>
  <c r="O48" i="8"/>
  <c r="P48" i="8"/>
  <c r="Q48" i="8"/>
  <c r="R48" i="8"/>
  <c r="S48" i="8"/>
  <c r="T48" i="8"/>
  <c r="U48" i="8"/>
  <c r="V48" i="8"/>
  <c r="W48" i="8"/>
  <c r="X48" i="8"/>
  <c r="B49" i="8"/>
  <c r="C49" i="8"/>
  <c r="D49" i="8"/>
  <c r="E49" i="8"/>
  <c r="F49" i="8"/>
  <c r="G49" i="8"/>
  <c r="H49" i="8"/>
  <c r="I49" i="8"/>
  <c r="J49" i="8"/>
  <c r="K49" i="8"/>
  <c r="L49" i="8"/>
  <c r="M49" i="8"/>
  <c r="N49" i="8"/>
  <c r="O49" i="8"/>
  <c r="P49" i="8"/>
  <c r="Q49" i="8"/>
  <c r="R49" i="8"/>
  <c r="S49" i="8"/>
  <c r="T49" i="8"/>
  <c r="U49" i="8"/>
  <c r="V49" i="8"/>
  <c r="W49" i="8"/>
  <c r="X49" i="8"/>
  <c r="B50" i="8"/>
  <c r="C50" i="8"/>
  <c r="D50" i="8"/>
  <c r="E50" i="8"/>
  <c r="F50" i="8"/>
  <c r="G50" i="8"/>
  <c r="H50" i="8"/>
  <c r="I50" i="8"/>
  <c r="J50" i="8"/>
  <c r="K50" i="8"/>
  <c r="L50" i="8"/>
  <c r="M50" i="8"/>
  <c r="N50" i="8"/>
  <c r="O50" i="8"/>
  <c r="P50" i="8"/>
  <c r="Q50" i="8"/>
  <c r="R50" i="8"/>
  <c r="S50" i="8"/>
  <c r="T50" i="8"/>
  <c r="U50" i="8"/>
  <c r="V50" i="8"/>
  <c r="W50" i="8"/>
  <c r="X50" i="8"/>
  <c r="B51" i="8"/>
  <c r="C51" i="8"/>
  <c r="D51" i="8"/>
  <c r="E51" i="8"/>
  <c r="F51" i="8"/>
  <c r="G51" i="8"/>
  <c r="H51" i="8"/>
  <c r="I51" i="8"/>
  <c r="J51" i="8"/>
  <c r="K51" i="8"/>
  <c r="L51" i="8"/>
  <c r="M51" i="8"/>
  <c r="N51" i="8"/>
  <c r="O51" i="8"/>
  <c r="P51" i="8"/>
  <c r="Q51" i="8"/>
  <c r="R51" i="8"/>
  <c r="S51" i="8"/>
  <c r="T51" i="8"/>
  <c r="U51" i="8"/>
  <c r="V51" i="8"/>
  <c r="W51" i="8"/>
  <c r="X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B54" i="8"/>
  <c r="C54" i="8"/>
  <c r="D54" i="8"/>
  <c r="E54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B56" i="8"/>
  <c r="C56" i="8"/>
  <c r="D56" i="8"/>
  <c r="E56" i="8"/>
  <c r="F56" i="8"/>
  <c r="G56" i="8"/>
  <c r="H56" i="8"/>
  <c r="I56" i="8"/>
  <c r="J56" i="8"/>
  <c r="K56" i="8"/>
  <c r="L56" i="8"/>
  <c r="M56" i="8"/>
  <c r="N56" i="8"/>
  <c r="O56" i="8"/>
  <c r="P56" i="8"/>
  <c r="Q56" i="8"/>
  <c r="R56" i="8"/>
  <c r="S56" i="8"/>
  <c r="T56" i="8"/>
  <c r="U56" i="8"/>
  <c r="V56" i="8"/>
  <c r="W56" i="8"/>
  <c r="X56" i="8"/>
  <c r="B57" i="8"/>
  <c r="C57" i="8"/>
  <c r="D57" i="8"/>
  <c r="E57" i="8"/>
  <c r="F57" i="8"/>
  <c r="G57" i="8"/>
  <c r="H57" i="8"/>
  <c r="I57" i="8"/>
  <c r="J57" i="8"/>
  <c r="K57" i="8"/>
  <c r="L57" i="8"/>
  <c r="M57" i="8"/>
  <c r="N57" i="8"/>
  <c r="O57" i="8"/>
  <c r="P57" i="8"/>
  <c r="Q57" i="8"/>
  <c r="R57" i="8"/>
  <c r="S57" i="8"/>
  <c r="T57" i="8"/>
  <c r="U57" i="8"/>
  <c r="V57" i="8"/>
  <c r="W57" i="8"/>
  <c r="X57" i="8"/>
  <c r="B58" i="8"/>
  <c r="C58" i="8"/>
  <c r="D58" i="8"/>
  <c r="E58" i="8"/>
  <c r="F58" i="8"/>
  <c r="G58" i="8"/>
  <c r="H58" i="8"/>
  <c r="I58" i="8"/>
  <c r="J58" i="8"/>
  <c r="K58" i="8"/>
  <c r="L58" i="8"/>
  <c r="M58" i="8"/>
  <c r="N58" i="8"/>
  <c r="O58" i="8"/>
  <c r="P58" i="8"/>
  <c r="Q58" i="8"/>
  <c r="R58" i="8"/>
  <c r="S58" i="8"/>
  <c r="T58" i="8"/>
  <c r="U58" i="8"/>
  <c r="V58" i="8"/>
  <c r="W58" i="8"/>
  <c r="X58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O59" i="8"/>
  <c r="P59" i="8"/>
  <c r="Q59" i="8"/>
  <c r="R59" i="8"/>
  <c r="S59" i="8"/>
  <c r="T59" i="8"/>
  <c r="U59" i="8"/>
  <c r="V59" i="8"/>
  <c r="W59" i="8"/>
  <c r="X59" i="8"/>
  <c r="B60" i="8"/>
  <c r="C60" i="8"/>
  <c r="D60" i="8"/>
  <c r="E60" i="8"/>
  <c r="F60" i="8"/>
  <c r="G60" i="8"/>
  <c r="H60" i="8"/>
  <c r="I60" i="8"/>
  <c r="J60" i="8"/>
  <c r="K60" i="8"/>
  <c r="L60" i="8"/>
  <c r="M60" i="8"/>
  <c r="N60" i="8"/>
  <c r="O60" i="8"/>
  <c r="P60" i="8"/>
  <c r="Q60" i="8"/>
  <c r="R60" i="8"/>
  <c r="S60" i="8"/>
  <c r="T60" i="8"/>
  <c r="U60" i="8"/>
  <c r="V60" i="8"/>
  <c r="W60" i="8"/>
  <c r="X60" i="8"/>
  <c r="B61" i="8"/>
  <c r="C61" i="8"/>
  <c r="D61" i="8"/>
  <c r="E61" i="8"/>
  <c r="F61" i="8"/>
  <c r="G61" i="8"/>
  <c r="H61" i="8"/>
  <c r="I61" i="8"/>
  <c r="J61" i="8"/>
  <c r="K61" i="8"/>
  <c r="L61" i="8"/>
  <c r="M61" i="8"/>
  <c r="N61" i="8"/>
  <c r="O61" i="8"/>
  <c r="P61" i="8"/>
  <c r="Q61" i="8"/>
  <c r="R61" i="8"/>
  <c r="S61" i="8"/>
  <c r="T61" i="8"/>
  <c r="U61" i="8"/>
  <c r="V61" i="8"/>
  <c r="W61" i="8"/>
  <c r="X61" i="8"/>
  <c r="B62" i="8"/>
  <c r="C62" i="8"/>
  <c r="D62" i="8"/>
  <c r="E62" i="8"/>
  <c r="F62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B63" i="8"/>
  <c r="C63" i="8"/>
  <c r="D63" i="8"/>
  <c r="E63" i="8"/>
  <c r="F63" i="8"/>
  <c r="G63" i="8"/>
  <c r="H63" i="8"/>
  <c r="I63" i="8"/>
  <c r="J63" i="8"/>
  <c r="K63" i="8"/>
  <c r="L63" i="8"/>
  <c r="M63" i="8"/>
  <c r="N63" i="8"/>
  <c r="O63" i="8"/>
  <c r="P63" i="8"/>
  <c r="Q63" i="8"/>
  <c r="R63" i="8"/>
  <c r="S63" i="8"/>
  <c r="T63" i="8"/>
  <c r="U63" i="8"/>
  <c r="V63" i="8"/>
  <c r="W63" i="8"/>
  <c r="X63" i="8"/>
  <c r="B64" i="8"/>
  <c r="C64" i="8"/>
  <c r="D64" i="8"/>
  <c r="E64" i="8"/>
  <c r="F64" i="8"/>
  <c r="G64" i="8"/>
  <c r="H64" i="8"/>
  <c r="I64" i="8"/>
  <c r="J64" i="8"/>
  <c r="K64" i="8"/>
  <c r="L64" i="8"/>
  <c r="M64" i="8"/>
  <c r="N64" i="8"/>
  <c r="O64" i="8"/>
  <c r="P64" i="8"/>
  <c r="Q64" i="8"/>
  <c r="R64" i="8"/>
  <c r="S64" i="8"/>
  <c r="T64" i="8"/>
  <c r="U64" i="8"/>
  <c r="V64" i="8"/>
  <c r="W64" i="8"/>
  <c r="X64" i="8"/>
  <c r="B65" i="8"/>
  <c r="C65" i="8"/>
  <c r="D65" i="8"/>
  <c r="E65" i="8"/>
  <c r="F65" i="8"/>
  <c r="G65" i="8"/>
  <c r="H65" i="8"/>
  <c r="I65" i="8"/>
  <c r="J65" i="8"/>
  <c r="K65" i="8"/>
  <c r="L65" i="8"/>
  <c r="M65" i="8"/>
  <c r="N65" i="8"/>
  <c r="O65" i="8"/>
  <c r="P65" i="8"/>
  <c r="Q65" i="8"/>
  <c r="R65" i="8"/>
  <c r="S65" i="8"/>
  <c r="T65" i="8"/>
  <c r="U65" i="8"/>
  <c r="V65" i="8"/>
  <c r="W65" i="8"/>
  <c r="X65" i="8"/>
  <c r="B66" i="8"/>
  <c r="C66" i="8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T66" i="8"/>
  <c r="U66" i="8"/>
  <c r="V66" i="8"/>
  <c r="W66" i="8"/>
  <c r="X66" i="8"/>
  <c r="B67" i="8"/>
  <c r="C67" i="8"/>
  <c r="D67" i="8"/>
  <c r="E67" i="8"/>
  <c r="F67" i="8"/>
  <c r="G67" i="8"/>
  <c r="H67" i="8"/>
  <c r="I67" i="8"/>
  <c r="J67" i="8"/>
  <c r="K67" i="8"/>
  <c r="L67" i="8"/>
  <c r="M67" i="8"/>
  <c r="N67" i="8"/>
  <c r="O67" i="8"/>
  <c r="P67" i="8"/>
  <c r="Q67" i="8"/>
  <c r="R67" i="8"/>
  <c r="S67" i="8"/>
  <c r="T67" i="8"/>
  <c r="U67" i="8"/>
  <c r="V67" i="8"/>
  <c r="W67" i="8"/>
  <c r="X67" i="8"/>
  <c r="B68" i="8"/>
  <c r="C68" i="8"/>
  <c r="D68" i="8"/>
  <c r="E68" i="8"/>
  <c r="F68" i="8"/>
  <c r="G68" i="8"/>
  <c r="H68" i="8"/>
  <c r="I68" i="8"/>
  <c r="J68" i="8"/>
  <c r="K68" i="8"/>
  <c r="L68" i="8"/>
  <c r="M68" i="8"/>
  <c r="N68" i="8"/>
  <c r="O68" i="8"/>
  <c r="P68" i="8"/>
  <c r="Q68" i="8"/>
  <c r="R68" i="8"/>
  <c r="S68" i="8"/>
  <c r="T68" i="8"/>
  <c r="U68" i="8"/>
  <c r="V68" i="8"/>
  <c r="W68" i="8"/>
  <c r="X68" i="8"/>
  <c r="B69" i="8"/>
  <c r="C69" i="8"/>
  <c r="D69" i="8"/>
  <c r="E69" i="8"/>
  <c r="F69" i="8"/>
  <c r="G69" i="8"/>
  <c r="H69" i="8"/>
  <c r="I69" i="8"/>
  <c r="J69" i="8"/>
  <c r="K69" i="8"/>
  <c r="L69" i="8"/>
  <c r="M69" i="8"/>
  <c r="N69" i="8"/>
  <c r="O69" i="8"/>
  <c r="P69" i="8"/>
  <c r="Q69" i="8"/>
  <c r="R69" i="8"/>
  <c r="S69" i="8"/>
  <c r="T69" i="8"/>
  <c r="U69" i="8"/>
  <c r="V69" i="8"/>
  <c r="W69" i="8"/>
  <c r="X69" i="8"/>
  <c r="B70" i="8"/>
  <c r="C70" i="8"/>
  <c r="D70" i="8"/>
  <c r="E70" i="8"/>
  <c r="F70" i="8"/>
  <c r="G70" i="8"/>
  <c r="H70" i="8"/>
  <c r="I70" i="8"/>
  <c r="J70" i="8"/>
  <c r="K70" i="8"/>
  <c r="L70" i="8"/>
  <c r="M70" i="8"/>
  <c r="N70" i="8"/>
  <c r="O70" i="8"/>
  <c r="P70" i="8"/>
  <c r="Q70" i="8"/>
  <c r="R70" i="8"/>
  <c r="S70" i="8"/>
  <c r="T70" i="8"/>
  <c r="U70" i="8"/>
  <c r="V70" i="8"/>
  <c r="W70" i="8"/>
  <c r="X70" i="8"/>
  <c r="B71" i="8"/>
  <c r="C71" i="8"/>
  <c r="D71" i="8"/>
  <c r="E71" i="8"/>
  <c r="F71" i="8"/>
  <c r="G71" i="8"/>
  <c r="H71" i="8"/>
  <c r="I71" i="8"/>
  <c r="J71" i="8"/>
  <c r="K71" i="8"/>
  <c r="L71" i="8"/>
  <c r="M71" i="8"/>
  <c r="N71" i="8"/>
  <c r="O71" i="8"/>
  <c r="P71" i="8"/>
  <c r="Q71" i="8"/>
  <c r="R71" i="8"/>
  <c r="S71" i="8"/>
  <c r="T71" i="8"/>
  <c r="U71" i="8"/>
  <c r="V71" i="8"/>
  <c r="W71" i="8"/>
  <c r="X71" i="8"/>
  <c r="B72" i="8"/>
  <c r="C72" i="8"/>
  <c r="D72" i="8"/>
  <c r="E72" i="8"/>
  <c r="F72" i="8"/>
  <c r="G72" i="8"/>
  <c r="H72" i="8"/>
  <c r="I72" i="8"/>
  <c r="J72" i="8"/>
  <c r="K72" i="8"/>
  <c r="L72" i="8"/>
  <c r="M72" i="8"/>
  <c r="N72" i="8"/>
  <c r="O72" i="8"/>
  <c r="P72" i="8"/>
  <c r="Q72" i="8"/>
  <c r="R72" i="8"/>
  <c r="S72" i="8"/>
  <c r="T72" i="8"/>
  <c r="U72" i="8"/>
  <c r="V72" i="8"/>
  <c r="W72" i="8"/>
  <c r="X72" i="8"/>
  <c r="B73" i="8"/>
  <c r="C73" i="8"/>
  <c r="D73" i="8"/>
  <c r="E73" i="8"/>
  <c r="F73" i="8"/>
  <c r="G73" i="8"/>
  <c r="H73" i="8"/>
  <c r="I73" i="8"/>
  <c r="J73" i="8"/>
  <c r="K73" i="8"/>
  <c r="L73" i="8"/>
  <c r="M73" i="8"/>
  <c r="N73" i="8"/>
  <c r="O73" i="8"/>
  <c r="P73" i="8"/>
  <c r="Q73" i="8"/>
  <c r="R73" i="8"/>
  <c r="S73" i="8"/>
  <c r="T73" i="8"/>
  <c r="U73" i="8"/>
  <c r="V73" i="8"/>
  <c r="W73" i="8"/>
  <c r="X73" i="8"/>
  <c r="B74" i="8"/>
  <c r="C74" i="8"/>
  <c r="D74" i="8"/>
  <c r="E74" i="8"/>
  <c r="F74" i="8"/>
  <c r="G74" i="8"/>
  <c r="H74" i="8"/>
  <c r="I74" i="8"/>
  <c r="J74" i="8"/>
  <c r="K74" i="8"/>
  <c r="L74" i="8"/>
  <c r="M74" i="8"/>
  <c r="N74" i="8"/>
  <c r="O74" i="8"/>
  <c r="P74" i="8"/>
  <c r="Q74" i="8"/>
  <c r="R74" i="8"/>
  <c r="S74" i="8"/>
  <c r="T74" i="8"/>
  <c r="U74" i="8"/>
  <c r="V74" i="8"/>
  <c r="W74" i="8"/>
  <c r="X74" i="8"/>
  <c r="B75" i="8"/>
  <c r="C75" i="8"/>
  <c r="D75" i="8"/>
  <c r="E75" i="8"/>
  <c r="F75" i="8"/>
  <c r="G75" i="8"/>
  <c r="H75" i="8"/>
  <c r="I75" i="8"/>
  <c r="J75" i="8"/>
  <c r="K75" i="8"/>
  <c r="L75" i="8"/>
  <c r="M75" i="8"/>
  <c r="N75" i="8"/>
  <c r="O75" i="8"/>
  <c r="P75" i="8"/>
  <c r="Q75" i="8"/>
  <c r="R75" i="8"/>
  <c r="S75" i="8"/>
  <c r="T75" i="8"/>
  <c r="U75" i="8"/>
  <c r="V75" i="8"/>
  <c r="W75" i="8"/>
  <c r="X75" i="8"/>
  <c r="B76" i="8"/>
  <c r="C76" i="8"/>
  <c r="D76" i="8"/>
  <c r="E76" i="8"/>
  <c r="F76" i="8"/>
  <c r="G76" i="8"/>
  <c r="H76" i="8"/>
  <c r="I76" i="8"/>
  <c r="J76" i="8"/>
  <c r="K76" i="8"/>
  <c r="L76" i="8"/>
  <c r="M76" i="8"/>
  <c r="N76" i="8"/>
  <c r="O76" i="8"/>
  <c r="P76" i="8"/>
  <c r="Q76" i="8"/>
  <c r="R76" i="8"/>
  <c r="S76" i="8"/>
  <c r="T76" i="8"/>
  <c r="U76" i="8"/>
  <c r="V76" i="8"/>
  <c r="W76" i="8"/>
  <c r="X76" i="8"/>
  <c r="B77" i="8"/>
  <c r="C77" i="8"/>
  <c r="D77" i="8"/>
  <c r="E77" i="8"/>
  <c r="F77" i="8"/>
  <c r="G77" i="8"/>
  <c r="H77" i="8"/>
  <c r="I77" i="8"/>
  <c r="J77" i="8"/>
  <c r="K77" i="8"/>
  <c r="L77" i="8"/>
  <c r="M77" i="8"/>
  <c r="N77" i="8"/>
  <c r="O77" i="8"/>
  <c r="P77" i="8"/>
  <c r="Q77" i="8"/>
  <c r="R77" i="8"/>
  <c r="S77" i="8"/>
  <c r="T77" i="8"/>
  <c r="U77" i="8"/>
  <c r="V77" i="8"/>
  <c r="W77" i="8"/>
  <c r="X77" i="8"/>
  <c r="B78" i="8"/>
  <c r="C78" i="8"/>
  <c r="D78" i="8"/>
  <c r="E78" i="8"/>
  <c r="F78" i="8"/>
  <c r="G78" i="8"/>
  <c r="H78" i="8"/>
  <c r="I78" i="8"/>
  <c r="J78" i="8"/>
  <c r="K78" i="8"/>
  <c r="L78" i="8"/>
  <c r="M78" i="8"/>
  <c r="N78" i="8"/>
  <c r="O78" i="8"/>
  <c r="P78" i="8"/>
  <c r="Q78" i="8"/>
  <c r="R78" i="8"/>
  <c r="S78" i="8"/>
  <c r="T78" i="8"/>
  <c r="U78" i="8"/>
  <c r="V78" i="8"/>
  <c r="W78" i="8"/>
  <c r="X78" i="8"/>
  <c r="B79" i="8"/>
  <c r="C79" i="8"/>
  <c r="D79" i="8"/>
  <c r="E79" i="8"/>
  <c r="F79" i="8"/>
  <c r="G79" i="8"/>
  <c r="H79" i="8"/>
  <c r="I79" i="8"/>
  <c r="J79" i="8"/>
  <c r="K79" i="8"/>
  <c r="L79" i="8"/>
  <c r="M79" i="8"/>
  <c r="N79" i="8"/>
  <c r="O79" i="8"/>
  <c r="P79" i="8"/>
  <c r="Q79" i="8"/>
  <c r="R79" i="8"/>
  <c r="S79" i="8"/>
  <c r="T79" i="8"/>
  <c r="U79" i="8"/>
  <c r="V79" i="8"/>
  <c r="W79" i="8"/>
  <c r="X79" i="8"/>
  <c r="B80" i="8"/>
  <c r="C80" i="8"/>
  <c r="D80" i="8"/>
  <c r="E80" i="8"/>
  <c r="F80" i="8"/>
  <c r="G80" i="8"/>
  <c r="H80" i="8"/>
  <c r="I80" i="8"/>
  <c r="J80" i="8"/>
  <c r="K80" i="8"/>
  <c r="L80" i="8"/>
  <c r="M80" i="8"/>
  <c r="N80" i="8"/>
  <c r="O80" i="8"/>
  <c r="P80" i="8"/>
  <c r="Q80" i="8"/>
  <c r="R80" i="8"/>
  <c r="S80" i="8"/>
  <c r="T80" i="8"/>
  <c r="U80" i="8"/>
  <c r="V80" i="8"/>
  <c r="W80" i="8"/>
  <c r="X80" i="8"/>
  <c r="B81" i="8"/>
  <c r="C81" i="8"/>
  <c r="D81" i="8"/>
  <c r="E81" i="8"/>
  <c r="F81" i="8"/>
  <c r="G81" i="8"/>
  <c r="H81" i="8"/>
  <c r="I81" i="8"/>
  <c r="J81" i="8"/>
  <c r="K81" i="8"/>
  <c r="L81" i="8"/>
  <c r="M81" i="8"/>
  <c r="N81" i="8"/>
  <c r="O81" i="8"/>
  <c r="P81" i="8"/>
  <c r="Q81" i="8"/>
  <c r="R81" i="8"/>
  <c r="S81" i="8"/>
  <c r="T81" i="8"/>
  <c r="U81" i="8"/>
  <c r="V81" i="8"/>
  <c r="W81" i="8"/>
  <c r="X81" i="8"/>
  <c r="B82" i="8"/>
  <c r="C82" i="8"/>
  <c r="D82" i="8"/>
  <c r="E82" i="8"/>
  <c r="F82" i="8"/>
  <c r="G82" i="8"/>
  <c r="H82" i="8"/>
  <c r="I82" i="8"/>
  <c r="J82" i="8"/>
  <c r="K82" i="8"/>
  <c r="L82" i="8"/>
  <c r="M82" i="8"/>
  <c r="N82" i="8"/>
  <c r="O82" i="8"/>
  <c r="P82" i="8"/>
  <c r="Q82" i="8"/>
  <c r="R82" i="8"/>
  <c r="S82" i="8"/>
  <c r="T82" i="8"/>
  <c r="U82" i="8"/>
  <c r="V82" i="8"/>
  <c r="W82" i="8"/>
  <c r="X82" i="8"/>
  <c r="B83" i="8"/>
  <c r="C83" i="8"/>
  <c r="D83" i="8"/>
  <c r="E83" i="8"/>
  <c r="F83" i="8"/>
  <c r="G83" i="8"/>
  <c r="H83" i="8"/>
  <c r="I83" i="8"/>
  <c r="J83" i="8"/>
  <c r="K83" i="8"/>
  <c r="L83" i="8"/>
  <c r="M83" i="8"/>
  <c r="N83" i="8"/>
  <c r="O83" i="8"/>
  <c r="P83" i="8"/>
  <c r="Q83" i="8"/>
  <c r="R83" i="8"/>
  <c r="S83" i="8"/>
  <c r="T83" i="8"/>
  <c r="U83" i="8"/>
  <c r="V83" i="8"/>
  <c r="W83" i="8"/>
  <c r="X83" i="8"/>
  <c r="B84" i="8"/>
  <c r="C84" i="8"/>
  <c r="D84" i="8"/>
  <c r="E84" i="8"/>
  <c r="F84" i="8"/>
  <c r="G84" i="8"/>
  <c r="H84" i="8"/>
  <c r="I84" i="8"/>
  <c r="J84" i="8"/>
  <c r="K84" i="8"/>
  <c r="L84" i="8"/>
  <c r="M84" i="8"/>
  <c r="N84" i="8"/>
  <c r="O84" i="8"/>
  <c r="P84" i="8"/>
  <c r="Q84" i="8"/>
  <c r="R84" i="8"/>
  <c r="S84" i="8"/>
  <c r="T84" i="8"/>
  <c r="U84" i="8"/>
  <c r="V84" i="8"/>
  <c r="W84" i="8"/>
  <c r="X84" i="8"/>
  <c r="B85" i="8"/>
  <c r="C85" i="8"/>
  <c r="D85" i="8"/>
  <c r="E85" i="8"/>
  <c r="F85" i="8"/>
  <c r="G85" i="8"/>
  <c r="H85" i="8"/>
  <c r="I85" i="8"/>
  <c r="J85" i="8"/>
  <c r="K85" i="8"/>
  <c r="L85" i="8"/>
  <c r="M85" i="8"/>
  <c r="N85" i="8"/>
  <c r="O85" i="8"/>
  <c r="P85" i="8"/>
  <c r="Q85" i="8"/>
  <c r="R85" i="8"/>
  <c r="S85" i="8"/>
  <c r="T85" i="8"/>
  <c r="U85" i="8"/>
  <c r="V85" i="8"/>
  <c r="W85" i="8"/>
  <c r="X85" i="8"/>
  <c r="B86" i="8"/>
  <c r="C86" i="8"/>
  <c r="D86" i="8"/>
  <c r="E86" i="8"/>
  <c r="F86" i="8"/>
  <c r="G86" i="8"/>
  <c r="H86" i="8"/>
  <c r="I86" i="8"/>
  <c r="J86" i="8"/>
  <c r="K86" i="8"/>
  <c r="L86" i="8"/>
  <c r="M86" i="8"/>
  <c r="N86" i="8"/>
  <c r="O86" i="8"/>
  <c r="P86" i="8"/>
  <c r="Q86" i="8"/>
  <c r="R86" i="8"/>
  <c r="S86" i="8"/>
  <c r="T86" i="8"/>
  <c r="U86" i="8"/>
  <c r="V86" i="8"/>
  <c r="W86" i="8"/>
  <c r="X86" i="8"/>
  <c r="B87" i="8"/>
  <c r="C87" i="8"/>
  <c r="D87" i="8"/>
  <c r="E87" i="8"/>
  <c r="F87" i="8"/>
  <c r="G87" i="8"/>
  <c r="H87" i="8"/>
  <c r="I87" i="8"/>
  <c r="J87" i="8"/>
  <c r="K87" i="8"/>
  <c r="L87" i="8"/>
  <c r="M87" i="8"/>
  <c r="N87" i="8"/>
  <c r="O87" i="8"/>
  <c r="P87" i="8"/>
  <c r="Q87" i="8"/>
  <c r="R87" i="8"/>
  <c r="S87" i="8"/>
  <c r="T87" i="8"/>
  <c r="U87" i="8"/>
  <c r="V87" i="8"/>
  <c r="W87" i="8"/>
  <c r="X87" i="8"/>
  <c r="B88" i="8"/>
  <c r="C88" i="8"/>
  <c r="D88" i="8"/>
  <c r="E88" i="8"/>
  <c r="F88" i="8"/>
  <c r="G88" i="8"/>
  <c r="H88" i="8"/>
  <c r="I88" i="8"/>
  <c r="J88" i="8"/>
  <c r="K88" i="8"/>
  <c r="L88" i="8"/>
  <c r="M88" i="8"/>
  <c r="N88" i="8"/>
  <c r="O88" i="8"/>
  <c r="P88" i="8"/>
  <c r="Q88" i="8"/>
  <c r="R88" i="8"/>
  <c r="S88" i="8"/>
  <c r="T88" i="8"/>
  <c r="U88" i="8"/>
  <c r="V88" i="8"/>
  <c r="W88" i="8"/>
  <c r="X88" i="8"/>
  <c r="B89" i="8"/>
  <c r="C89" i="8"/>
  <c r="D89" i="8"/>
  <c r="E89" i="8"/>
  <c r="F89" i="8"/>
  <c r="G89" i="8"/>
  <c r="H89" i="8"/>
  <c r="I89" i="8"/>
  <c r="J89" i="8"/>
  <c r="K89" i="8"/>
  <c r="L89" i="8"/>
  <c r="M89" i="8"/>
  <c r="N89" i="8"/>
  <c r="O89" i="8"/>
  <c r="P89" i="8"/>
  <c r="Q89" i="8"/>
  <c r="R89" i="8"/>
  <c r="S89" i="8"/>
  <c r="T89" i="8"/>
  <c r="U89" i="8"/>
  <c r="V89" i="8"/>
  <c r="W89" i="8"/>
  <c r="X89" i="8"/>
  <c r="B90" i="8"/>
  <c r="C90" i="8"/>
  <c r="D90" i="8"/>
  <c r="E90" i="8"/>
  <c r="F90" i="8"/>
  <c r="G90" i="8"/>
  <c r="H90" i="8"/>
  <c r="I90" i="8"/>
  <c r="J90" i="8"/>
  <c r="K90" i="8"/>
  <c r="L90" i="8"/>
  <c r="M90" i="8"/>
  <c r="N90" i="8"/>
  <c r="O90" i="8"/>
  <c r="P90" i="8"/>
  <c r="Q90" i="8"/>
  <c r="R90" i="8"/>
  <c r="S90" i="8"/>
  <c r="T90" i="8"/>
  <c r="U90" i="8"/>
  <c r="V90" i="8"/>
  <c r="W90" i="8"/>
  <c r="X90" i="8"/>
  <c r="B91" i="8"/>
  <c r="C91" i="8"/>
  <c r="D91" i="8"/>
  <c r="E91" i="8"/>
  <c r="F91" i="8"/>
  <c r="G91" i="8"/>
  <c r="H91" i="8"/>
  <c r="I91" i="8"/>
  <c r="J91" i="8"/>
  <c r="K91" i="8"/>
  <c r="L91" i="8"/>
  <c r="M91" i="8"/>
  <c r="N91" i="8"/>
  <c r="O91" i="8"/>
  <c r="P91" i="8"/>
  <c r="Q91" i="8"/>
  <c r="R91" i="8"/>
  <c r="S91" i="8"/>
  <c r="T91" i="8"/>
  <c r="U91" i="8"/>
  <c r="V91" i="8"/>
  <c r="W91" i="8"/>
  <c r="X91" i="8"/>
  <c r="B92" i="8"/>
  <c r="C92" i="8"/>
  <c r="D92" i="8"/>
  <c r="E92" i="8"/>
  <c r="F92" i="8"/>
  <c r="G92" i="8"/>
  <c r="H92" i="8"/>
  <c r="I92" i="8"/>
  <c r="J92" i="8"/>
  <c r="K92" i="8"/>
  <c r="L92" i="8"/>
  <c r="M92" i="8"/>
  <c r="N92" i="8"/>
  <c r="O92" i="8"/>
  <c r="P92" i="8"/>
  <c r="Q92" i="8"/>
  <c r="R92" i="8"/>
  <c r="S92" i="8"/>
  <c r="T92" i="8"/>
  <c r="U92" i="8"/>
  <c r="V92" i="8"/>
  <c r="W92" i="8"/>
  <c r="X92" i="8"/>
  <c r="B93" i="8"/>
  <c r="C93" i="8"/>
  <c r="D93" i="8"/>
  <c r="E93" i="8"/>
  <c r="F93" i="8"/>
  <c r="G93" i="8"/>
  <c r="H93" i="8"/>
  <c r="I93" i="8"/>
  <c r="J93" i="8"/>
  <c r="K93" i="8"/>
  <c r="L93" i="8"/>
  <c r="M93" i="8"/>
  <c r="N93" i="8"/>
  <c r="O93" i="8"/>
  <c r="P93" i="8"/>
  <c r="Q93" i="8"/>
  <c r="R93" i="8"/>
  <c r="S93" i="8"/>
  <c r="T93" i="8"/>
  <c r="U93" i="8"/>
  <c r="V93" i="8"/>
  <c r="W93" i="8"/>
  <c r="X93" i="8"/>
  <c r="B94" i="8"/>
  <c r="C94" i="8"/>
  <c r="D94" i="8"/>
  <c r="E94" i="8"/>
  <c r="F94" i="8"/>
  <c r="G94" i="8"/>
  <c r="H94" i="8"/>
  <c r="I94" i="8"/>
  <c r="J94" i="8"/>
  <c r="K94" i="8"/>
  <c r="L94" i="8"/>
  <c r="M94" i="8"/>
  <c r="N94" i="8"/>
  <c r="O94" i="8"/>
  <c r="P94" i="8"/>
  <c r="Q94" i="8"/>
  <c r="R94" i="8"/>
  <c r="S94" i="8"/>
  <c r="T94" i="8"/>
  <c r="U94" i="8"/>
  <c r="V94" i="8"/>
  <c r="W94" i="8"/>
  <c r="X94" i="8"/>
  <c r="B95" i="8"/>
  <c r="C95" i="8"/>
  <c r="D95" i="8"/>
  <c r="E95" i="8"/>
  <c r="F95" i="8"/>
  <c r="G95" i="8"/>
  <c r="H95" i="8"/>
  <c r="I95" i="8"/>
  <c r="J95" i="8"/>
  <c r="K95" i="8"/>
  <c r="L95" i="8"/>
  <c r="M95" i="8"/>
  <c r="N95" i="8"/>
  <c r="O95" i="8"/>
  <c r="P95" i="8"/>
  <c r="Q95" i="8"/>
  <c r="R95" i="8"/>
  <c r="S95" i="8"/>
  <c r="T95" i="8"/>
  <c r="U95" i="8"/>
  <c r="V95" i="8"/>
  <c r="W95" i="8"/>
  <c r="X95" i="8"/>
  <c r="B96" i="8"/>
  <c r="C96" i="8"/>
  <c r="D96" i="8"/>
  <c r="E96" i="8"/>
  <c r="F96" i="8"/>
  <c r="G96" i="8"/>
  <c r="H96" i="8"/>
  <c r="I96" i="8"/>
  <c r="J96" i="8"/>
  <c r="K96" i="8"/>
  <c r="L96" i="8"/>
  <c r="M96" i="8"/>
  <c r="N96" i="8"/>
  <c r="O96" i="8"/>
  <c r="P96" i="8"/>
  <c r="Q96" i="8"/>
  <c r="R96" i="8"/>
  <c r="S96" i="8"/>
  <c r="T96" i="8"/>
  <c r="U96" i="8"/>
  <c r="V96" i="8"/>
  <c r="W96" i="8"/>
  <c r="X96" i="8"/>
  <c r="B97" i="8"/>
  <c r="C97" i="8"/>
  <c r="D97" i="8"/>
  <c r="E97" i="8"/>
  <c r="F97" i="8"/>
  <c r="G97" i="8"/>
  <c r="H97" i="8"/>
  <c r="I97" i="8"/>
  <c r="J97" i="8"/>
  <c r="K97" i="8"/>
  <c r="L97" i="8"/>
  <c r="M97" i="8"/>
  <c r="N97" i="8"/>
  <c r="O97" i="8"/>
  <c r="P97" i="8"/>
  <c r="Q97" i="8"/>
  <c r="R97" i="8"/>
  <c r="S97" i="8"/>
  <c r="T97" i="8"/>
  <c r="U97" i="8"/>
  <c r="V97" i="8"/>
  <c r="W97" i="8"/>
  <c r="X97" i="8"/>
  <c r="Q98" i="8"/>
  <c r="R98" i="8"/>
  <c r="S98" i="8"/>
  <c r="T98" i="8"/>
  <c r="U98" i="8"/>
  <c r="V98" i="8"/>
  <c r="W98" i="8"/>
  <c r="X98" i="8"/>
  <c r="Q99" i="8"/>
  <c r="R99" i="8"/>
  <c r="S99" i="8"/>
  <c r="T99" i="8"/>
  <c r="U99" i="8"/>
  <c r="V99" i="8"/>
  <c r="W99" i="8"/>
  <c r="X99" i="8"/>
  <c r="Q100" i="8"/>
  <c r="R100" i="8"/>
  <c r="S100" i="8"/>
  <c r="T100" i="8"/>
  <c r="U100" i="8"/>
  <c r="V100" i="8"/>
  <c r="W100" i="8"/>
  <c r="X100" i="8"/>
  <c r="Q101" i="8"/>
  <c r="R101" i="8"/>
  <c r="S101" i="8"/>
  <c r="T101" i="8"/>
  <c r="U101" i="8"/>
  <c r="V101" i="8"/>
  <c r="W101" i="8"/>
  <c r="X101" i="8"/>
  <c r="Q102" i="8"/>
  <c r="R102" i="8"/>
  <c r="S102" i="8"/>
  <c r="T102" i="8"/>
  <c r="U102" i="8"/>
  <c r="V102" i="8"/>
  <c r="W102" i="8"/>
  <c r="X102" i="8"/>
  <c r="Q103" i="8"/>
  <c r="R103" i="8"/>
  <c r="S103" i="8"/>
  <c r="T103" i="8"/>
  <c r="U103" i="8"/>
  <c r="V103" i="8"/>
  <c r="W103" i="8"/>
  <c r="X103" i="8"/>
  <c r="Q104" i="8"/>
  <c r="R104" i="8"/>
  <c r="S104" i="8"/>
  <c r="T104" i="8"/>
  <c r="U104" i="8"/>
  <c r="V104" i="8"/>
  <c r="W104" i="8"/>
  <c r="X104" i="8"/>
  <c r="Q105" i="8"/>
  <c r="R105" i="8"/>
  <c r="S105" i="8"/>
  <c r="T105" i="8"/>
  <c r="U105" i="8"/>
  <c r="V105" i="8"/>
  <c r="W105" i="8"/>
  <c r="X105" i="8"/>
  <c r="Q106" i="8"/>
  <c r="R106" i="8"/>
  <c r="S106" i="8"/>
  <c r="T106" i="8"/>
  <c r="U106" i="8"/>
  <c r="V106" i="8"/>
  <c r="W106" i="8"/>
  <c r="X106" i="8"/>
  <c r="N4" i="8"/>
  <c r="O4" i="8"/>
  <c r="P4" i="8"/>
  <c r="Q4" i="8"/>
  <c r="R4" i="8"/>
  <c r="S4" i="8"/>
  <c r="T4" i="8"/>
  <c r="U4" i="8"/>
  <c r="V4" i="8"/>
  <c r="W4" i="8"/>
  <c r="X4" i="8"/>
  <c r="B5" i="8"/>
  <c r="C5" i="8"/>
  <c r="D5" i="8"/>
  <c r="E5" i="8"/>
  <c r="F5" i="8"/>
  <c r="G5" i="8"/>
  <c r="H5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B6" i="8"/>
  <c r="C6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B7" i="8"/>
  <c r="C7" i="8"/>
  <c r="D7" i="8"/>
  <c r="E7" i="8"/>
  <c r="F7" i="8"/>
  <c r="G7" i="8"/>
  <c r="H7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B8" i="8"/>
  <c r="C8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B9" i="8"/>
  <c r="C9" i="8"/>
  <c r="D9" i="8"/>
  <c r="E9" i="8"/>
  <c r="F9" i="8"/>
  <c r="G9" i="8"/>
  <c r="H9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B14" i="8"/>
  <c r="C14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S14" i="8"/>
  <c r="T14" i="8"/>
  <c r="U14" i="8"/>
  <c r="V14" i="8"/>
  <c r="W14" i="8"/>
  <c r="X14" i="8"/>
  <c r="B15" i="8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B17" i="8"/>
  <c r="C17" i="8"/>
  <c r="D17" i="8"/>
  <c r="E17" i="8"/>
  <c r="F17" i="8"/>
  <c r="G17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B19" i="8"/>
  <c r="C19" i="8"/>
  <c r="D19" i="8"/>
  <c r="E19" i="8"/>
  <c r="F19" i="8"/>
  <c r="G19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AJ56" i="12" l="1"/>
  <c r="G11" i="16"/>
  <c r="Q13" i="18" a="1"/>
  <c r="Q13" i="18" s="1"/>
  <c r="Q93" i="19" a="1"/>
  <c r="Q93" i="19" s="1"/>
  <c r="Q85" i="19" a="1"/>
  <c r="Q85" i="19" s="1"/>
  <c r="Q77" i="19" a="1"/>
  <c r="Q77" i="19" s="1"/>
  <c r="Q69" i="19" a="1"/>
  <c r="Q69" i="19" s="1"/>
  <c r="Q61" i="19" a="1"/>
  <c r="Q61" i="19" s="1"/>
  <c r="Q53" i="19" a="1"/>
  <c r="Q53" i="19" s="1"/>
  <c r="Q45" i="19" a="1"/>
  <c r="Q45" i="19" s="1"/>
  <c r="Q37" i="19" a="1"/>
  <c r="Q37" i="19" s="1"/>
  <c r="Q29" i="19" a="1"/>
  <c r="Q29" i="19" s="1"/>
  <c r="Q21" i="19" a="1"/>
  <c r="Q21" i="19" s="1"/>
  <c r="Q13" i="19" a="1"/>
  <c r="Q13" i="19" s="1"/>
  <c r="Q5" i="19" a="1"/>
  <c r="Q5" i="19" s="1"/>
  <c r="Q94" i="19" a="1"/>
  <c r="Q94" i="19" s="1"/>
  <c r="Q86" i="19" a="1"/>
  <c r="Q86" i="19" s="1"/>
  <c r="Q78" i="19" a="1"/>
  <c r="Q78" i="19" s="1"/>
  <c r="Q70" i="19" a="1"/>
  <c r="Q70" i="19" s="1"/>
  <c r="Q62" i="19" a="1"/>
  <c r="Q62" i="19" s="1"/>
  <c r="Q54" i="19" a="1"/>
  <c r="Q54" i="19" s="1"/>
  <c r="Q46" i="19" a="1"/>
  <c r="Q46" i="19" s="1"/>
  <c r="Q38" i="19" a="1"/>
  <c r="Q38" i="19" s="1"/>
  <c r="Q30" i="19" a="1"/>
  <c r="Q30" i="19" s="1"/>
  <c r="Q22" i="19" a="1"/>
  <c r="Q22" i="19" s="1"/>
  <c r="Q14" i="19" a="1"/>
  <c r="Q14" i="19" s="1"/>
  <c r="Q6" i="19" a="1"/>
  <c r="Q6" i="19" s="1"/>
  <c r="Q95" i="19" a="1"/>
  <c r="Q95" i="19" s="1"/>
  <c r="Q87" i="19" a="1"/>
  <c r="Q87" i="19" s="1"/>
  <c r="Q79" i="19" a="1"/>
  <c r="Q79" i="19" s="1"/>
  <c r="Q71" i="19" a="1"/>
  <c r="Q71" i="19" s="1"/>
  <c r="Q63" i="19" a="1"/>
  <c r="Q63" i="19" s="1"/>
  <c r="Q55" i="19" a="1"/>
  <c r="Q55" i="19" s="1"/>
  <c r="Q47" i="19" a="1"/>
  <c r="Q47" i="19" s="1"/>
  <c r="Q39" i="19" a="1"/>
  <c r="Q39" i="19" s="1"/>
  <c r="Q31" i="19" a="1"/>
  <c r="Q31" i="19" s="1"/>
  <c r="Q23" i="19" a="1"/>
  <c r="Q23" i="19" s="1"/>
  <c r="Q15" i="19" a="1"/>
  <c r="Q15" i="19" s="1"/>
  <c r="Q7" i="19" a="1"/>
  <c r="Q7" i="19" s="1"/>
  <c r="Q96" i="19" a="1"/>
  <c r="Q96" i="19" s="1"/>
  <c r="Q88" i="19" a="1"/>
  <c r="Q88" i="19" s="1"/>
  <c r="Q80" i="19" a="1"/>
  <c r="Q80" i="19" s="1"/>
  <c r="Q72" i="19" a="1"/>
  <c r="Q72" i="19" s="1"/>
  <c r="Q64" i="19" a="1"/>
  <c r="Q64" i="19" s="1"/>
  <c r="Q56" i="19" a="1"/>
  <c r="Q56" i="19" s="1"/>
  <c r="Q48" i="19" a="1"/>
  <c r="Q48" i="19" s="1"/>
  <c r="Q40" i="19" a="1"/>
  <c r="Q40" i="19" s="1"/>
  <c r="Q32" i="19" a="1"/>
  <c r="Q32" i="19" s="1"/>
  <c r="Q24" i="19" a="1"/>
  <c r="Q24" i="19" s="1"/>
  <c r="Q16" i="19" a="1"/>
  <c r="Q16" i="19" s="1"/>
  <c r="Q8" i="19" a="1"/>
  <c r="Q8" i="19" s="1"/>
  <c r="Q97" i="19" a="1"/>
  <c r="Q97" i="19" s="1"/>
  <c r="Q89" i="19" a="1"/>
  <c r="Q89" i="19" s="1"/>
  <c r="Q81" i="19" a="1"/>
  <c r="Q81" i="19" s="1"/>
  <c r="Q73" i="19" a="1"/>
  <c r="Q73" i="19" s="1"/>
  <c r="Q65" i="19" a="1"/>
  <c r="Q65" i="19" s="1"/>
  <c r="Q57" i="19" a="1"/>
  <c r="Q57" i="19" s="1"/>
  <c r="Q49" i="19" a="1"/>
  <c r="Q49" i="19" s="1"/>
  <c r="Q41" i="19" a="1"/>
  <c r="Q41" i="19" s="1"/>
  <c r="Q33" i="19" a="1"/>
  <c r="Q33" i="19" s="1"/>
  <c r="Q25" i="19" a="1"/>
  <c r="Q25" i="19" s="1"/>
  <c r="Q17" i="19" a="1"/>
  <c r="Q17" i="19" s="1"/>
  <c r="Q9" i="19" a="1"/>
  <c r="Q9" i="19" s="1"/>
  <c r="Q90" i="19" a="1"/>
  <c r="Q90" i="19" s="1"/>
  <c r="Q82" i="19" a="1"/>
  <c r="Q82" i="19" s="1"/>
  <c r="Q74" i="19" a="1"/>
  <c r="Q74" i="19" s="1"/>
  <c r="Q66" i="19" a="1"/>
  <c r="Q66" i="19" s="1"/>
  <c r="Q58" i="19" a="1"/>
  <c r="Q58" i="19" s="1"/>
  <c r="Q50" i="19" a="1"/>
  <c r="Q50" i="19" s="1"/>
  <c r="Q42" i="19" a="1"/>
  <c r="Q42" i="19" s="1"/>
  <c r="Q34" i="19" a="1"/>
  <c r="Q34" i="19" s="1"/>
  <c r="Q26" i="19" a="1"/>
  <c r="Q26" i="19" s="1"/>
  <c r="Q18" i="19" a="1"/>
  <c r="Q18" i="19" s="1"/>
  <c r="Q10" i="19" a="1"/>
  <c r="Q10" i="19" s="1"/>
  <c r="Q91" i="19" a="1"/>
  <c r="Q91" i="19" s="1"/>
  <c r="Q83" i="19" a="1"/>
  <c r="Q83" i="19" s="1"/>
  <c r="Q75" i="19" a="1"/>
  <c r="Q75" i="19" s="1"/>
  <c r="Q67" i="19" a="1"/>
  <c r="Q67" i="19" s="1"/>
  <c r="Q59" i="19" a="1"/>
  <c r="Q59" i="19" s="1"/>
  <c r="Q51" i="19" a="1"/>
  <c r="Q51" i="19" s="1"/>
  <c r="Q43" i="19" a="1"/>
  <c r="Q43" i="19" s="1"/>
  <c r="Q35" i="19" a="1"/>
  <c r="Q35" i="19" s="1"/>
  <c r="Q27" i="19" a="1"/>
  <c r="Q27" i="19" s="1"/>
  <c r="Q19" i="19" a="1"/>
  <c r="Q19" i="19" s="1"/>
  <c r="Q11" i="19" a="1"/>
  <c r="Q11" i="19" s="1"/>
  <c r="Q107" i="19" a="1"/>
  <c r="Q107" i="19" s="1"/>
  <c r="Q106" i="19" a="1"/>
  <c r="Q106" i="19" s="1"/>
  <c r="Q105" i="19" a="1"/>
  <c r="Q105" i="19" s="1"/>
  <c r="Q104" i="19" a="1"/>
  <c r="Q104" i="19" s="1"/>
  <c r="Q103" i="19" a="1"/>
  <c r="Q103" i="19" s="1"/>
  <c r="Q102" i="19" a="1"/>
  <c r="Q102" i="19" s="1"/>
  <c r="Q101" i="19" a="1"/>
  <c r="Q101" i="19" s="1"/>
  <c r="Q100" i="19" a="1"/>
  <c r="Q100" i="19" s="1"/>
  <c r="Q99" i="19" a="1"/>
  <c r="Q99" i="19" s="1"/>
  <c r="Q98" i="19" a="1"/>
  <c r="Q98" i="19" s="1"/>
  <c r="Q92" i="19" a="1"/>
  <c r="Q92" i="19" s="1"/>
  <c r="Q84" i="19" a="1"/>
  <c r="Q84" i="19" s="1"/>
  <c r="Q76" i="19" a="1"/>
  <c r="Q76" i="19" s="1"/>
  <c r="Q68" i="19" a="1"/>
  <c r="Q68" i="19" s="1"/>
  <c r="Q60" i="19" a="1"/>
  <c r="Q60" i="19" s="1"/>
  <c r="Q52" i="19" a="1"/>
  <c r="Q52" i="19" s="1"/>
  <c r="Q44" i="19" a="1"/>
  <c r="Q44" i="19" s="1"/>
  <c r="Q36" i="19" a="1"/>
  <c r="Q36" i="19" s="1"/>
  <c r="Q28" i="19" a="1"/>
  <c r="Q28" i="19" s="1"/>
  <c r="Q20" i="19" a="1"/>
  <c r="Q20" i="19" s="1"/>
  <c r="Q12" i="19" a="1"/>
  <c r="Q12" i="19" s="1"/>
  <c r="Q4" i="19" a="1"/>
  <c r="Q4" i="19" s="1"/>
  <c r="Q5" i="18" a="1"/>
  <c r="Q5" i="18" s="1"/>
  <c r="Q95" i="18" a="1"/>
  <c r="Q95" i="18" s="1"/>
  <c r="Q87" i="18" a="1"/>
  <c r="Q87" i="18" s="1"/>
  <c r="Q71" i="18" a="1"/>
  <c r="Q71" i="18" s="1"/>
  <c r="Q63" i="18" a="1"/>
  <c r="Q63" i="18" s="1"/>
  <c r="Q79" i="18" a="1"/>
  <c r="Q79" i="18" s="1"/>
  <c r="Q55" i="18" a="1"/>
  <c r="Q55" i="18" s="1"/>
  <c r="Q39" i="18" a="1"/>
  <c r="Q39" i="18" s="1"/>
  <c r="Q31" i="18" a="1"/>
  <c r="Q31" i="18" s="1"/>
  <c r="Q23" i="18" a="1"/>
  <c r="Q23" i="18" s="1"/>
  <c r="Q96" i="18" a="1"/>
  <c r="Q96" i="18" s="1"/>
  <c r="Q88" i="18" a="1"/>
  <c r="Q88" i="18" s="1"/>
  <c r="Q80" i="18" a="1"/>
  <c r="Q80" i="18" s="1"/>
  <c r="Q72" i="18" a="1"/>
  <c r="Q72" i="18" s="1"/>
  <c r="Q64" i="18" a="1"/>
  <c r="Q64" i="18" s="1"/>
  <c r="Q56" i="18" a="1"/>
  <c r="Q56" i="18" s="1"/>
  <c r="Q48" i="18" a="1"/>
  <c r="Q48" i="18" s="1"/>
  <c r="Q40" i="18" a="1"/>
  <c r="Q40" i="18" s="1"/>
  <c r="Q32" i="18" a="1"/>
  <c r="Q32" i="18" s="1"/>
  <c r="Q24" i="18" a="1"/>
  <c r="Q24" i="18" s="1"/>
  <c r="Q47" i="18" a="1"/>
  <c r="Q47" i="18" s="1"/>
  <c r="Q14" i="18" a="1"/>
  <c r="Q14" i="18" s="1"/>
  <c r="Q6" i="18" a="1"/>
  <c r="Q6" i="18" s="1"/>
  <c r="Q15" i="18" a="1"/>
  <c r="Q15" i="18" s="1"/>
  <c r="Q7" i="18" a="1"/>
  <c r="Q7" i="18" s="1"/>
  <c r="Q97" i="18" a="1"/>
  <c r="Q97" i="18" s="1"/>
  <c r="Q89" i="18" a="1"/>
  <c r="Q89" i="18" s="1"/>
  <c r="Q81" i="18" a="1"/>
  <c r="Q81" i="18" s="1"/>
  <c r="Q73" i="18" a="1"/>
  <c r="Q73" i="18" s="1"/>
  <c r="Q65" i="18" a="1"/>
  <c r="Q65" i="18" s="1"/>
  <c r="Q57" i="18" a="1"/>
  <c r="Q57" i="18" s="1"/>
  <c r="Q49" i="18" a="1"/>
  <c r="Q49" i="18" s="1"/>
  <c r="Q41" i="18" a="1"/>
  <c r="Q41" i="18" s="1"/>
  <c r="Q33" i="18" a="1"/>
  <c r="Q33" i="18" s="1"/>
  <c r="Q25" i="18" a="1"/>
  <c r="Q25" i="18" s="1"/>
  <c r="Q16" i="18" a="1"/>
  <c r="Q16" i="18" s="1"/>
  <c r="Q8" i="18" a="1"/>
  <c r="Q8" i="18" s="1"/>
  <c r="Q90" i="18" a="1"/>
  <c r="Q90" i="18" s="1"/>
  <c r="Q82" i="18" a="1"/>
  <c r="Q82" i="18" s="1"/>
  <c r="Q74" i="18" a="1"/>
  <c r="Q74" i="18" s="1"/>
  <c r="Q66" i="18" a="1"/>
  <c r="Q66" i="18" s="1"/>
  <c r="Q58" i="18" a="1"/>
  <c r="Q58" i="18" s="1"/>
  <c r="Q50" i="18" a="1"/>
  <c r="Q50" i="18" s="1"/>
  <c r="Q42" i="18" a="1"/>
  <c r="Q42" i="18" s="1"/>
  <c r="Q34" i="18" a="1"/>
  <c r="Q34" i="18" s="1"/>
  <c r="Q26" i="18" a="1"/>
  <c r="Q26" i="18" s="1"/>
  <c r="Q43" i="18" a="1"/>
  <c r="Q43" i="18" s="1"/>
  <c r="Q35" i="18" a="1"/>
  <c r="Q35" i="18" s="1"/>
  <c r="Q27" i="18" a="1"/>
  <c r="Q27" i="18" s="1"/>
  <c r="Q9" i="18" a="1"/>
  <c r="Q9" i="18" s="1"/>
  <c r="Q91" i="18" a="1"/>
  <c r="Q91" i="18" s="1"/>
  <c r="Q83" i="18" a="1"/>
  <c r="Q83" i="18" s="1"/>
  <c r="Q75" i="18" a="1"/>
  <c r="Q75" i="18" s="1"/>
  <c r="Q67" i="18" a="1"/>
  <c r="Q67" i="18" s="1"/>
  <c r="Q59" i="18" a="1"/>
  <c r="Q59" i="18" s="1"/>
  <c r="Q51" i="18" a="1"/>
  <c r="Q51" i="18" s="1"/>
  <c r="Q18" i="18" a="1"/>
  <c r="Q18" i="18" s="1"/>
  <c r="Q10" i="18" a="1"/>
  <c r="Q10" i="18" s="1"/>
  <c r="Q36" i="18" a="1"/>
  <c r="Q36" i="18" s="1"/>
  <c r="Q28" i="18" a="1"/>
  <c r="Q28" i="18" s="1"/>
  <c r="Q20" i="18" a="1"/>
  <c r="Q20" i="18" s="1"/>
  <c r="Q17" i="18" a="1"/>
  <c r="Q17" i="18" s="1"/>
  <c r="Q44" i="18" a="1"/>
  <c r="Q44" i="18" s="1"/>
  <c r="Q19" i="18" a="1"/>
  <c r="Q19" i="18" s="1"/>
  <c r="Q11" i="18" a="1"/>
  <c r="Q11" i="18" s="1"/>
  <c r="Q93" i="18" a="1"/>
  <c r="Q93" i="18" s="1"/>
  <c r="Q85" i="18" a="1"/>
  <c r="Q85" i="18" s="1"/>
  <c r="Q77" i="18" a="1"/>
  <c r="Q77" i="18" s="1"/>
  <c r="Q69" i="18" a="1"/>
  <c r="Q69" i="18" s="1"/>
  <c r="Q61" i="18" a="1"/>
  <c r="Q61" i="18" s="1"/>
  <c r="Q53" i="18" a="1"/>
  <c r="Q53" i="18" s="1"/>
  <c r="Q45" i="18" a="1"/>
  <c r="Q45" i="18" s="1"/>
  <c r="Q37" i="18" a="1"/>
  <c r="Q37" i="18" s="1"/>
  <c r="Q29" i="18" a="1"/>
  <c r="Q29" i="18" s="1"/>
  <c r="Q21" i="18" a="1"/>
  <c r="Q21" i="18" s="1"/>
  <c r="Q4" i="18" a="1"/>
  <c r="Q4" i="18" s="1"/>
  <c r="G5" i="18" s="1"/>
  <c r="Q106" i="18" a="1"/>
  <c r="Q106" i="18" s="1"/>
  <c r="Q105" i="18" a="1"/>
  <c r="Q105" i="18" s="1"/>
  <c r="Q104" i="18" a="1"/>
  <c r="Q104" i="18" s="1"/>
  <c r="Q103" i="18" a="1"/>
  <c r="Q103" i="18" s="1"/>
  <c r="Q102" i="18" a="1"/>
  <c r="Q102" i="18" s="1"/>
  <c r="O102" i="18" s="1"/>
  <c r="Q101" i="18" a="1"/>
  <c r="Q101" i="18" s="1"/>
  <c r="Q100" i="18" a="1"/>
  <c r="Q100" i="18" s="1"/>
  <c r="Q99" i="18" a="1"/>
  <c r="Q99" i="18" s="1"/>
  <c r="Q98" i="18" a="1"/>
  <c r="Q98" i="18" s="1"/>
  <c r="Q92" i="18" a="1"/>
  <c r="Q92" i="18" s="1"/>
  <c r="Q84" i="18" a="1"/>
  <c r="Q84" i="18" s="1"/>
  <c r="Q76" i="18" a="1"/>
  <c r="Q76" i="18" s="1"/>
  <c r="Q68" i="18" a="1"/>
  <c r="Q68" i="18" s="1"/>
  <c r="Q60" i="18" a="1"/>
  <c r="Q60" i="18" s="1"/>
  <c r="Q52" i="18" a="1"/>
  <c r="Q52" i="18" s="1"/>
  <c r="Q12" i="18" a="1"/>
  <c r="Q12" i="18" s="1"/>
  <c r="Q94" i="18" a="1"/>
  <c r="Q94" i="18" s="1"/>
  <c r="F95" i="18" s="1"/>
  <c r="Q86" i="18" a="1"/>
  <c r="Q86" i="18" s="1"/>
  <c r="E87" i="18" s="1"/>
  <c r="Q78" i="18" a="1"/>
  <c r="Q78" i="18" s="1"/>
  <c r="Q70" i="18" a="1"/>
  <c r="Q70" i="18" s="1"/>
  <c r="Q62" i="18" a="1"/>
  <c r="Q62" i="18" s="1"/>
  <c r="D63" i="18" s="1"/>
  <c r="Q54" i="18" a="1"/>
  <c r="Q54" i="18" s="1"/>
  <c r="Q46" i="18" a="1"/>
  <c r="Q46" i="18" s="1"/>
  <c r="Q38" i="18" a="1"/>
  <c r="Q38" i="18" s="1"/>
  <c r="Q30" i="18" a="1"/>
  <c r="Q30" i="18" s="1"/>
  <c r="Q22" i="18" a="1"/>
  <c r="Q22" i="18" s="1"/>
  <c r="AG92" i="12"/>
  <c r="AG76" i="12"/>
  <c r="AG60" i="12"/>
  <c r="AF44" i="12"/>
  <c r="AJ102" i="12"/>
  <c r="AJ36" i="12"/>
  <c r="AJ12" i="12"/>
  <c r="AJ70" i="12"/>
  <c r="AJ25" i="12"/>
  <c r="AJ62" i="12"/>
  <c r="AJ86" i="12"/>
  <c r="AK86" i="12"/>
  <c r="AJ78" i="12"/>
  <c r="AK78" i="12"/>
  <c r="AJ46" i="12"/>
  <c r="AK46" i="12"/>
  <c r="AJ37" i="12"/>
  <c r="AK37" i="12"/>
  <c r="AJ13" i="12"/>
  <c r="AK13" i="12"/>
  <c r="AJ94" i="12"/>
  <c r="AJ101" i="12"/>
  <c r="AK101" i="12"/>
  <c r="AJ93" i="12"/>
  <c r="AK93" i="12"/>
  <c r="AJ85" i="12"/>
  <c r="AK85" i="12"/>
  <c r="AJ77" i="12"/>
  <c r="AK77" i="12"/>
  <c r="AJ69" i="12"/>
  <c r="AK69" i="12"/>
  <c r="AJ61" i="12"/>
  <c r="AK61" i="12"/>
  <c r="AJ45" i="12"/>
  <c r="AK45" i="12"/>
  <c r="AJ31" i="12"/>
  <c r="AK31" i="12"/>
  <c r="AJ19" i="12"/>
  <c r="AK19" i="12"/>
  <c r="AJ7" i="12"/>
  <c r="AK7" i="12"/>
  <c r="AJ39" i="12"/>
  <c r="AK39" i="12"/>
  <c r="AJ100" i="12"/>
  <c r="AK100" i="12"/>
  <c r="AJ92" i="12"/>
  <c r="AK92" i="12"/>
  <c r="AJ68" i="12"/>
  <c r="AK68" i="12"/>
  <c r="AJ60" i="12"/>
  <c r="AK60" i="12"/>
  <c r="AJ52" i="12"/>
  <c r="AK52" i="12"/>
  <c r="AJ44" i="12"/>
  <c r="AK44" i="12"/>
  <c r="AJ30" i="12"/>
  <c r="AK30" i="12"/>
  <c r="AJ24" i="12"/>
  <c r="AJ18" i="12"/>
  <c r="AK18" i="12"/>
  <c r="AJ6" i="12"/>
  <c r="AJ107" i="12"/>
  <c r="AK107" i="12"/>
  <c r="AJ99" i="12"/>
  <c r="AK99" i="12"/>
  <c r="AJ91" i="12"/>
  <c r="AK91" i="12"/>
  <c r="AJ75" i="12"/>
  <c r="AK75" i="12"/>
  <c r="AJ67" i="12"/>
  <c r="AK67" i="12"/>
  <c r="AJ59" i="12"/>
  <c r="AK59" i="12"/>
  <c r="AJ51" i="12"/>
  <c r="AK51" i="12"/>
  <c r="AJ43" i="12"/>
  <c r="AK43" i="12"/>
  <c r="AJ35" i="12"/>
  <c r="AK35" i="12"/>
  <c r="AJ29" i="12"/>
  <c r="AK29" i="12"/>
  <c r="AJ17" i="12"/>
  <c r="AK17" i="12"/>
  <c r="AJ11" i="12"/>
  <c r="AK11" i="12"/>
  <c r="AF76" i="12"/>
  <c r="AJ106" i="12"/>
  <c r="AK106" i="12"/>
  <c r="AJ98" i="12"/>
  <c r="AK98" i="12"/>
  <c r="AJ90" i="12"/>
  <c r="AK90" i="12"/>
  <c r="AJ82" i="12"/>
  <c r="AK82" i="12"/>
  <c r="AJ74" i="12"/>
  <c r="AK74" i="12"/>
  <c r="AJ66" i="12"/>
  <c r="AK66" i="12"/>
  <c r="AJ58" i="12"/>
  <c r="AK58" i="12"/>
  <c r="AJ50" i="12"/>
  <c r="AK50" i="12"/>
  <c r="AJ42" i="12"/>
  <c r="AK42" i="12"/>
  <c r="AJ34" i="12"/>
  <c r="AJ28" i="12"/>
  <c r="AJ23" i="12"/>
  <c r="AK23" i="12"/>
  <c r="AJ16" i="12"/>
  <c r="AJ10" i="12"/>
  <c r="AK10" i="12"/>
  <c r="AJ105" i="12"/>
  <c r="AK105" i="12"/>
  <c r="AJ97" i="12"/>
  <c r="AK97" i="12"/>
  <c r="AJ89" i="12"/>
  <c r="AK89" i="12"/>
  <c r="AJ81" i="12"/>
  <c r="AK81" i="12"/>
  <c r="AJ73" i="12"/>
  <c r="AK73" i="12"/>
  <c r="AJ65" i="12"/>
  <c r="AK65" i="12"/>
  <c r="AJ57" i="12"/>
  <c r="AK57" i="12"/>
  <c r="AJ41" i="12"/>
  <c r="AK41" i="12"/>
  <c r="AJ22" i="12"/>
  <c r="AK22" i="12"/>
  <c r="AJ9" i="12"/>
  <c r="AJ104" i="12"/>
  <c r="AK104" i="12"/>
  <c r="AJ96" i="12"/>
  <c r="AK96" i="12"/>
  <c r="AJ88" i="12"/>
  <c r="AK88" i="12"/>
  <c r="AJ80" i="12"/>
  <c r="AK80" i="12"/>
  <c r="AJ72" i="12"/>
  <c r="AK72" i="12"/>
  <c r="AJ64" i="12"/>
  <c r="AK64" i="12"/>
  <c r="AJ40" i="12"/>
  <c r="AK40" i="12"/>
  <c r="AJ33" i="12"/>
  <c r="AK33" i="12"/>
  <c r="AJ27" i="12"/>
  <c r="AK27" i="12"/>
  <c r="AJ21" i="12"/>
  <c r="AK21" i="12"/>
  <c r="AJ15" i="12"/>
  <c r="AK15" i="12"/>
  <c r="AJ103" i="12"/>
  <c r="AK103" i="12"/>
  <c r="AJ95" i="12"/>
  <c r="AK95" i="12"/>
  <c r="AJ87" i="12"/>
  <c r="AK87" i="12"/>
  <c r="AJ79" i="12"/>
  <c r="AK79" i="12"/>
  <c r="AJ71" i="12"/>
  <c r="AK71" i="12"/>
  <c r="AJ63" i="12"/>
  <c r="AK63" i="12"/>
  <c r="AJ55" i="12"/>
  <c r="AK55" i="12"/>
  <c r="AJ47" i="12"/>
  <c r="AK47" i="12"/>
  <c r="AJ38" i="12"/>
  <c r="AK38" i="12"/>
  <c r="AJ32" i="12"/>
  <c r="AJ26" i="12"/>
  <c r="AK26" i="12"/>
  <c r="AJ20" i="12"/>
  <c r="AJ14" i="12"/>
  <c r="AK14" i="12"/>
  <c r="AJ8" i="12"/>
  <c r="AG44" i="12"/>
  <c r="D13" i="18" l="1"/>
  <c r="B71" i="18"/>
  <c r="G12" i="16"/>
  <c r="C28" i="19"/>
  <c r="B28" i="19"/>
  <c r="D28" i="19"/>
  <c r="E28" i="19"/>
  <c r="F28" i="19"/>
  <c r="G28" i="19"/>
  <c r="H28" i="19"/>
  <c r="I28" i="19"/>
  <c r="J28" i="19"/>
  <c r="AA28" i="9" s="1"/>
  <c r="K28" i="19"/>
  <c r="AB28" i="9" s="1"/>
  <c r="L28" i="19"/>
  <c r="AC28" i="9" s="1"/>
  <c r="M28" i="19"/>
  <c r="AD28" i="9" s="1"/>
  <c r="N28" i="19"/>
  <c r="AE28" i="9" s="1"/>
  <c r="O28" i="19"/>
  <c r="AF28" i="9" s="1"/>
  <c r="C92" i="19"/>
  <c r="B92" i="19"/>
  <c r="D92" i="19"/>
  <c r="E92" i="19"/>
  <c r="F92" i="19"/>
  <c r="G92" i="19"/>
  <c r="H92" i="19"/>
  <c r="I92" i="19"/>
  <c r="J92" i="19"/>
  <c r="AA92" i="9" s="1"/>
  <c r="K92" i="19"/>
  <c r="AB92" i="9" s="1"/>
  <c r="L92" i="19"/>
  <c r="AC92" i="9" s="1"/>
  <c r="M92" i="19"/>
  <c r="AD92" i="9" s="1"/>
  <c r="N92" i="19"/>
  <c r="AE92" i="9" s="1"/>
  <c r="O92" i="19"/>
  <c r="AF92" i="9" s="1"/>
  <c r="B105" i="19"/>
  <c r="C105" i="19"/>
  <c r="D105" i="19"/>
  <c r="E105" i="19"/>
  <c r="F105" i="19"/>
  <c r="G105" i="19"/>
  <c r="H105" i="19"/>
  <c r="I105" i="19"/>
  <c r="J105" i="19"/>
  <c r="AA105" i="9" s="1"/>
  <c r="K105" i="19"/>
  <c r="AB105" i="9" s="1"/>
  <c r="L105" i="19"/>
  <c r="AC105" i="9" s="1"/>
  <c r="M105" i="19"/>
  <c r="AD105" i="9" s="1"/>
  <c r="N105" i="19"/>
  <c r="AE105" i="9" s="1"/>
  <c r="O105" i="19"/>
  <c r="AF105" i="9" s="1"/>
  <c r="B51" i="19"/>
  <c r="C51" i="19"/>
  <c r="D51" i="19"/>
  <c r="E51" i="19"/>
  <c r="F51" i="19"/>
  <c r="G51" i="19"/>
  <c r="H51" i="19"/>
  <c r="I51" i="19"/>
  <c r="J51" i="19"/>
  <c r="AA51" i="9" s="1"/>
  <c r="K51" i="19"/>
  <c r="AB51" i="9" s="1"/>
  <c r="L51" i="19"/>
  <c r="AC51" i="9" s="1"/>
  <c r="M51" i="19"/>
  <c r="AD51" i="9" s="1"/>
  <c r="N51" i="19"/>
  <c r="AE51" i="9" s="1"/>
  <c r="O51" i="19"/>
  <c r="AF51" i="9" s="1"/>
  <c r="C26" i="19"/>
  <c r="B26" i="19"/>
  <c r="D26" i="19"/>
  <c r="E26" i="19"/>
  <c r="F26" i="19"/>
  <c r="G26" i="19"/>
  <c r="H26" i="19"/>
  <c r="I26" i="19"/>
  <c r="J26" i="19"/>
  <c r="AA26" i="9" s="1"/>
  <c r="K26" i="19"/>
  <c r="AB26" i="9" s="1"/>
  <c r="L26" i="19"/>
  <c r="AC26" i="9" s="1"/>
  <c r="M26" i="19"/>
  <c r="AD26" i="9" s="1"/>
  <c r="N26" i="19"/>
  <c r="AE26" i="9" s="1"/>
  <c r="O26" i="19"/>
  <c r="AF26" i="9" s="1"/>
  <c r="C90" i="19"/>
  <c r="B90" i="19"/>
  <c r="D90" i="19"/>
  <c r="E90" i="19"/>
  <c r="F90" i="19"/>
  <c r="G90" i="19"/>
  <c r="H90" i="19"/>
  <c r="I90" i="19"/>
  <c r="J90" i="19"/>
  <c r="AA90" i="9" s="1"/>
  <c r="K90" i="19"/>
  <c r="AB90" i="9" s="1"/>
  <c r="L90" i="19"/>
  <c r="AC90" i="9" s="1"/>
  <c r="M90" i="19"/>
  <c r="AD90" i="9" s="1"/>
  <c r="N90" i="19"/>
  <c r="AE90" i="9" s="1"/>
  <c r="O90" i="19"/>
  <c r="AF90" i="9" s="1"/>
  <c r="B65" i="19"/>
  <c r="C65" i="19"/>
  <c r="D65" i="19"/>
  <c r="E65" i="19"/>
  <c r="F65" i="19"/>
  <c r="G65" i="19"/>
  <c r="H65" i="19"/>
  <c r="I65" i="19"/>
  <c r="J65" i="19"/>
  <c r="AA65" i="9" s="1"/>
  <c r="K65" i="19"/>
  <c r="AB65" i="9" s="1"/>
  <c r="L65" i="19"/>
  <c r="AC65" i="9" s="1"/>
  <c r="M65" i="19"/>
  <c r="AD65" i="9" s="1"/>
  <c r="N65" i="19"/>
  <c r="AE65" i="9" s="1"/>
  <c r="O65" i="19"/>
  <c r="AF65" i="9" s="1"/>
  <c r="B64" i="19"/>
  <c r="C64" i="19"/>
  <c r="D64" i="19"/>
  <c r="E64" i="19"/>
  <c r="F64" i="19"/>
  <c r="G64" i="19"/>
  <c r="H64" i="19"/>
  <c r="I64" i="19"/>
  <c r="J64" i="19"/>
  <c r="AA64" i="9" s="1"/>
  <c r="K64" i="19"/>
  <c r="AB64" i="9" s="1"/>
  <c r="L64" i="19"/>
  <c r="AC64" i="9" s="1"/>
  <c r="M64" i="19"/>
  <c r="AD64" i="9" s="1"/>
  <c r="N64" i="19"/>
  <c r="AE64" i="9" s="1"/>
  <c r="O64" i="19"/>
  <c r="AF64" i="9" s="1"/>
  <c r="C4" i="19"/>
  <c r="B4" i="19"/>
  <c r="D4" i="19"/>
  <c r="E4" i="19"/>
  <c r="F4" i="19"/>
  <c r="G4" i="19"/>
  <c r="H4" i="19"/>
  <c r="I4" i="19"/>
  <c r="J4" i="19"/>
  <c r="AA4" i="9" s="1"/>
  <c r="K4" i="19"/>
  <c r="AB4" i="9" s="1"/>
  <c r="L4" i="19"/>
  <c r="AC4" i="9" s="1"/>
  <c r="M4" i="19"/>
  <c r="AD4" i="9" s="1"/>
  <c r="N4" i="19"/>
  <c r="AE4" i="9" s="1"/>
  <c r="O4" i="19"/>
  <c r="AF4" i="9" s="1"/>
  <c r="B68" i="19"/>
  <c r="C68" i="19"/>
  <c r="D68" i="19"/>
  <c r="E68" i="19"/>
  <c r="F68" i="19"/>
  <c r="G68" i="19"/>
  <c r="H68" i="19"/>
  <c r="I68" i="19"/>
  <c r="J68" i="19"/>
  <c r="K68" i="19"/>
  <c r="L68" i="19"/>
  <c r="M68" i="19"/>
  <c r="N68" i="19"/>
  <c r="O68" i="19"/>
  <c r="AF68" i="9" s="1"/>
  <c r="C102" i="19"/>
  <c r="B102" i="19"/>
  <c r="D102" i="19"/>
  <c r="E102" i="19"/>
  <c r="F102" i="19"/>
  <c r="G102" i="19"/>
  <c r="H102" i="19"/>
  <c r="I102" i="19"/>
  <c r="J102" i="19"/>
  <c r="AA102" i="9" s="1"/>
  <c r="K102" i="19"/>
  <c r="AB102" i="9" s="1"/>
  <c r="L102" i="19"/>
  <c r="AC102" i="9" s="1"/>
  <c r="M102" i="19"/>
  <c r="AD102" i="9" s="1"/>
  <c r="N102" i="19"/>
  <c r="AE102" i="9" s="1"/>
  <c r="O102" i="19"/>
  <c r="AF102" i="9" s="1"/>
  <c r="B27" i="19"/>
  <c r="C27" i="19"/>
  <c r="D27" i="19"/>
  <c r="E27" i="19"/>
  <c r="F27" i="19"/>
  <c r="G27" i="19"/>
  <c r="H27" i="19"/>
  <c r="I27" i="19"/>
  <c r="J27" i="19"/>
  <c r="AA27" i="9" s="1"/>
  <c r="K27" i="19"/>
  <c r="AB27" i="9" s="1"/>
  <c r="L27" i="19"/>
  <c r="AC27" i="9" s="1"/>
  <c r="M27" i="19"/>
  <c r="AD27" i="9" s="1"/>
  <c r="N27" i="19"/>
  <c r="AE27" i="9" s="1"/>
  <c r="O27" i="19"/>
  <c r="AF27" i="9" s="1"/>
  <c r="B91" i="19"/>
  <c r="C91" i="19"/>
  <c r="D91" i="19"/>
  <c r="E91" i="19"/>
  <c r="F91" i="19"/>
  <c r="G91" i="19"/>
  <c r="H91" i="19"/>
  <c r="I91" i="19"/>
  <c r="J91" i="19"/>
  <c r="AA91" i="9" s="1"/>
  <c r="K91" i="19"/>
  <c r="AB91" i="9" s="1"/>
  <c r="L91" i="19"/>
  <c r="AC91" i="9" s="1"/>
  <c r="M91" i="19"/>
  <c r="AD91" i="9" s="1"/>
  <c r="N91" i="19"/>
  <c r="AE91" i="9" s="1"/>
  <c r="O91" i="19"/>
  <c r="AF91" i="9" s="1"/>
  <c r="B66" i="19"/>
  <c r="C66" i="19"/>
  <c r="D66" i="19"/>
  <c r="E66" i="19"/>
  <c r="F66" i="19"/>
  <c r="G66" i="19"/>
  <c r="H66" i="19"/>
  <c r="I66" i="19"/>
  <c r="J66" i="19"/>
  <c r="AA66" i="9" s="1"/>
  <c r="K66" i="19"/>
  <c r="AB66" i="9" s="1"/>
  <c r="L66" i="19"/>
  <c r="AC66" i="9" s="1"/>
  <c r="M66" i="19"/>
  <c r="AD66" i="9" s="1"/>
  <c r="N66" i="19"/>
  <c r="AE66" i="9" s="1"/>
  <c r="O66" i="19"/>
  <c r="AF66" i="9" s="1"/>
  <c r="C41" i="19"/>
  <c r="B41" i="19"/>
  <c r="D41" i="19"/>
  <c r="E41" i="19"/>
  <c r="F41" i="19"/>
  <c r="G41" i="19"/>
  <c r="H41" i="19"/>
  <c r="I41" i="19"/>
  <c r="J41" i="19"/>
  <c r="AA41" i="9" s="1"/>
  <c r="K41" i="19"/>
  <c r="AB41" i="9" s="1"/>
  <c r="L41" i="19"/>
  <c r="AC41" i="9" s="1"/>
  <c r="M41" i="19"/>
  <c r="AD41" i="9" s="1"/>
  <c r="N41" i="19"/>
  <c r="AE41" i="9" s="1"/>
  <c r="O41" i="19"/>
  <c r="AF41" i="9" s="1"/>
  <c r="B73" i="19"/>
  <c r="C73" i="19"/>
  <c r="D73" i="19"/>
  <c r="E73" i="19"/>
  <c r="F73" i="19"/>
  <c r="G73" i="19"/>
  <c r="H73" i="19"/>
  <c r="I73" i="19"/>
  <c r="J73" i="19"/>
  <c r="AA73" i="9" s="1"/>
  <c r="K73" i="19"/>
  <c r="AB73" i="9" s="1"/>
  <c r="L73" i="19"/>
  <c r="AC73" i="9" s="1"/>
  <c r="M73" i="19"/>
  <c r="AD73" i="9" s="1"/>
  <c r="N73" i="19"/>
  <c r="AE73" i="9" s="1"/>
  <c r="O73" i="19"/>
  <c r="AF73" i="9" s="1"/>
  <c r="B8" i="19"/>
  <c r="C8" i="19"/>
  <c r="D8" i="19"/>
  <c r="E8" i="19"/>
  <c r="F8" i="19"/>
  <c r="G8" i="19"/>
  <c r="H8" i="19"/>
  <c r="I8" i="19"/>
  <c r="J8" i="19"/>
  <c r="AA8" i="9" s="1"/>
  <c r="K8" i="19"/>
  <c r="AB8" i="9" s="1"/>
  <c r="L8" i="19"/>
  <c r="AC8" i="9" s="1"/>
  <c r="M8" i="19"/>
  <c r="AD8" i="9" s="1"/>
  <c r="N8" i="19"/>
  <c r="AE8" i="9" s="1"/>
  <c r="O8" i="19"/>
  <c r="AF8" i="9" s="1"/>
  <c r="C72" i="19"/>
  <c r="B72" i="19"/>
  <c r="D72" i="19"/>
  <c r="E72" i="19"/>
  <c r="F72" i="19"/>
  <c r="G72" i="19"/>
  <c r="H72" i="19"/>
  <c r="I72" i="19"/>
  <c r="J72" i="19"/>
  <c r="AA72" i="9" s="1"/>
  <c r="K72" i="19"/>
  <c r="AB72" i="9" s="1"/>
  <c r="L72" i="19"/>
  <c r="AC72" i="9" s="1"/>
  <c r="M72" i="19"/>
  <c r="AD72" i="9" s="1"/>
  <c r="N72" i="19"/>
  <c r="AE72" i="9" s="1"/>
  <c r="O72" i="19"/>
  <c r="AF72" i="9" s="1"/>
  <c r="B7" i="19"/>
  <c r="C7" i="19"/>
  <c r="D7" i="19"/>
  <c r="E7" i="19"/>
  <c r="F7" i="19"/>
  <c r="G7" i="19"/>
  <c r="H7" i="19"/>
  <c r="I7" i="19"/>
  <c r="J7" i="19"/>
  <c r="AA7" i="9" s="1"/>
  <c r="K7" i="19"/>
  <c r="AB7" i="9" s="1"/>
  <c r="L7" i="19"/>
  <c r="AC7" i="9" s="1"/>
  <c r="M7" i="19"/>
  <c r="AD7" i="9" s="1"/>
  <c r="N7" i="19"/>
  <c r="AE7" i="9" s="1"/>
  <c r="O7" i="19"/>
  <c r="AF7" i="9" s="1"/>
  <c r="B39" i="19"/>
  <c r="C39" i="19"/>
  <c r="D39" i="19"/>
  <c r="E39" i="19"/>
  <c r="F39" i="19"/>
  <c r="G39" i="19"/>
  <c r="H39" i="19"/>
  <c r="I39" i="19"/>
  <c r="J39" i="19"/>
  <c r="AA39" i="9" s="1"/>
  <c r="K39" i="19"/>
  <c r="AB39" i="9" s="1"/>
  <c r="L39" i="19"/>
  <c r="AC39" i="9" s="1"/>
  <c r="M39" i="19"/>
  <c r="AD39" i="9" s="1"/>
  <c r="N39" i="19"/>
  <c r="AE39" i="9" s="1"/>
  <c r="O39" i="19"/>
  <c r="AF39" i="9" s="1"/>
  <c r="B71" i="19"/>
  <c r="C71" i="19"/>
  <c r="D71" i="19"/>
  <c r="E71" i="19"/>
  <c r="F71" i="19"/>
  <c r="G71" i="19"/>
  <c r="H71" i="19"/>
  <c r="I71" i="19"/>
  <c r="J71" i="19"/>
  <c r="AA71" i="9" s="1"/>
  <c r="K71" i="19"/>
  <c r="AB71" i="9" s="1"/>
  <c r="L71" i="19"/>
  <c r="AC71" i="9" s="1"/>
  <c r="M71" i="19"/>
  <c r="AD71" i="9" s="1"/>
  <c r="N71" i="19"/>
  <c r="AE71" i="9" s="1"/>
  <c r="O71" i="19"/>
  <c r="AF71" i="9" s="1"/>
  <c r="B6" i="19"/>
  <c r="C6" i="19"/>
  <c r="D6" i="19"/>
  <c r="E6" i="19"/>
  <c r="F6" i="19"/>
  <c r="G6" i="19"/>
  <c r="H6" i="19"/>
  <c r="I6" i="19"/>
  <c r="J6" i="19"/>
  <c r="AA6" i="9" s="1"/>
  <c r="K6" i="19"/>
  <c r="AB6" i="9" s="1"/>
  <c r="L6" i="19"/>
  <c r="AC6" i="9" s="1"/>
  <c r="M6" i="19"/>
  <c r="AD6" i="9" s="1"/>
  <c r="N6" i="19"/>
  <c r="AE6" i="9" s="1"/>
  <c r="O6" i="19"/>
  <c r="AF6" i="9" s="1"/>
  <c r="C38" i="19"/>
  <c r="B38" i="19"/>
  <c r="D38" i="19"/>
  <c r="E38" i="19"/>
  <c r="F38" i="19"/>
  <c r="G38" i="19"/>
  <c r="H38" i="19"/>
  <c r="I38" i="19"/>
  <c r="J38" i="19"/>
  <c r="AA38" i="9" s="1"/>
  <c r="K38" i="19"/>
  <c r="AB38" i="9" s="1"/>
  <c r="L38" i="19"/>
  <c r="AC38" i="9" s="1"/>
  <c r="M38" i="19"/>
  <c r="AD38" i="9" s="1"/>
  <c r="N38" i="19"/>
  <c r="AE38" i="9" s="1"/>
  <c r="O38" i="19"/>
  <c r="AF38" i="9" s="1"/>
  <c r="C70" i="19"/>
  <c r="B70" i="19"/>
  <c r="D70" i="19"/>
  <c r="E70" i="19"/>
  <c r="F70" i="19"/>
  <c r="G70" i="19"/>
  <c r="H70" i="19"/>
  <c r="I70" i="19"/>
  <c r="J70" i="19"/>
  <c r="AA70" i="9" s="1"/>
  <c r="K70" i="19"/>
  <c r="AB70" i="9" s="1"/>
  <c r="L70" i="19"/>
  <c r="AC70" i="9" s="1"/>
  <c r="M70" i="19"/>
  <c r="AD70" i="9" s="1"/>
  <c r="N70" i="19"/>
  <c r="AE70" i="9" s="1"/>
  <c r="O70" i="19"/>
  <c r="AF70" i="9" s="1"/>
  <c r="C5" i="19"/>
  <c r="B5" i="19"/>
  <c r="D5" i="19"/>
  <c r="E5" i="19"/>
  <c r="F5" i="19"/>
  <c r="G5" i="19"/>
  <c r="H5" i="19"/>
  <c r="I5" i="19"/>
  <c r="J5" i="19"/>
  <c r="AA5" i="9" s="1"/>
  <c r="K5" i="19"/>
  <c r="AB5" i="9" s="1"/>
  <c r="L5" i="19"/>
  <c r="AC5" i="9" s="1"/>
  <c r="M5" i="19"/>
  <c r="AD5" i="9" s="1"/>
  <c r="N5" i="19"/>
  <c r="AE5" i="9" s="1"/>
  <c r="O5" i="19"/>
  <c r="AF5" i="9" s="1"/>
  <c r="B37" i="19"/>
  <c r="C37" i="19"/>
  <c r="D37" i="19"/>
  <c r="E37" i="19"/>
  <c r="F37" i="19"/>
  <c r="G37" i="19"/>
  <c r="H37" i="19"/>
  <c r="I37" i="19"/>
  <c r="J37" i="19"/>
  <c r="AA37" i="9" s="1"/>
  <c r="K37" i="19"/>
  <c r="AB37" i="9" s="1"/>
  <c r="L37" i="19"/>
  <c r="AC37" i="9" s="1"/>
  <c r="M37" i="19"/>
  <c r="AD37" i="9" s="1"/>
  <c r="N37" i="19"/>
  <c r="AE37" i="9" s="1"/>
  <c r="O37" i="19"/>
  <c r="AF37" i="9" s="1"/>
  <c r="C69" i="19"/>
  <c r="B69" i="19"/>
  <c r="D69" i="19"/>
  <c r="E69" i="19"/>
  <c r="F69" i="19"/>
  <c r="G69" i="19"/>
  <c r="H69" i="19"/>
  <c r="I69" i="19"/>
  <c r="J69" i="19"/>
  <c r="AA69" i="9" s="1"/>
  <c r="K69" i="19"/>
  <c r="AB69" i="9" s="1"/>
  <c r="L69" i="19"/>
  <c r="AC69" i="9" s="1"/>
  <c r="M69" i="19"/>
  <c r="AD69" i="9" s="1"/>
  <c r="N69" i="19"/>
  <c r="AE69" i="9" s="1"/>
  <c r="O69" i="19"/>
  <c r="AF69" i="9" s="1"/>
  <c r="C36" i="19"/>
  <c r="B36" i="19"/>
  <c r="D36" i="19"/>
  <c r="E36" i="19"/>
  <c r="F36" i="19"/>
  <c r="G36" i="19"/>
  <c r="H36" i="19"/>
  <c r="I36" i="19"/>
  <c r="J36" i="19"/>
  <c r="AA36" i="9" s="1"/>
  <c r="K36" i="19"/>
  <c r="AB36" i="9" s="1"/>
  <c r="L36" i="19"/>
  <c r="AC36" i="9" s="1"/>
  <c r="M36" i="19"/>
  <c r="AD36" i="9" s="1"/>
  <c r="N36" i="19"/>
  <c r="AE36" i="9" s="1"/>
  <c r="O36" i="19"/>
  <c r="AF36" i="9" s="1"/>
  <c r="C98" i="19"/>
  <c r="B98" i="19"/>
  <c r="D98" i="19"/>
  <c r="E98" i="19"/>
  <c r="F98" i="19"/>
  <c r="G98" i="19"/>
  <c r="H98" i="19"/>
  <c r="I98" i="19"/>
  <c r="J98" i="19"/>
  <c r="AA98" i="9" s="1"/>
  <c r="K98" i="19"/>
  <c r="AB98" i="9" s="1"/>
  <c r="L98" i="19"/>
  <c r="AC98" i="9" s="1"/>
  <c r="M98" i="19"/>
  <c r="AD98" i="9" s="1"/>
  <c r="N98" i="19"/>
  <c r="AE98" i="9" s="1"/>
  <c r="O98" i="19"/>
  <c r="AF98" i="9" s="1"/>
  <c r="C106" i="19"/>
  <c r="B106" i="19"/>
  <c r="D106" i="19"/>
  <c r="E106" i="19"/>
  <c r="F106" i="19"/>
  <c r="G106" i="19"/>
  <c r="H106" i="19"/>
  <c r="I106" i="19"/>
  <c r="J106" i="19"/>
  <c r="AA106" i="9" s="1"/>
  <c r="K106" i="19"/>
  <c r="AB106" i="9" s="1"/>
  <c r="L106" i="19"/>
  <c r="AC106" i="9" s="1"/>
  <c r="M106" i="19"/>
  <c r="AD106" i="9" s="1"/>
  <c r="N106" i="19"/>
  <c r="AE106" i="9" s="1"/>
  <c r="O106" i="19"/>
  <c r="AF106" i="9" s="1"/>
  <c r="B59" i="19"/>
  <c r="C59" i="19"/>
  <c r="D59" i="19"/>
  <c r="E59" i="19"/>
  <c r="F59" i="19"/>
  <c r="G59" i="19"/>
  <c r="H59" i="19"/>
  <c r="I59" i="19"/>
  <c r="J59" i="19"/>
  <c r="AA59" i="9" s="1"/>
  <c r="K59" i="19"/>
  <c r="AB59" i="9" s="1"/>
  <c r="L59" i="19"/>
  <c r="AC59" i="9" s="1"/>
  <c r="M59" i="19"/>
  <c r="AD59" i="9" s="1"/>
  <c r="N59" i="19"/>
  <c r="AE59" i="9" s="1"/>
  <c r="O59" i="19"/>
  <c r="AF59" i="9" s="1"/>
  <c r="C34" i="19"/>
  <c r="B34" i="19"/>
  <c r="D34" i="19"/>
  <c r="E34" i="19"/>
  <c r="F34" i="19"/>
  <c r="G34" i="19"/>
  <c r="H34" i="19"/>
  <c r="I34" i="19"/>
  <c r="J34" i="19"/>
  <c r="AA34" i="9" s="1"/>
  <c r="K34" i="19"/>
  <c r="AB34" i="9" s="1"/>
  <c r="L34" i="19"/>
  <c r="AC34" i="9" s="1"/>
  <c r="M34" i="19"/>
  <c r="AD34" i="9" s="1"/>
  <c r="N34" i="19"/>
  <c r="AE34" i="9" s="1"/>
  <c r="O34" i="19"/>
  <c r="AF34" i="9" s="1"/>
  <c r="B9" i="19"/>
  <c r="C9" i="19"/>
  <c r="D9" i="19"/>
  <c r="E9" i="19"/>
  <c r="F9" i="19"/>
  <c r="G9" i="19"/>
  <c r="H9" i="19"/>
  <c r="I9" i="19"/>
  <c r="J9" i="19"/>
  <c r="AA9" i="9" s="1"/>
  <c r="K9" i="19"/>
  <c r="AB9" i="9" s="1"/>
  <c r="L9" i="19"/>
  <c r="AC9" i="9" s="1"/>
  <c r="M9" i="19"/>
  <c r="AD9" i="9" s="1"/>
  <c r="N9" i="19"/>
  <c r="AE9" i="9" s="1"/>
  <c r="O9" i="19"/>
  <c r="AF9" i="9" s="1"/>
  <c r="C40" i="19"/>
  <c r="B40" i="19"/>
  <c r="D40" i="19"/>
  <c r="E40" i="19"/>
  <c r="F40" i="19"/>
  <c r="G40" i="19"/>
  <c r="H40" i="19"/>
  <c r="I40" i="19"/>
  <c r="J40" i="19"/>
  <c r="AA40" i="9" s="1"/>
  <c r="K40" i="19"/>
  <c r="AB40" i="9" s="1"/>
  <c r="L40" i="19"/>
  <c r="AC40" i="9" s="1"/>
  <c r="M40" i="19"/>
  <c r="AD40" i="9" s="1"/>
  <c r="N40" i="19"/>
  <c r="AE40" i="9" s="1"/>
  <c r="O40" i="19"/>
  <c r="AF40" i="9" s="1"/>
  <c r="B44" i="19"/>
  <c r="C44" i="19"/>
  <c r="D44" i="19"/>
  <c r="E44" i="19"/>
  <c r="F44" i="19"/>
  <c r="G44" i="19"/>
  <c r="H44" i="19"/>
  <c r="I44" i="19"/>
  <c r="J44" i="19"/>
  <c r="AA44" i="9" s="1"/>
  <c r="K44" i="19"/>
  <c r="AB44" i="9" s="1"/>
  <c r="L44" i="19"/>
  <c r="AC44" i="9" s="1"/>
  <c r="M44" i="19"/>
  <c r="AD44" i="9" s="1"/>
  <c r="N44" i="19"/>
  <c r="AE44" i="9" s="1"/>
  <c r="O44" i="19"/>
  <c r="AF44" i="9" s="1"/>
  <c r="C99" i="19"/>
  <c r="B99" i="19"/>
  <c r="D99" i="19"/>
  <c r="E99" i="19"/>
  <c r="F99" i="19"/>
  <c r="G99" i="19"/>
  <c r="H99" i="19"/>
  <c r="I99" i="19"/>
  <c r="J99" i="19"/>
  <c r="AA99" i="9" s="1"/>
  <c r="K99" i="19"/>
  <c r="AB99" i="9" s="1"/>
  <c r="L99" i="19"/>
  <c r="AC99" i="9" s="1"/>
  <c r="M99" i="19"/>
  <c r="AD99" i="9" s="1"/>
  <c r="N99" i="19"/>
  <c r="AE99" i="9" s="1"/>
  <c r="O99" i="19"/>
  <c r="AF99" i="9" s="1"/>
  <c r="C107" i="19"/>
  <c r="B107" i="19"/>
  <c r="D107" i="19"/>
  <c r="E107" i="19"/>
  <c r="F107" i="19"/>
  <c r="G107" i="19"/>
  <c r="H107" i="19"/>
  <c r="I107" i="19"/>
  <c r="J107" i="19"/>
  <c r="K107" i="19"/>
  <c r="L107" i="19"/>
  <c r="M107" i="19"/>
  <c r="N107" i="19"/>
  <c r="O107" i="19"/>
  <c r="B67" i="19"/>
  <c r="C67" i="19"/>
  <c r="D67" i="19"/>
  <c r="E67" i="19"/>
  <c r="F67" i="19"/>
  <c r="G67" i="19"/>
  <c r="H67" i="19"/>
  <c r="I67" i="19"/>
  <c r="J67" i="19"/>
  <c r="AA67" i="9" s="1"/>
  <c r="K67" i="19"/>
  <c r="AB67" i="9" s="1"/>
  <c r="L67" i="19"/>
  <c r="AC67" i="9" s="1"/>
  <c r="M67" i="19"/>
  <c r="AD67" i="9" s="1"/>
  <c r="N67" i="19"/>
  <c r="AE67" i="9" s="1"/>
  <c r="O67" i="19"/>
  <c r="AF67" i="9" s="1"/>
  <c r="B42" i="19"/>
  <c r="C42" i="19"/>
  <c r="D42" i="19"/>
  <c r="E42" i="19"/>
  <c r="F42" i="19"/>
  <c r="G42" i="19"/>
  <c r="H42" i="19"/>
  <c r="I42" i="19"/>
  <c r="J42" i="19"/>
  <c r="AA42" i="9" s="1"/>
  <c r="K42" i="19"/>
  <c r="AB42" i="9" s="1"/>
  <c r="L42" i="19"/>
  <c r="AC42" i="9" s="1"/>
  <c r="M42" i="19"/>
  <c r="AD42" i="9" s="1"/>
  <c r="N42" i="19"/>
  <c r="AE42" i="9" s="1"/>
  <c r="O42" i="19"/>
  <c r="AF42" i="9" s="1"/>
  <c r="C17" i="19"/>
  <c r="B17" i="19"/>
  <c r="D17" i="19"/>
  <c r="E17" i="19"/>
  <c r="F17" i="19"/>
  <c r="G17" i="19"/>
  <c r="H17" i="19"/>
  <c r="I17" i="19"/>
  <c r="J17" i="19"/>
  <c r="AA17" i="9" s="1"/>
  <c r="K17" i="19"/>
  <c r="AB17" i="9" s="1"/>
  <c r="L17" i="19"/>
  <c r="AC17" i="9" s="1"/>
  <c r="M17" i="19"/>
  <c r="AD17" i="9" s="1"/>
  <c r="N17" i="19"/>
  <c r="AE17" i="9" s="1"/>
  <c r="O17" i="19"/>
  <c r="AF17" i="9" s="1"/>
  <c r="B81" i="19"/>
  <c r="C81" i="19"/>
  <c r="D81" i="19"/>
  <c r="E81" i="19"/>
  <c r="F81" i="19"/>
  <c r="G81" i="19"/>
  <c r="H81" i="19"/>
  <c r="I81" i="19"/>
  <c r="J81" i="19"/>
  <c r="AA81" i="9" s="1"/>
  <c r="K81" i="19"/>
  <c r="AB81" i="9" s="1"/>
  <c r="L81" i="19"/>
  <c r="AC81" i="9" s="1"/>
  <c r="M81" i="19"/>
  <c r="AD81" i="9" s="1"/>
  <c r="N81" i="19"/>
  <c r="AE81" i="9" s="1"/>
  <c r="O81" i="19"/>
  <c r="AF81" i="9" s="1"/>
  <c r="C16" i="19"/>
  <c r="B16" i="19"/>
  <c r="D16" i="19"/>
  <c r="E16" i="19"/>
  <c r="F16" i="19"/>
  <c r="G16" i="19"/>
  <c r="H16" i="19"/>
  <c r="I16" i="19"/>
  <c r="J16" i="19"/>
  <c r="AA16" i="9" s="1"/>
  <c r="K16" i="19"/>
  <c r="AB16" i="9" s="1"/>
  <c r="L16" i="19"/>
  <c r="AC16" i="9" s="1"/>
  <c r="M16" i="19"/>
  <c r="AD16" i="9" s="1"/>
  <c r="N16" i="19"/>
  <c r="AE16" i="9" s="1"/>
  <c r="O16" i="19"/>
  <c r="AF16" i="9" s="1"/>
  <c r="C80" i="19"/>
  <c r="B80" i="19"/>
  <c r="D80" i="19"/>
  <c r="E80" i="19"/>
  <c r="F80" i="19"/>
  <c r="G80" i="19"/>
  <c r="H80" i="19"/>
  <c r="I80" i="19"/>
  <c r="J80" i="19"/>
  <c r="AA80" i="9" s="1"/>
  <c r="K80" i="19"/>
  <c r="AB80" i="9" s="1"/>
  <c r="L80" i="19"/>
  <c r="AC80" i="9" s="1"/>
  <c r="M80" i="19"/>
  <c r="AD80" i="9" s="1"/>
  <c r="N80" i="19"/>
  <c r="AE80" i="9" s="1"/>
  <c r="O80" i="19"/>
  <c r="AF80" i="9" s="1"/>
  <c r="B15" i="19"/>
  <c r="C15" i="19"/>
  <c r="D15" i="19"/>
  <c r="E15" i="19"/>
  <c r="F15" i="19"/>
  <c r="G15" i="19"/>
  <c r="H15" i="19"/>
  <c r="I15" i="19"/>
  <c r="J15" i="19"/>
  <c r="AA15" i="9" s="1"/>
  <c r="K15" i="19"/>
  <c r="AB15" i="9" s="1"/>
  <c r="L15" i="19"/>
  <c r="AC15" i="9" s="1"/>
  <c r="M15" i="19"/>
  <c r="AD15" i="9" s="1"/>
  <c r="N15" i="19"/>
  <c r="AE15" i="9" s="1"/>
  <c r="O15" i="19"/>
  <c r="AF15" i="9" s="1"/>
  <c r="B47" i="19"/>
  <c r="C47" i="19"/>
  <c r="D47" i="19"/>
  <c r="E47" i="19"/>
  <c r="F47" i="19"/>
  <c r="G47" i="19"/>
  <c r="H47" i="19"/>
  <c r="I47" i="19"/>
  <c r="J47" i="19"/>
  <c r="AA47" i="9" s="1"/>
  <c r="K47" i="19"/>
  <c r="AB47" i="9" s="1"/>
  <c r="L47" i="19"/>
  <c r="AC47" i="9" s="1"/>
  <c r="M47" i="19"/>
  <c r="AD47" i="9" s="1"/>
  <c r="N47" i="19"/>
  <c r="AE47" i="9" s="1"/>
  <c r="O47" i="19"/>
  <c r="AF47" i="9" s="1"/>
  <c r="B79" i="19"/>
  <c r="C79" i="19"/>
  <c r="D79" i="19"/>
  <c r="E79" i="19"/>
  <c r="F79" i="19"/>
  <c r="G79" i="19"/>
  <c r="H79" i="19"/>
  <c r="I79" i="19"/>
  <c r="J79" i="19"/>
  <c r="AA79" i="9" s="1"/>
  <c r="K79" i="19"/>
  <c r="AB79" i="9" s="1"/>
  <c r="L79" i="19"/>
  <c r="AC79" i="9" s="1"/>
  <c r="M79" i="19"/>
  <c r="AD79" i="9" s="1"/>
  <c r="N79" i="19"/>
  <c r="AE79" i="9" s="1"/>
  <c r="O79" i="19"/>
  <c r="AF79" i="9" s="1"/>
  <c r="C14" i="19"/>
  <c r="B14" i="19"/>
  <c r="D14" i="19"/>
  <c r="E14" i="19"/>
  <c r="F14" i="19"/>
  <c r="G14" i="19"/>
  <c r="H14" i="19"/>
  <c r="I14" i="19"/>
  <c r="J14" i="19"/>
  <c r="AA14" i="9" s="1"/>
  <c r="K14" i="19"/>
  <c r="AB14" i="9" s="1"/>
  <c r="L14" i="19"/>
  <c r="AC14" i="9" s="1"/>
  <c r="M14" i="19"/>
  <c r="AD14" i="9" s="1"/>
  <c r="N14" i="19"/>
  <c r="AE14" i="9" s="1"/>
  <c r="O14" i="19"/>
  <c r="AF14" i="9" s="1"/>
  <c r="B46" i="19"/>
  <c r="C46" i="19"/>
  <c r="D46" i="19"/>
  <c r="E46" i="19"/>
  <c r="F46" i="19"/>
  <c r="G46" i="19"/>
  <c r="H46" i="19"/>
  <c r="I46" i="19"/>
  <c r="J46" i="19"/>
  <c r="AA46" i="9" s="1"/>
  <c r="K46" i="19"/>
  <c r="AB46" i="9" s="1"/>
  <c r="L46" i="19"/>
  <c r="AC46" i="9" s="1"/>
  <c r="M46" i="19"/>
  <c r="AD46" i="9" s="1"/>
  <c r="N46" i="19"/>
  <c r="AE46" i="9" s="1"/>
  <c r="O46" i="19"/>
  <c r="AF46" i="9" s="1"/>
  <c r="C78" i="19"/>
  <c r="B78" i="19"/>
  <c r="D78" i="19"/>
  <c r="E78" i="19"/>
  <c r="F78" i="19"/>
  <c r="G78" i="19"/>
  <c r="H78" i="19"/>
  <c r="I78" i="19"/>
  <c r="J78" i="19"/>
  <c r="AA78" i="9" s="1"/>
  <c r="K78" i="19"/>
  <c r="AB78" i="9" s="1"/>
  <c r="L78" i="19"/>
  <c r="AC78" i="9" s="1"/>
  <c r="M78" i="19"/>
  <c r="AD78" i="9" s="1"/>
  <c r="N78" i="19"/>
  <c r="AE78" i="9" s="1"/>
  <c r="O78" i="19"/>
  <c r="AF78" i="9" s="1"/>
  <c r="B13" i="19"/>
  <c r="C13" i="19"/>
  <c r="D13" i="19"/>
  <c r="E13" i="19"/>
  <c r="F13" i="19"/>
  <c r="G13" i="19"/>
  <c r="H13" i="19"/>
  <c r="I13" i="19"/>
  <c r="J13" i="19"/>
  <c r="AA13" i="9" s="1"/>
  <c r="K13" i="19"/>
  <c r="AB13" i="9" s="1"/>
  <c r="L13" i="19"/>
  <c r="AC13" i="9" s="1"/>
  <c r="M13" i="19"/>
  <c r="AD13" i="9" s="1"/>
  <c r="N13" i="19"/>
  <c r="AE13" i="9" s="1"/>
  <c r="O13" i="19"/>
  <c r="AF13" i="9" s="1"/>
  <c r="C45" i="19"/>
  <c r="B45" i="19"/>
  <c r="D45" i="19"/>
  <c r="E45" i="19"/>
  <c r="F45" i="19"/>
  <c r="G45" i="19"/>
  <c r="H45" i="19"/>
  <c r="I45" i="19"/>
  <c r="J45" i="19"/>
  <c r="AA45" i="9" s="1"/>
  <c r="K45" i="19"/>
  <c r="AB45" i="9" s="1"/>
  <c r="L45" i="19"/>
  <c r="AC45" i="9" s="1"/>
  <c r="M45" i="19"/>
  <c r="AD45" i="9" s="1"/>
  <c r="N45" i="19"/>
  <c r="AE45" i="9" s="1"/>
  <c r="O45" i="19"/>
  <c r="AF45" i="9" s="1"/>
  <c r="B77" i="19"/>
  <c r="C77" i="19"/>
  <c r="D77" i="19"/>
  <c r="E77" i="19"/>
  <c r="F77" i="19"/>
  <c r="G77" i="19"/>
  <c r="H77" i="19"/>
  <c r="I77" i="19"/>
  <c r="J77" i="19"/>
  <c r="AA77" i="9" s="1"/>
  <c r="K77" i="19"/>
  <c r="AB77" i="9" s="1"/>
  <c r="L77" i="19"/>
  <c r="AC77" i="9" s="1"/>
  <c r="M77" i="19"/>
  <c r="AD77" i="9" s="1"/>
  <c r="N77" i="19"/>
  <c r="AE77" i="9" s="1"/>
  <c r="O77" i="19"/>
  <c r="AF77" i="9" s="1"/>
  <c r="C12" i="19"/>
  <c r="B12" i="19"/>
  <c r="D12" i="19"/>
  <c r="E12" i="19"/>
  <c r="F12" i="19"/>
  <c r="G12" i="19"/>
  <c r="H12" i="19"/>
  <c r="I12" i="19"/>
  <c r="J12" i="19"/>
  <c r="AA12" i="9" s="1"/>
  <c r="K12" i="19"/>
  <c r="AB12" i="9" s="1"/>
  <c r="L12" i="19"/>
  <c r="AC12" i="9" s="1"/>
  <c r="M12" i="19"/>
  <c r="AD12" i="9" s="1"/>
  <c r="N12" i="19"/>
  <c r="AE12" i="9" s="1"/>
  <c r="O12" i="19"/>
  <c r="AF12" i="9" s="1"/>
  <c r="C76" i="19"/>
  <c r="B76" i="19"/>
  <c r="D76" i="19"/>
  <c r="E76" i="19"/>
  <c r="F76" i="19"/>
  <c r="G76" i="19"/>
  <c r="H76" i="19"/>
  <c r="I76" i="19"/>
  <c r="J76" i="19"/>
  <c r="AA76" i="9" s="1"/>
  <c r="K76" i="19"/>
  <c r="AB76" i="9" s="1"/>
  <c r="L76" i="19"/>
  <c r="AC76" i="9" s="1"/>
  <c r="M76" i="19"/>
  <c r="AD76" i="9" s="1"/>
  <c r="N76" i="19"/>
  <c r="AE76" i="9" s="1"/>
  <c r="O76" i="19"/>
  <c r="AF76" i="9" s="1"/>
  <c r="C103" i="19"/>
  <c r="B103" i="19"/>
  <c r="D103" i="19"/>
  <c r="E103" i="19"/>
  <c r="F103" i="19"/>
  <c r="G103" i="19"/>
  <c r="H103" i="19"/>
  <c r="I103" i="19"/>
  <c r="J103" i="19"/>
  <c r="AA103" i="9" s="1"/>
  <c r="K103" i="19"/>
  <c r="AB103" i="9" s="1"/>
  <c r="L103" i="19"/>
  <c r="AC103" i="9" s="1"/>
  <c r="M103" i="19"/>
  <c r="AD103" i="9" s="1"/>
  <c r="N103" i="19"/>
  <c r="AE103" i="9" s="1"/>
  <c r="O103" i="19"/>
  <c r="AF103" i="9" s="1"/>
  <c r="B35" i="19"/>
  <c r="C35" i="19"/>
  <c r="D35" i="19"/>
  <c r="E35" i="19"/>
  <c r="F35" i="19"/>
  <c r="G35" i="19"/>
  <c r="H35" i="19"/>
  <c r="I35" i="19"/>
  <c r="J35" i="19"/>
  <c r="AA35" i="9" s="1"/>
  <c r="K35" i="19"/>
  <c r="AB35" i="9" s="1"/>
  <c r="L35" i="19"/>
  <c r="AC35" i="9" s="1"/>
  <c r="M35" i="19"/>
  <c r="AD35" i="9" s="1"/>
  <c r="N35" i="19"/>
  <c r="AE35" i="9" s="1"/>
  <c r="O35" i="19"/>
  <c r="AF35" i="9" s="1"/>
  <c r="C10" i="19"/>
  <c r="B10" i="19"/>
  <c r="D10" i="19"/>
  <c r="E10" i="19"/>
  <c r="F10" i="19"/>
  <c r="G10" i="19"/>
  <c r="H10" i="19"/>
  <c r="I10" i="19"/>
  <c r="J10" i="19"/>
  <c r="AA10" i="9" s="1"/>
  <c r="K10" i="19"/>
  <c r="AB10" i="9" s="1"/>
  <c r="L10" i="19"/>
  <c r="AC10" i="9" s="1"/>
  <c r="M10" i="19"/>
  <c r="AD10" i="9" s="1"/>
  <c r="N10" i="19"/>
  <c r="AE10" i="9" s="1"/>
  <c r="O10" i="19"/>
  <c r="AF10" i="9" s="1"/>
  <c r="B74" i="19"/>
  <c r="C74" i="19"/>
  <c r="D74" i="19"/>
  <c r="E74" i="19"/>
  <c r="F74" i="19"/>
  <c r="G74" i="19"/>
  <c r="H74" i="19"/>
  <c r="I74" i="19"/>
  <c r="J74" i="19"/>
  <c r="AA74" i="9" s="1"/>
  <c r="K74" i="19"/>
  <c r="AB74" i="9" s="1"/>
  <c r="L74" i="19"/>
  <c r="AC74" i="9" s="1"/>
  <c r="M74" i="19"/>
  <c r="AD74" i="9" s="1"/>
  <c r="N74" i="19"/>
  <c r="AE74" i="9" s="1"/>
  <c r="O74" i="19"/>
  <c r="AF74" i="9" s="1"/>
  <c r="B49" i="19"/>
  <c r="C49" i="19"/>
  <c r="D49" i="19"/>
  <c r="E49" i="19"/>
  <c r="F49" i="19"/>
  <c r="G49" i="19"/>
  <c r="H49" i="19"/>
  <c r="I49" i="19"/>
  <c r="J49" i="19"/>
  <c r="AA49" i="9" s="1"/>
  <c r="K49" i="19"/>
  <c r="AB49" i="9" s="1"/>
  <c r="L49" i="19"/>
  <c r="AC49" i="9" s="1"/>
  <c r="M49" i="19"/>
  <c r="AD49" i="9" s="1"/>
  <c r="N49" i="19"/>
  <c r="AE49" i="9" s="1"/>
  <c r="O49" i="19"/>
  <c r="AF49" i="9" s="1"/>
  <c r="B48" i="19"/>
  <c r="C48" i="19"/>
  <c r="D48" i="19"/>
  <c r="E48" i="19"/>
  <c r="F48" i="19"/>
  <c r="G48" i="19"/>
  <c r="H48" i="19"/>
  <c r="I48" i="19"/>
  <c r="J48" i="19"/>
  <c r="K48" i="19"/>
  <c r="L48" i="19"/>
  <c r="M48" i="19"/>
  <c r="N48" i="19"/>
  <c r="O48" i="19"/>
  <c r="AF48" i="9" s="1"/>
  <c r="B52" i="19"/>
  <c r="C52" i="19"/>
  <c r="D52" i="19"/>
  <c r="E52" i="19"/>
  <c r="F52" i="19"/>
  <c r="G52" i="19"/>
  <c r="H52" i="19"/>
  <c r="I52" i="19"/>
  <c r="J52" i="19"/>
  <c r="AA52" i="9" s="1"/>
  <c r="K52" i="19"/>
  <c r="AB52" i="9" s="1"/>
  <c r="L52" i="19"/>
  <c r="AC52" i="9" s="1"/>
  <c r="M52" i="19"/>
  <c r="AD52" i="9" s="1"/>
  <c r="N52" i="19"/>
  <c r="AE52" i="9" s="1"/>
  <c r="O52" i="19"/>
  <c r="AF52" i="9" s="1"/>
  <c r="B100" i="19"/>
  <c r="C100" i="19"/>
  <c r="D100" i="19"/>
  <c r="E100" i="19"/>
  <c r="F100" i="19"/>
  <c r="G100" i="19"/>
  <c r="H100" i="19"/>
  <c r="I100" i="19"/>
  <c r="J100" i="19"/>
  <c r="AA100" i="9" s="1"/>
  <c r="K100" i="19"/>
  <c r="AB100" i="9" s="1"/>
  <c r="L100" i="19"/>
  <c r="AC100" i="9" s="1"/>
  <c r="M100" i="19"/>
  <c r="AD100" i="9" s="1"/>
  <c r="N100" i="19"/>
  <c r="AE100" i="9" s="1"/>
  <c r="O100" i="19"/>
  <c r="AF100" i="9" s="1"/>
  <c r="C11" i="19"/>
  <c r="B11" i="19"/>
  <c r="D11" i="19"/>
  <c r="E11" i="19"/>
  <c r="F11" i="19"/>
  <c r="G11" i="19"/>
  <c r="H11" i="19"/>
  <c r="I11" i="19"/>
  <c r="J11" i="19"/>
  <c r="AA11" i="9" s="1"/>
  <c r="K11" i="19"/>
  <c r="AB11" i="9" s="1"/>
  <c r="L11" i="19"/>
  <c r="AC11" i="9" s="1"/>
  <c r="M11" i="19"/>
  <c r="AD11" i="9" s="1"/>
  <c r="N11" i="19"/>
  <c r="AE11" i="9" s="1"/>
  <c r="O11" i="19"/>
  <c r="AF11" i="9" s="1"/>
  <c r="B75" i="19"/>
  <c r="C75" i="19"/>
  <c r="D75" i="19"/>
  <c r="E75" i="19"/>
  <c r="F75" i="19"/>
  <c r="G75" i="19"/>
  <c r="H75" i="19"/>
  <c r="I75" i="19"/>
  <c r="J75" i="19"/>
  <c r="AA75" i="9" s="1"/>
  <c r="K75" i="19"/>
  <c r="AB75" i="9" s="1"/>
  <c r="L75" i="19"/>
  <c r="AC75" i="9" s="1"/>
  <c r="M75" i="19"/>
  <c r="AD75" i="9" s="1"/>
  <c r="N75" i="19"/>
  <c r="AE75" i="9" s="1"/>
  <c r="O75" i="19"/>
  <c r="AF75" i="9" s="1"/>
  <c r="B50" i="19"/>
  <c r="C50" i="19"/>
  <c r="D50" i="19"/>
  <c r="E50" i="19"/>
  <c r="F50" i="19"/>
  <c r="G50" i="19"/>
  <c r="H50" i="19"/>
  <c r="I50" i="19"/>
  <c r="J50" i="19"/>
  <c r="AA50" i="9" s="1"/>
  <c r="K50" i="19"/>
  <c r="AB50" i="9" s="1"/>
  <c r="L50" i="19"/>
  <c r="AC50" i="9" s="1"/>
  <c r="M50" i="19"/>
  <c r="AD50" i="9" s="1"/>
  <c r="N50" i="19"/>
  <c r="AE50" i="9" s="1"/>
  <c r="O50" i="19"/>
  <c r="AF50" i="9" s="1"/>
  <c r="C25" i="19"/>
  <c r="B25" i="19"/>
  <c r="D25" i="19"/>
  <c r="E25" i="19"/>
  <c r="F25" i="19"/>
  <c r="G25" i="19"/>
  <c r="H25" i="19"/>
  <c r="I25" i="19"/>
  <c r="J25" i="19"/>
  <c r="AA25" i="9" s="1"/>
  <c r="K25" i="19"/>
  <c r="AB25" i="9" s="1"/>
  <c r="L25" i="19"/>
  <c r="AC25" i="9" s="1"/>
  <c r="M25" i="19"/>
  <c r="AD25" i="9" s="1"/>
  <c r="N25" i="19"/>
  <c r="AE25" i="9" s="1"/>
  <c r="O25" i="19"/>
  <c r="AF25" i="9" s="1"/>
  <c r="B89" i="19"/>
  <c r="C89" i="19"/>
  <c r="D89" i="19"/>
  <c r="E89" i="19"/>
  <c r="F89" i="19"/>
  <c r="G89" i="19"/>
  <c r="H89" i="19"/>
  <c r="I89" i="19"/>
  <c r="J89" i="19"/>
  <c r="AA89" i="9" s="1"/>
  <c r="K89" i="19"/>
  <c r="AB89" i="9" s="1"/>
  <c r="L89" i="19"/>
  <c r="AC89" i="9" s="1"/>
  <c r="M89" i="19"/>
  <c r="AD89" i="9" s="1"/>
  <c r="N89" i="19"/>
  <c r="AE89" i="9" s="1"/>
  <c r="O89" i="19"/>
  <c r="AF89" i="9" s="1"/>
  <c r="C24" i="19"/>
  <c r="B24" i="19"/>
  <c r="D24" i="19"/>
  <c r="E24" i="19"/>
  <c r="F24" i="19"/>
  <c r="G24" i="19"/>
  <c r="H24" i="19"/>
  <c r="I24" i="19"/>
  <c r="J24" i="19"/>
  <c r="AA24" i="9" s="1"/>
  <c r="K24" i="19"/>
  <c r="AB24" i="9" s="1"/>
  <c r="L24" i="19"/>
  <c r="AC24" i="9" s="1"/>
  <c r="M24" i="19"/>
  <c r="AD24" i="9" s="1"/>
  <c r="N24" i="19"/>
  <c r="AE24" i="9" s="1"/>
  <c r="O24" i="19"/>
  <c r="AF24" i="9" s="1"/>
  <c r="B88" i="19"/>
  <c r="C88" i="19"/>
  <c r="D88" i="19"/>
  <c r="E88" i="19"/>
  <c r="F88" i="19"/>
  <c r="G88" i="19"/>
  <c r="H88" i="19"/>
  <c r="I88" i="19"/>
  <c r="J88" i="19"/>
  <c r="AA88" i="9" s="1"/>
  <c r="K88" i="19"/>
  <c r="AB88" i="9" s="1"/>
  <c r="L88" i="19"/>
  <c r="AC88" i="9" s="1"/>
  <c r="M88" i="19"/>
  <c r="AD88" i="9" s="1"/>
  <c r="N88" i="19"/>
  <c r="AE88" i="9" s="1"/>
  <c r="O88" i="19"/>
  <c r="AF88" i="9" s="1"/>
  <c r="C23" i="19"/>
  <c r="B23" i="19"/>
  <c r="D23" i="19"/>
  <c r="E23" i="19"/>
  <c r="F23" i="19"/>
  <c r="G23" i="19"/>
  <c r="H23" i="19"/>
  <c r="I23" i="19"/>
  <c r="J23" i="19"/>
  <c r="AA23" i="9" s="1"/>
  <c r="K23" i="19"/>
  <c r="AB23" i="9" s="1"/>
  <c r="L23" i="19"/>
  <c r="AC23" i="9" s="1"/>
  <c r="M23" i="19"/>
  <c r="AD23" i="9" s="1"/>
  <c r="N23" i="19"/>
  <c r="AE23" i="9" s="1"/>
  <c r="O23" i="19"/>
  <c r="AF23" i="9" s="1"/>
  <c r="B55" i="19"/>
  <c r="C55" i="19"/>
  <c r="D55" i="19"/>
  <c r="E55" i="19"/>
  <c r="F55" i="19"/>
  <c r="G55" i="19"/>
  <c r="H55" i="19"/>
  <c r="I55" i="19"/>
  <c r="J55" i="19"/>
  <c r="AA55" i="9" s="1"/>
  <c r="K55" i="19"/>
  <c r="AB55" i="9" s="1"/>
  <c r="L55" i="19"/>
  <c r="AC55" i="9" s="1"/>
  <c r="M55" i="19"/>
  <c r="AD55" i="9" s="1"/>
  <c r="N55" i="19"/>
  <c r="AE55" i="9" s="1"/>
  <c r="O55" i="19"/>
  <c r="AF55" i="9" s="1"/>
  <c r="B87" i="19"/>
  <c r="C87" i="19"/>
  <c r="D87" i="19"/>
  <c r="E87" i="19"/>
  <c r="F87" i="19"/>
  <c r="G87" i="19"/>
  <c r="H87" i="19"/>
  <c r="I87" i="19"/>
  <c r="J87" i="19"/>
  <c r="AA87" i="9" s="1"/>
  <c r="K87" i="19"/>
  <c r="AB87" i="9" s="1"/>
  <c r="L87" i="19"/>
  <c r="AC87" i="9" s="1"/>
  <c r="M87" i="19"/>
  <c r="AD87" i="9" s="1"/>
  <c r="N87" i="19"/>
  <c r="AE87" i="9" s="1"/>
  <c r="O87" i="19"/>
  <c r="AF87" i="9" s="1"/>
  <c r="C22" i="19"/>
  <c r="B22" i="19"/>
  <c r="D22" i="19"/>
  <c r="E22" i="19"/>
  <c r="F22" i="19"/>
  <c r="G22" i="19"/>
  <c r="H22" i="19"/>
  <c r="I22" i="19"/>
  <c r="J22" i="19"/>
  <c r="AA22" i="9" s="1"/>
  <c r="K22" i="19"/>
  <c r="AB22" i="9" s="1"/>
  <c r="L22" i="19"/>
  <c r="AC22" i="9" s="1"/>
  <c r="M22" i="19"/>
  <c r="AD22" i="9" s="1"/>
  <c r="N22" i="19"/>
  <c r="AE22" i="9" s="1"/>
  <c r="O22" i="19"/>
  <c r="AF22" i="9" s="1"/>
  <c r="C54" i="19"/>
  <c r="B54" i="19"/>
  <c r="D54" i="19"/>
  <c r="E54" i="19"/>
  <c r="F54" i="19"/>
  <c r="G54" i="19"/>
  <c r="H54" i="19"/>
  <c r="I54" i="19"/>
  <c r="J54" i="19"/>
  <c r="AA54" i="9" s="1"/>
  <c r="K54" i="19"/>
  <c r="AB54" i="9" s="1"/>
  <c r="L54" i="19"/>
  <c r="AC54" i="9" s="1"/>
  <c r="M54" i="19"/>
  <c r="AD54" i="9" s="1"/>
  <c r="N54" i="19"/>
  <c r="AE54" i="9" s="1"/>
  <c r="O54" i="19"/>
  <c r="AF54" i="9" s="1"/>
  <c r="C86" i="19"/>
  <c r="B86" i="19"/>
  <c r="D86" i="19"/>
  <c r="E86" i="19"/>
  <c r="F86" i="19"/>
  <c r="G86" i="19"/>
  <c r="H86" i="19"/>
  <c r="I86" i="19"/>
  <c r="J86" i="19"/>
  <c r="AA86" i="9" s="1"/>
  <c r="K86" i="19"/>
  <c r="AB86" i="9" s="1"/>
  <c r="L86" i="19"/>
  <c r="AC86" i="9" s="1"/>
  <c r="M86" i="19"/>
  <c r="AD86" i="9" s="1"/>
  <c r="N86" i="19"/>
  <c r="AE86" i="9" s="1"/>
  <c r="O86" i="19"/>
  <c r="AF86" i="9" s="1"/>
  <c r="C21" i="19"/>
  <c r="B21" i="19"/>
  <c r="D21" i="19"/>
  <c r="E21" i="19"/>
  <c r="F21" i="19"/>
  <c r="G21" i="19"/>
  <c r="H21" i="19"/>
  <c r="I21" i="19"/>
  <c r="J21" i="19"/>
  <c r="AA21" i="9" s="1"/>
  <c r="K21" i="19"/>
  <c r="AB21" i="9" s="1"/>
  <c r="L21" i="19"/>
  <c r="AC21" i="9" s="1"/>
  <c r="M21" i="19"/>
  <c r="AD21" i="9" s="1"/>
  <c r="N21" i="19"/>
  <c r="AE21" i="9" s="1"/>
  <c r="O21" i="19"/>
  <c r="AF21" i="9" s="1"/>
  <c r="B53" i="19"/>
  <c r="C53" i="19"/>
  <c r="D53" i="19"/>
  <c r="E53" i="19"/>
  <c r="F53" i="19"/>
  <c r="G53" i="19"/>
  <c r="H53" i="19"/>
  <c r="I53" i="19"/>
  <c r="J53" i="19"/>
  <c r="AA53" i="9" s="1"/>
  <c r="K53" i="19"/>
  <c r="AB53" i="9" s="1"/>
  <c r="L53" i="19"/>
  <c r="AC53" i="9" s="1"/>
  <c r="M53" i="19"/>
  <c r="AD53" i="9" s="1"/>
  <c r="N53" i="19"/>
  <c r="AE53" i="9" s="1"/>
  <c r="O53" i="19"/>
  <c r="AF53" i="9" s="1"/>
  <c r="B85" i="19"/>
  <c r="C85" i="19"/>
  <c r="D85" i="19"/>
  <c r="E85" i="19"/>
  <c r="F85" i="19"/>
  <c r="G85" i="19"/>
  <c r="H85" i="19"/>
  <c r="I85" i="19"/>
  <c r="J85" i="19"/>
  <c r="AA85" i="9" s="1"/>
  <c r="K85" i="19"/>
  <c r="AB85" i="9" s="1"/>
  <c r="L85" i="19"/>
  <c r="AC85" i="9" s="1"/>
  <c r="M85" i="19"/>
  <c r="AD85" i="9" s="1"/>
  <c r="N85" i="19"/>
  <c r="AE85" i="9" s="1"/>
  <c r="O85" i="19"/>
  <c r="AF85" i="9" s="1"/>
  <c r="C84" i="19"/>
  <c r="B84" i="19"/>
  <c r="D84" i="19"/>
  <c r="E84" i="19"/>
  <c r="F84" i="19"/>
  <c r="G84" i="19"/>
  <c r="H84" i="19"/>
  <c r="I84" i="19"/>
  <c r="J84" i="19"/>
  <c r="AA84" i="9" s="1"/>
  <c r="K84" i="19"/>
  <c r="AB84" i="9" s="1"/>
  <c r="L84" i="19"/>
  <c r="AC84" i="9" s="1"/>
  <c r="M84" i="19"/>
  <c r="AD84" i="9" s="1"/>
  <c r="N84" i="19"/>
  <c r="AE84" i="9" s="1"/>
  <c r="O84" i="19"/>
  <c r="AF84" i="9" s="1"/>
  <c r="B104" i="19"/>
  <c r="C104" i="19"/>
  <c r="D104" i="19"/>
  <c r="E104" i="19"/>
  <c r="F104" i="19"/>
  <c r="G104" i="19"/>
  <c r="H104" i="19"/>
  <c r="I104" i="19"/>
  <c r="J104" i="19"/>
  <c r="AA104" i="9" s="1"/>
  <c r="K104" i="19"/>
  <c r="AB104" i="9" s="1"/>
  <c r="L104" i="19"/>
  <c r="AC104" i="9" s="1"/>
  <c r="M104" i="19"/>
  <c r="AD104" i="9" s="1"/>
  <c r="N104" i="19"/>
  <c r="AE104" i="9" s="1"/>
  <c r="O104" i="19"/>
  <c r="AF104" i="9" s="1"/>
  <c r="B43" i="19"/>
  <c r="C43" i="19"/>
  <c r="D43" i="19"/>
  <c r="E43" i="19"/>
  <c r="F43" i="19"/>
  <c r="G43" i="19"/>
  <c r="H43" i="19"/>
  <c r="I43" i="19"/>
  <c r="J43" i="19"/>
  <c r="AA43" i="9" s="1"/>
  <c r="K43" i="19"/>
  <c r="AB43" i="9" s="1"/>
  <c r="L43" i="19"/>
  <c r="AC43" i="9" s="1"/>
  <c r="M43" i="19"/>
  <c r="AD43" i="9" s="1"/>
  <c r="N43" i="19"/>
  <c r="AE43" i="9" s="1"/>
  <c r="O43" i="19"/>
  <c r="AF43" i="9" s="1"/>
  <c r="B18" i="19"/>
  <c r="C18" i="19"/>
  <c r="D18" i="19"/>
  <c r="E18" i="19"/>
  <c r="F18" i="19"/>
  <c r="G18" i="19"/>
  <c r="H18" i="19"/>
  <c r="I18" i="19"/>
  <c r="J18" i="19"/>
  <c r="AA18" i="9" s="1"/>
  <c r="K18" i="19"/>
  <c r="AB18" i="9" s="1"/>
  <c r="L18" i="19"/>
  <c r="AC18" i="9" s="1"/>
  <c r="M18" i="19"/>
  <c r="AD18" i="9" s="1"/>
  <c r="N18" i="19"/>
  <c r="AE18" i="9" s="1"/>
  <c r="O18" i="19"/>
  <c r="AF18" i="9" s="1"/>
  <c r="C82" i="19"/>
  <c r="B82" i="19"/>
  <c r="D82" i="19"/>
  <c r="E82" i="19"/>
  <c r="F82" i="19"/>
  <c r="G82" i="19"/>
  <c r="H82" i="19"/>
  <c r="I82" i="19"/>
  <c r="J82" i="19"/>
  <c r="AA82" i="9" s="1"/>
  <c r="K82" i="19"/>
  <c r="AB82" i="9" s="1"/>
  <c r="L82" i="19"/>
  <c r="AC82" i="9" s="1"/>
  <c r="M82" i="19"/>
  <c r="AD82" i="9" s="1"/>
  <c r="N82" i="19"/>
  <c r="AE82" i="9" s="1"/>
  <c r="O82" i="19"/>
  <c r="AF82" i="9" s="1"/>
  <c r="B57" i="19"/>
  <c r="C57" i="19"/>
  <c r="D57" i="19"/>
  <c r="E57" i="19"/>
  <c r="F57" i="19"/>
  <c r="G57" i="19"/>
  <c r="H57" i="19"/>
  <c r="I57" i="19"/>
  <c r="J57" i="19"/>
  <c r="AA57" i="9" s="1"/>
  <c r="K57" i="19"/>
  <c r="AB57" i="9" s="1"/>
  <c r="L57" i="19"/>
  <c r="AC57" i="9" s="1"/>
  <c r="M57" i="19"/>
  <c r="AD57" i="9" s="1"/>
  <c r="N57" i="19"/>
  <c r="AE57" i="9" s="1"/>
  <c r="O57" i="19"/>
  <c r="AF57" i="9" s="1"/>
  <c r="B56" i="19"/>
  <c r="C56" i="19"/>
  <c r="D56" i="19"/>
  <c r="E56" i="19"/>
  <c r="F56" i="19"/>
  <c r="G56" i="19"/>
  <c r="H56" i="19"/>
  <c r="I56" i="19"/>
  <c r="J56" i="19"/>
  <c r="AA56" i="9" s="1"/>
  <c r="K56" i="19"/>
  <c r="AB56" i="9" s="1"/>
  <c r="L56" i="19"/>
  <c r="AC56" i="9" s="1"/>
  <c r="M56" i="19"/>
  <c r="AD56" i="9" s="1"/>
  <c r="N56" i="19"/>
  <c r="AE56" i="9" s="1"/>
  <c r="O56" i="19"/>
  <c r="AF56" i="9" s="1"/>
  <c r="B20" i="19"/>
  <c r="C20" i="19"/>
  <c r="D20" i="19"/>
  <c r="E20" i="19"/>
  <c r="F20" i="19"/>
  <c r="G20" i="19"/>
  <c r="H20" i="19"/>
  <c r="I20" i="19"/>
  <c r="J20" i="19"/>
  <c r="AA20" i="9" s="1"/>
  <c r="K20" i="19"/>
  <c r="AB20" i="9" s="1"/>
  <c r="L20" i="19"/>
  <c r="AC20" i="9" s="1"/>
  <c r="M20" i="19"/>
  <c r="AD20" i="9" s="1"/>
  <c r="N20" i="19"/>
  <c r="AE20" i="9" s="1"/>
  <c r="O20" i="19"/>
  <c r="AF20" i="9" s="1"/>
  <c r="B60" i="19"/>
  <c r="C60" i="19"/>
  <c r="D60" i="19"/>
  <c r="E60" i="19"/>
  <c r="F60" i="19"/>
  <c r="G60" i="19"/>
  <c r="H60" i="19"/>
  <c r="I60" i="19"/>
  <c r="J60" i="19"/>
  <c r="AA60" i="9" s="1"/>
  <c r="K60" i="19"/>
  <c r="AB60" i="9" s="1"/>
  <c r="L60" i="19"/>
  <c r="AC60" i="9" s="1"/>
  <c r="M60" i="19"/>
  <c r="AD60" i="9" s="1"/>
  <c r="N60" i="19"/>
  <c r="AE60" i="9" s="1"/>
  <c r="O60" i="19"/>
  <c r="AF60" i="9" s="1"/>
  <c r="C101" i="19"/>
  <c r="B101" i="19"/>
  <c r="D101" i="19"/>
  <c r="E101" i="19"/>
  <c r="F101" i="19"/>
  <c r="G101" i="19"/>
  <c r="H101" i="19"/>
  <c r="I101" i="19"/>
  <c r="J101" i="19"/>
  <c r="AA101" i="9" s="1"/>
  <c r="K101" i="19"/>
  <c r="AB101" i="9" s="1"/>
  <c r="L101" i="19"/>
  <c r="AC101" i="9" s="1"/>
  <c r="M101" i="19"/>
  <c r="AD101" i="9" s="1"/>
  <c r="N101" i="19"/>
  <c r="AE101" i="9" s="1"/>
  <c r="O101" i="19"/>
  <c r="AF101" i="9" s="1"/>
  <c r="C19" i="19"/>
  <c r="B19" i="19"/>
  <c r="D19" i="19"/>
  <c r="E19" i="19"/>
  <c r="F19" i="19"/>
  <c r="G19" i="19"/>
  <c r="H19" i="19"/>
  <c r="I19" i="19"/>
  <c r="J19" i="19"/>
  <c r="AA19" i="9" s="1"/>
  <c r="K19" i="19"/>
  <c r="AB19" i="9" s="1"/>
  <c r="L19" i="19"/>
  <c r="AC19" i="9" s="1"/>
  <c r="M19" i="19"/>
  <c r="AD19" i="9" s="1"/>
  <c r="N19" i="19"/>
  <c r="AE19" i="9" s="1"/>
  <c r="O19" i="19"/>
  <c r="AF19" i="9" s="1"/>
  <c r="B83" i="19"/>
  <c r="C83" i="19"/>
  <c r="D83" i="19"/>
  <c r="E83" i="19"/>
  <c r="F83" i="19"/>
  <c r="G83" i="19"/>
  <c r="H83" i="19"/>
  <c r="I83" i="19"/>
  <c r="J83" i="19"/>
  <c r="AA83" i="9" s="1"/>
  <c r="K83" i="19"/>
  <c r="AB83" i="9" s="1"/>
  <c r="L83" i="19"/>
  <c r="AC83" i="9" s="1"/>
  <c r="M83" i="19"/>
  <c r="AD83" i="9" s="1"/>
  <c r="N83" i="19"/>
  <c r="AE83" i="9" s="1"/>
  <c r="O83" i="19"/>
  <c r="AF83" i="9" s="1"/>
  <c r="C58" i="19"/>
  <c r="B58" i="19"/>
  <c r="D58" i="19"/>
  <c r="E58" i="19"/>
  <c r="F58" i="19"/>
  <c r="G58" i="19"/>
  <c r="H58" i="19"/>
  <c r="I58" i="19"/>
  <c r="J58" i="19"/>
  <c r="AA58" i="9" s="1"/>
  <c r="K58" i="19"/>
  <c r="AB58" i="9" s="1"/>
  <c r="L58" i="19"/>
  <c r="AC58" i="9" s="1"/>
  <c r="M58" i="19"/>
  <c r="AD58" i="9" s="1"/>
  <c r="N58" i="19"/>
  <c r="AE58" i="9" s="1"/>
  <c r="O58" i="19"/>
  <c r="AF58" i="9" s="1"/>
  <c r="C33" i="19"/>
  <c r="B33" i="19"/>
  <c r="D33" i="19"/>
  <c r="E33" i="19"/>
  <c r="F33" i="19"/>
  <c r="G33" i="19"/>
  <c r="H33" i="19"/>
  <c r="I33" i="19"/>
  <c r="J33" i="19"/>
  <c r="AA33" i="9" s="1"/>
  <c r="K33" i="19"/>
  <c r="AB33" i="9" s="1"/>
  <c r="L33" i="19"/>
  <c r="AC33" i="9" s="1"/>
  <c r="M33" i="19"/>
  <c r="AD33" i="9" s="1"/>
  <c r="N33" i="19"/>
  <c r="AE33" i="9" s="1"/>
  <c r="O33" i="19"/>
  <c r="AF33" i="9" s="1"/>
  <c r="C97" i="19"/>
  <c r="B97" i="19"/>
  <c r="D97" i="19"/>
  <c r="E97" i="19"/>
  <c r="F97" i="19"/>
  <c r="G97" i="19"/>
  <c r="H97" i="19"/>
  <c r="I97" i="19"/>
  <c r="J97" i="19"/>
  <c r="AA97" i="9" s="1"/>
  <c r="K97" i="19"/>
  <c r="AB97" i="9" s="1"/>
  <c r="L97" i="19"/>
  <c r="AC97" i="9" s="1"/>
  <c r="M97" i="19"/>
  <c r="AD97" i="9" s="1"/>
  <c r="N97" i="19"/>
  <c r="AE97" i="9" s="1"/>
  <c r="O97" i="19"/>
  <c r="AF97" i="9" s="1"/>
  <c r="B32" i="19"/>
  <c r="C32" i="19"/>
  <c r="D32" i="19"/>
  <c r="E32" i="19"/>
  <c r="F32" i="19"/>
  <c r="G32" i="19"/>
  <c r="H32" i="19"/>
  <c r="I32" i="19"/>
  <c r="J32" i="19"/>
  <c r="AA32" i="9" s="1"/>
  <c r="K32" i="19"/>
  <c r="AB32" i="9" s="1"/>
  <c r="L32" i="19"/>
  <c r="AC32" i="9" s="1"/>
  <c r="M32" i="19"/>
  <c r="AD32" i="9" s="1"/>
  <c r="N32" i="19"/>
  <c r="AE32" i="9" s="1"/>
  <c r="O32" i="19"/>
  <c r="AF32" i="9" s="1"/>
  <c r="C96" i="19"/>
  <c r="B96" i="19"/>
  <c r="D96" i="19"/>
  <c r="E96" i="19"/>
  <c r="F96" i="19"/>
  <c r="G96" i="19"/>
  <c r="H96" i="19"/>
  <c r="I96" i="19"/>
  <c r="J96" i="19"/>
  <c r="AA96" i="9" s="1"/>
  <c r="K96" i="19"/>
  <c r="AB96" i="9" s="1"/>
  <c r="L96" i="19"/>
  <c r="AC96" i="9" s="1"/>
  <c r="M96" i="19"/>
  <c r="AD96" i="9" s="1"/>
  <c r="N96" i="19"/>
  <c r="AE96" i="9" s="1"/>
  <c r="O96" i="19"/>
  <c r="AF96" i="9" s="1"/>
  <c r="B31" i="19"/>
  <c r="C31" i="19"/>
  <c r="D31" i="19"/>
  <c r="E31" i="19"/>
  <c r="F31" i="19"/>
  <c r="G31" i="19"/>
  <c r="H31" i="19"/>
  <c r="I31" i="19"/>
  <c r="J31" i="19"/>
  <c r="AA31" i="9" s="1"/>
  <c r="K31" i="19"/>
  <c r="AB31" i="9" s="1"/>
  <c r="L31" i="19"/>
  <c r="AC31" i="9" s="1"/>
  <c r="M31" i="19"/>
  <c r="AD31" i="9" s="1"/>
  <c r="N31" i="19"/>
  <c r="AE31" i="9" s="1"/>
  <c r="O31" i="19"/>
  <c r="AF31" i="9" s="1"/>
  <c r="B63" i="19"/>
  <c r="C63" i="19"/>
  <c r="D63" i="19"/>
  <c r="E63" i="19"/>
  <c r="F63" i="19"/>
  <c r="G63" i="19"/>
  <c r="H63" i="19"/>
  <c r="I63" i="19"/>
  <c r="J63" i="19"/>
  <c r="AA63" i="9" s="1"/>
  <c r="K63" i="19"/>
  <c r="AB63" i="9" s="1"/>
  <c r="L63" i="19"/>
  <c r="AC63" i="9" s="1"/>
  <c r="M63" i="19"/>
  <c r="AD63" i="9" s="1"/>
  <c r="N63" i="19"/>
  <c r="AE63" i="9" s="1"/>
  <c r="O63" i="19"/>
  <c r="AF63" i="9" s="1"/>
  <c r="B95" i="19"/>
  <c r="C95" i="19"/>
  <c r="D95" i="19"/>
  <c r="E95" i="19"/>
  <c r="F95" i="19"/>
  <c r="G95" i="19"/>
  <c r="H95" i="19"/>
  <c r="I95" i="19"/>
  <c r="J95" i="19"/>
  <c r="AA95" i="9" s="1"/>
  <c r="K95" i="19"/>
  <c r="AB95" i="9" s="1"/>
  <c r="L95" i="19"/>
  <c r="AC95" i="9" s="1"/>
  <c r="M95" i="19"/>
  <c r="AD95" i="9" s="1"/>
  <c r="N95" i="19"/>
  <c r="AE95" i="9" s="1"/>
  <c r="O95" i="19"/>
  <c r="AF95" i="9" s="1"/>
  <c r="C30" i="19"/>
  <c r="B30" i="19"/>
  <c r="D30" i="19"/>
  <c r="E30" i="19"/>
  <c r="F30" i="19"/>
  <c r="G30" i="19"/>
  <c r="H30" i="19"/>
  <c r="I30" i="19"/>
  <c r="J30" i="19"/>
  <c r="AA30" i="9" s="1"/>
  <c r="K30" i="19"/>
  <c r="AB30" i="9" s="1"/>
  <c r="L30" i="19"/>
  <c r="AC30" i="9" s="1"/>
  <c r="M30" i="19"/>
  <c r="AD30" i="9" s="1"/>
  <c r="N30" i="19"/>
  <c r="AE30" i="9" s="1"/>
  <c r="O30" i="19"/>
  <c r="AF30" i="9" s="1"/>
  <c r="C62" i="19"/>
  <c r="B62" i="19"/>
  <c r="D62" i="19"/>
  <c r="E62" i="19"/>
  <c r="F62" i="19"/>
  <c r="G62" i="19"/>
  <c r="H62" i="19"/>
  <c r="I62" i="19"/>
  <c r="J62" i="19"/>
  <c r="AA62" i="9" s="1"/>
  <c r="K62" i="19"/>
  <c r="AB62" i="9" s="1"/>
  <c r="L62" i="19"/>
  <c r="AC62" i="9" s="1"/>
  <c r="M62" i="19"/>
  <c r="AD62" i="9" s="1"/>
  <c r="N62" i="19"/>
  <c r="AE62" i="9" s="1"/>
  <c r="O62" i="19"/>
  <c r="AF62" i="9" s="1"/>
  <c r="B94" i="19"/>
  <c r="C94" i="19"/>
  <c r="D94" i="19"/>
  <c r="E94" i="19"/>
  <c r="F94" i="19"/>
  <c r="G94" i="19"/>
  <c r="H94" i="19"/>
  <c r="I94" i="19"/>
  <c r="J94" i="19"/>
  <c r="AA94" i="9" s="1"/>
  <c r="K94" i="19"/>
  <c r="AB94" i="9" s="1"/>
  <c r="L94" i="19"/>
  <c r="AC94" i="9" s="1"/>
  <c r="M94" i="19"/>
  <c r="AD94" i="9" s="1"/>
  <c r="N94" i="19"/>
  <c r="AE94" i="9" s="1"/>
  <c r="O94" i="19"/>
  <c r="AF94" i="9" s="1"/>
  <c r="C29" i="19"/>
  <c r="B29" i="19"/>
  <c r="D29" i="19"/>
  <c r="E29" i="19"/>
  <c r="F29" i="19"/>
  <c r="G29" i="19"/>
  <c r="H29" i="19"/>
  <c r="I29" i="19"/>
  <c r="J29" i="19"/>
  <c r="AA29" i="9" s="1"/>
  <c r="K29" i="19"/>
  <c r="AB29" i="9" s="1"/>
  <c r="L29" i="19"/>
  <c r="AC29" i="9" s="1"/>
  <c r="M29" i="19"/>
  <c r="AD29" i="9" s="1"/>
  <c r="N29" i="19"/>
  <c r="AE29" i="9" s="1"/>
  <c r="O29" i="19"/>
  <c r="AF29" i="9" s="1"/>
  <c r="B61" i="19"/>
  <c r="C61" i="19"/>
  <c r="D61" i="19"/>
  <c r="E61" i="19"/>
  <c r="F61" i="19"/>
  <c r="G61" i="19"/>
  <c r="H61" i="19"/>
  <c r="I61" i="19"/>
  <c r="J61" i="19"/>
  <c r="AA61" i="9" s="1"/>
  <c r="K61" i="19"/>
  <c r="AB61" i="9" s="1"/>
  <c r="L61" i="19"/>
  <c r="AC61" i="9" s="1"/>
  <c r="M61" i="19"/>
  <c r="AD61" i="9" s="1"/>
  <c r="N61" i="19"/>
  <c r="AE61" i="9" s="1"/>
  <c r="O61" i="19"/>
  <c r="AF61" i="9" s="1"/>
  <c r="B93" i="19"/>
  <c r="C93" i="19"/>
  <c r="D93" i="19"/>
  <c r="E93" i="19"/>
  <c r="F93" i="19"/>
  <c r="G93" i="19"/>
  <c r="H93" i="19"/>
  <c r="I93" i="19"/>
  <c r="J93" i="19"/>
  <c r="AA93" i="9" s="1"/>
  <c r="K93" i="19"/>
  <c r="AB93" i="9" s="1"/>
  <c r="L93" i="19"/>
  <c r="AC93" i="9" s="1"/>
  <c r="M93" i="19"/>
  <c r="AD93" i="9" s="1"/>
  <c r="N93" i="19"/>
  <c r="AE93" i="9" s="1"/>
  <c r="O93" i="19"/>
  <c r="AF93" i="9" s="1"/>
  <c r="B78" i="18"/>
  <c r="C78" i="18"/>
  <c r="D78" i="18"/>
  <c r="E78" i="18"/>
  <c r="F78" i="18"/>
  <c r="G78" i="18"/>
  <c r="H78" i="18"/>
  <c r="I78" i="18"/>
  <c r="J78" i="18"/>
  <c r="AA78" i="8" s="1"/>
  <c r="K78" i="18"/>
  <c r="AB78" i="8" s="1"/>
  <c r="L78" i="18"/>
  <c r="AC78" i="8" s="1"/>
  <c r="M78" i="18"/>
  <c r="AD78" i="8" s="1"/>
  <c r="N78" i="18"/>
  <c r="AE78" i="8" s="1"/>
  <c r="O78" i="18"/>
  <c r="B84" i="18"/>
  <c r="C84" i="18"/>
  <c r="D84" i="18"/>
  <c r="E84" i="18"/>
  <c r="F84" i="18"/>
  <c r="G84" i="18"/>
  <c r="H84" i="18"/>
  <c r="I84" i="18"/>
  <c r="J84" i="18"/>
  <c r="AA84" i="8" s="1"/>
  <c r="K84" i="18"/>
  <c r="AB84" i="8" s="1"/>
  <c r="L84" i="18"/>
  <c r="AC84" i="8" s="1"/>
  <c r="M84" i="18"/>
  <c r="AD84" i="8" s="1"/>
  <c r="N84" i="18"/>
  <c r="AE84" i="8" s="1"/>
  <c r="O84" i="18"/>
  <c r="F104" i="18"/>
  <c r="N104" i="18"/>
  <c r="AE104" i="8" s="1"/>
  <c r="G104" i="18"/>
  <c r="O104" i="18"/>
  <c r="AF104" i="8" s="1"/>
  <c r="H104" i="18"/>
  <c r="I104" i="18"/>
  <c r="B104" i="18"/>
  <c r="J104" i="18"/>
  <c r="AA104" i="8" s="1"/>
  <c r="C104" i="18"/>
  <c r="D104" i="18"/>
  <c r="E104" i="18"/>
  <c r="K104" i="18"/>
  <c r="AB104" i="8" s="1"/>
  <c r="L104" i="18"/>
  <c r="AC104" i="8" s="1"/>
  <c r="M104" i="18"/>
  <c r="AD104" i="8" s="1"/>
  <c r="B53" i="18"/>
  <c r="C53" i="18"/>
  <c r="D53" i="18"/>
  <c r="E53" i="18"/>
  <c r="F53" i="18"/>
  <c r="G53" i="18"/>
  <c r="H53" i="18"/>
  <c r="I53" i="18"/>
  <c r="J53" i="18"/>
  <c r="AA53" i="8" s="1"/>
  <c r="K53" i="18"/>
  <c r="AB53" i="8" s="1"/>
  <c r="L53" i="18"/>
  <c r="AC53" i="8" s="1"/>
  <c r="M53" i="18"/>
  <c r="AD53" i="8" s="1"/>
  <c r="N53" i="18"/>
  <c r="AE53" i="8" s="1"/>
  <c r="O53" i="18"/>
  <c r="B44" i="18"/>
  <c r="C44" i="18"/>
  <c r="D44" i="18"/>
  <c r="E44" i="18"/>
  <c r="F44" i="18"/>
  <c r="G44" i="18"/>
  <c r="H44" i="18"/>
  <c r="I44" i="18"/>
  <c r="J44" i="18"/>
  <c r="AA44" i="8" s="1"/>
  <c r="K44" i="18"/>
  <c r="AB44" i="8" s="1"/>
  <c r="L44" i="18"/>
  <c r="AC44" i="8" s="1"/>
  <c r="M44" i="18"/>
  <c r="AD44" i="8" s="1"/>
  <c r="N44" i="18"/>
  <c r="AE44" i="8" s="1"/>
  <c r="O44" i="18"/>
  <c r="B59" i="18"/>
  <c r="C59" i="18"/>
  <c r="D59" i="18"/>
  <c r="E59" i="18"/>
  <c r="F59" i="18"/>
  <c r="G59" i="18"/>
  <c r="H59" i="18"/>
  <c r="I59" i="18"/>
  <c r="J59" i="18"/>
  <c r="AA59" i="8" s="1"/>
  <c r="K59" i="18"/>
  <c r="AB59" i="8" s="1"/>
  <c r="L59" i="18"/>
  <c r="AC59" i="8" s="1"/>
  <c r="M59" i="18"/>
  <c r="AD59" i="8" s="1"/>
  <c r="N59" i="18"/>
  <c r="AE59" i="8" s="1"/>
  <c r="O59" i="18"/>
  <c r="M87" i="18"/>
  <c r="AD87" i="8" s="1"/>
  <c r="B26" i="18"/>
  <c r="C26" i="18"/>
  <c r="D26" i="18"/>
  <c r="E26" i="18"/>
  <c r="F26" i="18"/>
  <c r="G26" i="18"/>
  <c r="H26" i="18"/>
  <c r="I26" i="18"/>
  <c r="J26" i="18"/>
  <c r="AA26" i="8" s="1"/>
  <c r="K26" i="18"/>
  <c r="AB26" i="8" s="1"/>
  <c r="L26" i="18"/>
  <c r="AC26" i="8" s="1"/>
  <c r="M26" i="18"/>
  <c r="AD26" i="8" s="1"/>
  <c r="N26" i="18"/>
  <c r="AE26" i="8" s="1"/>
  <c r="O26" i="18"/>
  <c r="C90" i="18"/>
  <c r="D90" i="18"/>
  <c r="E90" i="18"/>
  <c r="F90" i="18"/>
  <c r="G90" i="18"/>
  <c r="H90" i="18"/>
  <c r="I90" i="18"/>
  <c r="J90" i="18"/>
  <c r="AA90" i="8" s="1"/>
  <c r="K90" i="18"/>
  <c r="AB90" i="8" s="1"/>
  <c r="L90" i="18"/>
  <c r="AC90" i="8" s="1"/>
  <c r="M90" i="18"/>
  <c r="AD90" i="8" s="1"/>
  <c r="N90" i="18"/>
  <c r="AE90" i="8" s="1"/>
  <c r="O90" i="18"/>
  <c r="B65" i="18"/>
  <c r="C65" i="18"/>
  <c r="D65" i="18"/>
  <c r="E65" i="18"/>
  <c r="F65" i="18"/>
  <c r="G65" i="18"/>
  <c r="H65" i="18"/>
  <c r="I65" i="18"/>
  <c r="J65" i="18"/>
  <c r="AA65" i="8" s="1"/>
  <c r="K65" i="18"/>
  <c r="AB65" i="8" s="1"/>
  <c r="L65" i="18"/>
  <c r="AC65" i="8" s="1"/>
  <c r="M65" i="18"/>
  <c r="AD65" i="8" s="1"/>
  <c r="N65" i="18"/>
  <c r="AE65" i="8" s="1"/>
  <c r="O65" i="18"/>
  <c r="B14" i="18"/>
  <c r="C14" i="18"/>
  <c r="D14" i="18"/>
  <c r="E14" i="18"/>
  <c r="F14" i="18"/>
  <c r="G14" i="18"/>
  <c r="H14" i="18"/>
  <c r="I14" i="18"/>
  <c r="J14" i="18"/>
  <c r="AA14" i="8" s="1"/>
  <c r="K14" i="18"/>
  <c r="AB14" i="8" s="1"/>
  <c r="L14" i="18"/>
  <c r="AC14" i="8" s="1"/>
  <c r="M14" i="18"/>
  <c r="AD14" i="8" s="1"/>
  <c r="N14" i="18"/>
  <c r="AE14" i="8" s="1"/>
  <c r="O14" i="18"/>
  <c r="I63" i="18"/>
  <c r="O95" i="18"/>
  <c r="G95" i="18"/>
  <c r="B32" i="18"/>
  <c r="C32" i="18"/>
  <c r="D32" i="18"/>
  <c r="E32" i="18"/>
  <c r="F32" i="18"/>
  <c r="G32" i="18"/>
  <c r="H32" i="18"/>
  <c r="I32" i="18"/>
  <c r="J32" i="18"/>
  <c r="AA32" i="8" s="1"/>
  <c r="K32" i="18"/>
  <c r="AB32" i="8" s="1"/>
  <c r="L32" i="18"/>
  <c r="AC32" i="8" s="1"/>
  <c r="M32" i="18"/>
  <c r="AD32" i="8" s="1"/>
  <c r="N32" i="18"/>
  <c r="AE32" i="8" s="1"/>
  <c r="O32" i="18"/>
  <c r="B96" i="18"/>
  <c r="C96" i="18"/>
  <c r="D96" i="18"/>
  <c r="E96" i="18"/>
  <c r="F96" i="18"/>
  <c r="G96" i="18"/>
  <c r="H96" i="18"/>
  <c r="I96" i="18"/>
  <c r="J96" i="18"/>
  <c r="AA96" i="8" s="1"/>
  <c r="K96" i="18"/>
  <c r="AB96" i="8" s="1"/>
  <c r="L96" i="18"/>
  <c r="AC96" i="8" s="1"/>
  <c r="M96" i="18"/>
  <c r="AD96" i="8" s="1"/>
  <c r="N96" i="18"/>
  <c r="AE96" i="8" s="1"/>
  <c r="O96" i="18"/>
  <c r="H71" i="18"/>
  <c r="N13" i="18"/>
  <c r="AE13" i="8" s="1"/>
  <c r="F13" i="18"/>
  <c r="B55" i="18"/>
  <c r="C55" i="18"/>
  <c r="D55" i="18"/>
  <c r="E55" i="18"/>
  <c r="F55" i="18"/>
  <c r="G55" i="18"/>
  <c r="H55" i="18"/>
  <c r="I55" i="18"/>
  <c r="J55" i="18"/>
  <c r="AA55" i="8" s="1"/>
  <c r="K55" i="18"/>
  <c r="AB55" i="8" s="1"/>
  <c r="L55" i="18"/>
  <c r="AC55" i="8" s="1"/>
  <c r="M55" i="18"/>
  <c r="AD55" i="8" s="1"/>
  <c r="N55" i="18"/>
  <c r="AE55" i="8" s="1"/>
  <c r="O55" i="18"/>
  <c r="I5" i="18"/>
  <c r="B22" i="18"/>
  <c r="C22" i="18"/>
  <c r="D22" i="18"/>
  <c r="E22" i="18"/>
  <c r="F22" i="18"/>
  <c r="G22" i="18"/>
  <c r="H22" i="18"/>
  <c r="I22" i="18"/>
  <c r="J22" i="18"/>
  <c r="AA22" i="8" s="1"/>
  <c r="K22" i="18"/>
  <c r="AB22" i="8" s="1"/>
  <c r="L22" i="18"/>
  <c r="AC22" i="8" s="1"/>
  <c r="M22" i="18"/>
  <c r="AD22" i="8" s="1"/>
  <c r="N22" i="18"/>
  <c r="AE22" i="8" s="1"/>
  <c r="O22" i="18"/>
  <c r="B86" i="18"/>
  <c r="C86" i="18"/>
  <c r="D86" i="18"/>
  <c r="E86" i="18"/>
  <c r="F86" i="18"/>
  <c r="G86" i="18"/>
  <c r="H86" i="18"/>
  <c r="I86" i="18"/>
  <c r="J86" i="18"/>
  <c r="AA86" i="8" s="1"/>
  <c r="K86" i="18"/>
  <c r="AB86" i="8" s="1"/>
  <c r="L86" i="18"/>
  <c r="AC86" i="8" s="1"/>
  <c r="M86" i="18"/>
  <c r="AD86" i="8" s="1"/>
  <c r="N86" i="18"/>
  <c r="AE86" i="8" s="1"/>
  <c r="O86" i="18"/>
  <c r="B92" i="18"/>
  <c r="C92" i="18"/>
  <c r="D92" i="18"/>
  <c r="E92" i="18"/>
  <c r="F92" i="18"/>
  <c r="G92" i="18"/>
  <c r="H92" i="18"/>
  <c r="I92" i="18"/>
  <c r="J92" i="18"/>
  <c r="AA92" i="8" s="1"/>
  <c r="K92" i="18"/>
  <c r="AB92" i="8" s="1"/>
  <c r="L92" i="18"/>
  <c r="AC92" i="8" s="1"/>
  <c r="M92" i="18"/>
  <c r="AD92" i="8" s="1"/>
  <c r="N92" i="18"/>
  <c r="AE92" i="8" s="1"/>
  <c r="O92" i="18"/>
  <c r="E105" i="18"/>
  <c r="M105" i="18"/>
  <c r="AD105" i="8" s="1"/>
  <c r="B105" i="18"/>
  <c r="F105" i="18"/>
  <c r="C105" i="18"/>
  <c r="J105" i="18"/>
  <c r="AA105" i="8" s="1"/>
  <c r="H105" i="18"/>
  <c r="I105" i="18"/>
  <c r="K105" i="18"/>
  <c r="AB105" i="8" s="1"/>
  <c r="G105" i="18"/>
  <c r="D105" i="18"/>
  <c r="L105" i="18"/>
  <c r="AC105" i="8" s="1"/>
  <c r="N105" i="18"/>
  <c r="AE105" i="8" s="1"/>
  <c r="O105" i="18"/>
  <c r="AF105" i="8" s="1"/>
  <c r="B61" i="18"/>
  <c r="C61" i="18"/>
  <c r="D61" i="18"/>
  <c r="E61" i="18"/>
  <c r="F61" i="18"/>
  <c r="G61" i="18"/>
  <c r="H61" i="18"/>
  <c r="I61" i="18"/>
  <c r="J61" i="18"/>
  <c r="AA61" i="8" s="1"/>
  <c r="K61" i="18"/>
  <c r="AB61" i="8" s="1"/>
  <c r="L61" i="18"/>
  <c r="AC61" i="8" s="1"/>
  <c r="M61" i="18"/>
  <c r="AD61" i="8" s="1"/>
  <c r="N61" i="18"/>
  <c r="AE61" i="8" s="1"/>
  <c r="O61" i="18"/>
  <c r="B17" i="18"/>
  <c r="C17" i="18"/>
  <c r="D17" i="18"/>
  <c r="E17" i="18"/>
  <c r="F17" i="18"/>
  <c r="G17" i="18"/>
  <c r="H17" i="18"/>
  <c r="I17" i="18"/>
  <c r="J17" i="18"/>
  <c r="AA17" i="8" s="1"/>
  <c r="K17" i="18"/>
  <c r="AB17" i="8" s="1"/>
  <c r="L17" i="18"/>
  <c r="AC17" i="8" s="1"/>
  <c r="M17" i="18"/>
  <c r="AD17" i="8" s="1"/>
  <c r="N17" i="18"/>
  <c r="AE17" i="8" s="1"/>
  <c r="O17" i="18"/>
  <c r="B67" i="18"/>
  <c r="C67" i="18"/>
  <c r="D67" i="18"/>
  <c r="E67" i="18"/>
  <c r="F67" i="18"/>
  <c r="G67" i="18"/>
  <c r="H67" i="18"/>
  <c r="I67" i="18"/>
  <c r="J67" i="18"/>
  <c r="AA67" i="8" s="1"/>
  <c r="K67" i="18"/>
  <c r="AB67" i="8" s="1"/>
  <c r="L67" i="18"/>
  <c r="AC67" i="8" s="1"/>
  <c r="M67" i="18"/>
  <c r="AD67" i="8" s="1"/>
  <c r="N67" i="18"/>
  <c r="AE67" i="8" s="1"/>
  <c r="O67" i="18"/>
  <c r="L87" i="18"/>
  <c r="AC87" i="8" s="1"/>
  <c r="D87" i="18"/>
  <c r="B34" i="18"/>
  <c r="C34" i="18"/>
  <c r="D34" i="18"/>
  <c r="E34" i="18"/>
  <c r="F34" i="18"/>
  <c r="G34" i="18"/>
  <c r="H34" i="18"/>
  <c r="I34" i="18"/>
  <c r="J34" i="18"/>
  <c r="AA34" i="8" s="1"/>
  <c r="K34" i="18"/>
  <c r="AB34" i="8" s="1"/>
  <c r="L34" i="18"/>
  <c r="AC34" i="8" s="1"/>
  <c r="M34" i="18"/>
  <c r="AD34" i="8" s="1"/>
  <c r="N34" i="18"/>
  <c r="AE34" i="8" s="1"/>
  <c r="O34" i="18"/>
  <c r="B8" i="18"/>
  <c r="C8" i="18"/>
  <c r="D8" i="18"/>
  <c r="E8" i="18"/>
  <c r="F8" i="18"/>
  <c r="G8" i="18"/>
  <c r="H8" i="18"/>
  <c r="I8" i="18"/>
  <c r="J8" i="18"/>
  <c r="AA8" i="8" s="1"/>
  <c r="K8" i="18"/>
  <c r="AB8" i="8" s="1"/>
  <c r="L8" i="18"/>
  <c r="AC8" i="8" s="1"/>
  <c r="M8" i="18"/>
  <c r="AD8" i="8" s="1"/>
  <c r="N8" i="18"/>
  <c r="AE8" i="8" s="1"/>
  <c r="O8" i="18"/>
  <c r="B73" i="18"/>
  <c r="C73" i="18"/>
  <c r="D73" i="18"/>
  <c r="E73" i="18"/>
  <c r="F73" i="18"/>
  <c r="G73" i="18"/>
  <c r="H73" i="18"/>
  <c r="I73" i="18"/>
  <c r="J73" i="18"/>
  <c r="AA73" i="8" s="1"/>
  <c r="K73" i="18"/>
  <c r="AB73" i="8" s="1"/>
  <c r="L73" i="18"/>
  <c r="AC73" i="8" s="1"/>
  <c r="M73" i="18"/>
  <c r="AD73" i="8" s="1"/>
  <c r="N73" i="18"/>
  <c r="AE73" i="8" s="1"/>
  <c r="O73" i="18"/>
  <c r="B47" i="18"/>
  <c r="C47" i="18"/>
  <c r="D47" i="18"/>
  <c r="E47" i="18"/>
  <c r="F47" i="18"/>
  <c r="G47" i="18"/>
  <c r="H47" i="18"/>
  <c r="I47" i="18"/>
  <c r="J47" i="18"/>
  <c r="AA47" i="8" s="1"/>
  <c r="K47" i="18"/>
  <c r="AB47" i="8" s="1"/>
  <c r="L47" i="18"/>
  <c r="AC47" i="8" s="1"/>
  <c r="M47" i="18"/>
  <c r="AD47" i="8" s="1"/>
  <c r="N47" i="18"/>
  <c r="AE47" i="8" s="1"/>
  <c r="O47" i="18"/>
  <c r="H63" i="18"/>
  <c r="N95" i="18"/>
  <c r="AE95" i="8" s="1"/>
  <c r="B40" i="18"/>
  <c r="C40" i="18"/>
  <c r="D40" i="18"/>
  <c r="E40" i="18"/>
  <c r="F40" i="18"/>
  <c r="G40" i="18"/>
  <c r="H40" i="18"/>
  <c r="I40" i="18"/>
  <c r="J40" i="18"/>
  <c r="AA40" i="8" s="1"/>
  <c r="K40" i="18"/>
  <c r="AB40" i="8" s="1"/>
  <c r="L40" i="18"/>
  <c r="AC40" i="8" s="1"/>
  <c r="M40" i="18"/>
  <c r="AD40" i="8" s="1"/>
  <c r="N40" i="18"/>
  <c r="AE40" i="8" s="1"/>
  <c r="O40" i="18"/>
  <c r="O71" i="18"/>
  <c r="G71" i="18"/>
  <c r="M13" i="18"/>
  <c r="AD13" i="8" s="1"/>
  <c r="E13" i="18"/>
  <c r="B79" i="18"/>
  <c r="C79" i="18"/>
  <c r="D79" i="18"/>
  <c r="E79" i="18"/>
  <c r="F79" i="18"/>
  <c r="G79" i="18"/>
  <c r="H79" i="18"/>
  <c r="I79" i="18"/>
  <c r="J79" i="18"/>
  <c r="AA79" i="8" s="1"/>
  <c r="K79" i="18"/>
  <c r="AB79" i="8" s="1"/>
  <c r="L79" i="18"/>
  <c r="AC79" i="8" s="1"/>
  <c r="M79" i="18"/>
  <c r="AD79" i="8" s="1"/>
  <c r="N79" i="18"/>
  <c r="AE79" i="8" s="1"/>
  <c r="O79" i="18"/>
  <c r="H5" i="18"/>
  <c r="B30" i="18"/>
  <c r="C30" i="18"/>
  <c r="D30" i="18"/>
  <c r="E30" i="18"/>
  <c r="F30" i="18"/>
  <c r="G30" i="18"/>
  <c r="H30" i="18"/>
  <c r="I30" i="18"/>
  <c r="J30" i="18"/>
  <c r="AA30" i="8" s="1"/>
  <c r="K30" i="18"/>
  <c r="AB30" i="8" s="1"/>
  <c r="L30" i="18"/>
  <c r="AC30" i="8" s="1"/>
  <c r="M30" i="18"/>
  <c r="AD30" i="8" s="1"/>
  <c r="N30" i="18"/>
  <c r="AE30" i="8" s="1"/>
  <c r="O30" i="18"/>
  <c r="C94" i="18"/>
  <c r="D94" i="18"/>
  <c r="E94" i="18"/>
  <c r="F94" i="18"/>
  <c r="G94" i="18"/>
  <c r="H94" i="18"/>
  <c r="I94" i="18"/>
  <c r="J94" i="18"/>
  <c r="AA94" i="8" s="1"/>
  <c r="K94" i="18"/>
  <c r="AB94" i="8" s="1"/>
  <c r="L94" i="18"/>
  <c r="AC94" i="8" s="1"/>
  <c r="M94" i="18"/>
  <c r="AD94" i="8" s="1"/>
  <c r="N94" i="18"/>
  <c r="AE94" i="8" s="1"/>
  <c r="O94" i="18"/>
  <c r="C98" i="18"/>
  <c r="D98" i="18"/>
  <c r="E98" i="18"/>
  <c r="F98" i="18"/>
  <c r="G98" i="18"/>
  <c r="H98" i="18"/>
  <c r="I98" i="18"/>
  <c r="J98" i="18"/>
  <c r="AA98" i="8" s="1"/>
  <c r="K98" i="18"/>
  <c r="AB98" i="8" s="1"/>
  <c r="L98" i="18"/>
  <c r="AC98" i="8" s="1"/>
  <c r="M98" i="18"/>
  <c r="AD98" i="8" s="1"/>
  <c r="N98" i="18"/>
  <c r="AE98" i="8" s="1"/>
  <c r="O98" i="18"/>
  <c r="B69" i="18"/>
  <c r="C69" i="18"/>
  <c r="D69" i="18"/>
  <c r="E69" i="18"/>
  <c r="F69" i="18"/>
  <c r="G69" i="18"/>
  <c r="H69" i="18"/>
  <c r="I69" i="18"/>
  <c r="J69" i="18"/>
  <c r="AA69" i="8" s="1"/>
  <c r="K69" i="18"/>
  <c r="AB69" i="8" s="1"/>
  <c r="L69" i="18"/>
  <c r="AC69" i="8" s="1"/>
  <c r="M69" i="18"/>
  <c r="AD69" i="8" s="1"/>
  <c r="N69" i="18"/>
  <c r="AE69" i="8" s="1"/>
  <c r="O69" i="18"/>
  <c r="B20" i="18"/>
  <c r="C20" i="18"/>
  <c r="D20" i="18"/>
  <c r="E20" i="18"/>
  <c r="F20" i="18"/>
  <c r="G20" i="18"/>
  <c r="H20" i="18"/>
  <c r="I20" i="18"/>
  <c r="J20" i="18"/>
  <c r="AA20" i="8" s="1"/>
  <c r="K20" i="18"/>
  <c r="AB20" i="8" s="1"/>
  <c r="L20" i="18"/>
  <c r="AC20" i="8" s="1"/>
  <c r="M20" i="18"/>
  <c r="AD20" i="8" s="1"/>
  <c r="N20" i="18"/>
  <c r="AE20" i="8" s="1"/>
  <c r="O20" i="18"/>
  <c r="B75" i="18"/>
  <c r="C75" i="18"/>
  <c r="D75" i="18"/>
  <c r="E75" i="18"/>
  <c r="F75" i="18"/>
  <c r="G75" i="18"/>
  <c r="H75" i="18"/>
  <c r="I75" i="18"/>
  <c r="J75" i="18"/>
  <c r="AA75" i="8" s="1"/>
  <c r="K75" i="18"/>
  <c r="AB75" i="8" s="1"/>
  <c r="L75" i="18"/>
  <c r="AC75" i="8" s="1"/>
  <c r="M75" i="18"/>
  <c r="AD75" i="8" s="1"/>
  <c r="N75" i="18"/>
  <c r="AE75" i="8" s="1"/>
  <c r="O75" i="18"/>
  <c r="K87" i="18"/>
  <c r="AB87" i="8" s="1"/>
  <c r="C87" i="18"/>
  <c r="B42" i="18"/>
  <c r="C42" i="18"/>
  <c r="D42" i="18"/>
  <c r="E42" i="18"/>
  <c r="F42" i="18"/>
  <c r="G42" i="18"/>
  <c r="H42" i="18"/>
  <c r="I42" i="18"/>
  <c r="J42" i="18"/>
  <c r="AA42" i="8" s="1"/>
  <c r="K42" i="18"/>
  <c r="AB42" i="8" s="1"/>
  <c r="L42" i="18"/>
  <c r="AC42" i="8" s="1"/>
  <c r="M42" i="18"/>
  <c r="AD42" i="8" s="1"/>
  <c r="N42" i="18"/>
  <c r="AE42" i="8" s="1"/>
  <c r="O42" i="18"/>
  <c r="B16" i="18"/>
  <c r="C16" i="18"/>
  <c r="D16" i="18"/>
  <c r="E16" i="18"/>
  <c r="F16" i="18"/>
  <c r="G16" i="18"/>
  <c r="H16" i="18"/>
  <c r="I16" i="18"/>
  <c r="J16" i="18"/>
  <c r="AA16" i="8" s="1"/>
  <c r="K16" i="18"/>
  <c r="AB16" i="8" s="1"/>
  <c r="L16" i="18"/>
  <c r="AC16" i="8" s="1"/>
  <c r="M16" i="18"/>
  <c r="AD16" i="8" s="1"/>
  <c r="N16" i="18"/>
  <c r="AE16" i="8" s="1"/>
  <c r="O16" i="18"/>
  <c r="B81" i="18"/>
  <c r="C81" i="18"/>
  <c r="D81" i="18"/>
  <c r="E81" i="18"/>
  <c r="F81" i="18"/>
  <c r="G81" i="18"/>
  <c r="H81" i="18"/>
  <c r="I81" i="18"/>
  <c r="J81" i="18"/>
  <c r="AA81" i="8" s="1"/>
  <c r="K81" i="18"/>
  <c r="AB81" i="8" s="1"/>
  <c r="L81" i="18"/>
  <c r="AC81" i="8" s="1"/>
  <c r="M81" i="18"/>
  <c r="AD81" i="8" s="1"/>
  <c r="N81" i="18"/>
  <c r="AE81" i="8" s="1"/>
  <c r="O81" i="18"/>
  <c r="O63" i="18"/>
  <c r="G63" i="18"/>
  <c r="M95" i="18"/>
  <c r="AD95" i="8" s="1"/>
  <c r="E95" i="18"/>
  <c r="B48" i="18"/>
  <c r="C48" i="18"/>
  <c r="D48" i="18"/>
  <c r="E48" i="18"/>
  <c r="F48" i="18"/>
  <c r="G48" i="18"/>
  <c r="H48" i="18"/>
  <c r="I48" i="18"/>
  <c r="J48" i="18"/>
  <c r="K48" i="18"/>
  <c r="L48" i="18"/>
  <c r="M48" i="18"/>
  <c r="N48" i="18"/>
  <c r="O48" i="18"/>
  <c r="N71" i="18"/>
  <c r="AE71" i="8" s="1"/>
  <c r="F71" i="18"/>
  <c r="L13" i="18"/>
  <c r="AC13" i="8" s="1"/>
  <c r="O5" i="18"/>
  <c r="B38" i="18"/>
  <c r="C38" i="18"/>
  <c r="D38" i="18"/>
  <c r="E38" i="18"/>
  <c r="F38" i="18"/>
  <c r="G38" i="18"/>
  <c r="H38" i="18"/>
  <c r="I38" i="18"/>
  <c r="J38" i="18"/>
  <c r="AA38" i="8" s="1"/>
  <c r="K38" i="18"/>
  <c r="AB38" i="8" s="1"/>
  <c r="L38" i="18"/>
  <c r="AC38" i="8" s="1"/>
  <c r="M38" i="18"/>
  <c r="AD38" i="8" s="1"/>
  <c r="N38" i="18"/>
  <c r="AE38" i="8" s="1"/>
  <c r="O38" i="18"/>
  <c r="B12" i="18"/>
  <c r="C12" i="18"/>
  <c r="D12" i="18"/>
  <c r="E12" i="18"/>
  <c r="F12" i="18"/>
  <c r="G12" i="18"/>
  <c r="H12" i="18"/>
  <c r="I12" i="18"/>
  <c r="J12" i="18"/>
  <c r="AA12" i="8" s="1"/>
  <c r="K12" i="18"/>
  <c r="AB12" i="8" s="1"/>
  <c r="L12" i="18"/>
  <c r="AC12" i="8" s="1"/>
  <c r="M12" i="18"/>
  <c r="AD12" i="8" s="1"/>
  <c r="N12" i="18"/>
  <c r="AE12" i="8" s="1"/>
  <c r="O12" i="18"/>
  <c r="B99" i="18"/>
  <c r="C99" i="18"/>
  <c r="D99" i="18"/>
  <c r="E99" i="18"/>
  <c r="F99" i="18"/>
  <c r="G99" i="18"/>
  <c r="H99" i="18"/>
  <c r="I99" i="18"/>
  <c r="J99" i="18"/>
  <c r="AA99" i="8" s="1"/>
  <c r="K99" i="18"/>
  <c r="AB99" i="8" s="1"/>
  <c r="L99" i="18"/>
  <c r="AC99" i="8" s="1"/>
  <c r="M99" i="18"/>
  <c r="AD99" i="8" s="1"/>
  <c r="N99" i="18"/>
  <c r="AE99" i="8" s="1"/>
  <c r="O99" i="18"/>
  <c r="B4" i="18"/>
  <c r="C4" i="18"/>
  <c r="D4" i="18"/>
  <c r="E4" i="18"/>
  <c r="F4" i="18"/>
  <c r="G4" i="18"/>
  <c r="H4" i="18"/>
  <c r="I4" i="18"/>
  <c r="J4" i="18"/>
  <c r="AA4" i="8" s="1"/>
  <c r="K4" i="18"/>
  <c r="AB4" i="8" s="1"/>
  <c r="L4" i="18"/>
  <c r="AC4" i="8" s="1"/>
  <c r="M4" i="18"/>
  <c r="AD4" i="8" s="1"/>
  <c r="N4" i="18"/>
  <c r="AE4" i="8" s="1"/>
  <c r="O4" i="18"/>
  <c r="B77" i="18"/>
  <c r="C77" i="18"/>
  <c r="D77" i="18"/>
  <c r="E77" i="18"/>
  <c r="F77" i="18"/>
  <c r="G77" i="18"/>
  <c r="H77" i="18"/>
  <c r="I77" i="18"/>
  <c r="J77" i="18"/>
  <c r="AA77" i="8" s="1"/>
  <c r="K77" i="18"/>
  <c r="AB77" i="8" s="1"/>
  <c r="L77" i="18"/>
  <c r="AC77" i="8" s="1"/>
  <c r="M77" i="18"/>
  <c r="AD77" i="8" s="1"/>
  <c r="N77" i="18"/>
  <c r="AE77" i="8" s="1"/>
  <c r="O77" i="18"/>
  <c r="B28" i="18"/>
  <c r="C28" i="18"/>
  <c r="D28" i="18"/>
  <c r="E28" i="18"/>
  <c r="F28" i="18"/>
  <c r="G28" i="18"/>
  <c r="H28" i="18"/>
  <c r="I28" i="18"/>
  <c r="J28" i="18"/>
  <c r="AA28" i="8" s="1"/>
  <c r="K28" i="18"/>
  <c r="AB28" i="8" s="1"/>
  <c r="L28" i="18"/>
  <c r="AC28" i="8" s="1"/>
  <c r="M28" i="18"/>
  <c r="AD28" i="8" s="1"/>
  <c r="N28" i="18"/>
  <c r="AE28" i="8" s="1"/>
  <c r="O28" i="18"/>
  <c r="B83" i="18"/>
  <c r="C83" i="18"/>
  <c r="D83" i="18"/>
  <c r="E83" i="18"/>
  <c r="F83" i="18"/>
  <c r="G83" i="18"/>
  <c r="H83" i="18"/>
  <c r="I83" i="18"/>
  <c r="J83" i="18"/>
  <c r="AA83" i="8" s="1"/>
  <c r="K83" i="18"/>
  <c r="AB83" i="8" s="1"/>
  <c r="L83" i="18"/>
  <c r="AC83" i="8" s="1"/>
  <c r="M83" i="18"/>
  <c r="AD83" i="8" s="1"/>
  <c r="N83" i="18"/>
  <c r="AE83" i="8" s="1"/>
  <c r="O83" i="18"/>
  <c r="J87" i="18"/>
  <c r="AA87" i="8" s="1"/>
  <c r="B87" i="18"/>
  <c r="B50" i="18"/>
  <c r="C50" i="18"/>
  <c r="D50" i="18"/>
  <c r="E50" i="18"/>
  <c r="F50" i="18"/>
  <c r="G50" i="18"/>
  <c r="H50" i="18"/>
  <c r="I50" i="18"/>
  <c r="J50" i="18"/>
  <c r="AA50" i="8" s="1"/>
  <c r="K50" i="18"/>
  <c r="AB50" i="8" s="1"/>
  <c r="L50" i="18"/>
  <c r="AC50" i="8" s="1"/>
  <c r="M50" i="18"/>
  <c r="AD50" i="8" s="1"/>
  <c r="N50" i="18"/>
  <c r="AE50" i="8" s="1"/>
  <c r="O50" i="18"/>
  <c r="B25" i="18"/>
  <c r="C25" i="18"/>
  <c r="D25" i="18"/>
  <c r="E25" i="18"/>
  <c r="F25" i="18"/>
  <c r="G25" i="18"/>
  <c r="H25" i="18"/>
  <c r="I25" i="18"/>
  <c r="J25" i="18"/>
  <c r="AA25" i="8" s="1"/>
  <c r="K25" i="18"/>
  <c r="AB25" i="8" s="1"/>
  <c r="L25" i="18"/>
  <c r="AC25" i="8" s="1"/>
  <c r="M25" i="18"/>
  <c r="AD25" i="8" s="1"/>
  <c r="N25" i="18"/>
  <c r="AE25" i="8" s="1"/>
  <c r="O25" i="18"/>
  <c r="B90" i="18"/>
  <c r="B89" i="18"/>
  <c r="C89" i="18"/>
  <c r="D89" i="18"/>
  <c r="E89" i="18"/>
  <c r="F89" i="18"/>
  <c r="G89" i="18"/>
  <c r="H89" i="18"/>
  <c r="I89" i="18"/>
  <c r="J89" i="18"/>
  <c r="AA89" i="8" s="1"/>
  <c r="K89" i="18"/>
  <c r="AB89" i="8" s="1"/>
  <c r="L89" i="18"/>
  <c r="AC89" i="8" s="1"/>
  <c r="M89" i="18"/>
  <c r="AD89" i="8" s="1"/>
  <c r="N89" i="18"/>
  <c r="AE89" i="8" s="1"/>
  <c r="O89" i="18"/>
  <c r="N63" i="18"/>
  <c r="AE63" i="8" s="1"/>
  <c r="F63" i="18"/>
  <c r="L95" i="18"/>
  <c r="AC95" i="8" s="1"/>
  <c r="D95" i="18"/>
  <c r="B56" i="18"/>
  <c r="C56" i="18"/>
  <c r="D56" i="18"/>
  <c r="E56" i="18"/>
  <c r="F56" i="18"/>
  <c r="G56" i="18"/>
  <c r="H56" i="18"/>
  <c r="I56" i="18"/>
  <c r="J56" i="18"/>
  <c r="AA56" i="8" s="1"/>
  <c r="K56" i="18"/>
  <c r="AB56" i="8" s="1"/>
  <c r="L56" i="18"/>
  <c r="AC56" i="8" s="1"/>
  <c r="M56" i="18"/>
  <c r="AD56" i="8" s="1"/>
  <c r="N56" i="18"/>
  <c r="AE56" i="8" s="1"/>
  <c r="O56" i="18"/>
  <c r="M71" i="18"/>
  <c r="AD71" i="8" s="1"/>
  <c r="E71" i="18"/>
  <c r="K13" i="18"/>
  <c r="AB13" i="8" s="1"/>
  <c r="C13" i="18"/>
  <c r="N5" i="18"/>
  <c r="AE5" i="8" s="1"/>
  <c r="F5" i="18"/>
  <c r="B46" i="18"/>
  <c r="C46" i="18"/>
  <c r="D46" i="18"/>
  <c r="E46" i="18"/>
  <c r="F46" i="18"/>
  <c r="G46" i="18"/>
  <c r="H46" i="18"/>
  <c r="I46" i="18"/>
  <c r="J46" i="18"/>
  <c r="AA46" i="8" s="1"/>
  <c r="K46" i="18"/>
  <c r="AB46" i="8" s="1"/>
  <c r="L46" i="18"/>
  <c r="AC46" i="8" s="1"/>
  <c r="M46" i="18"/>
  <c r="AD46" i="8" s="1"/>
  <c r="N46" i="18"/>
  <c r="AE46" i="8" s="1"/>
  <c r="O46" i="18"/>
  <c r="B52" i="18"/>
  <c r="C52" i="18"/>
  <c r="D52" i="18"/>
  <c r="E52" i="18"/>
  <c r="F52" i="18"/>
  <c r="G52" i="18"/>
  <c r="H52" i="18"/>
  <c r="I52" i="18"/>
  <c r="J52" i="18"/>
  <c r="AA52" i="8" s="1"/>
  <c r="K52" i="18"/>
  <c r="AB52" i="8" s="1"/>
  <c r="L52" i="18"/>
  <c r="AC52" i="8" s="1"/>
  <c r="M52" i="18"/>
  <c r="AD52" i="8" s="1"/>
  <c r="N52" i="18"/>
  <c r="AE52" i="8" s="1"/>
  <c r="O52" i="18"/>
  <c r="B100" i="18"/>
  <c r="C100" i="18"/>
  <c r="D100" i="18"/>
  <c r="E100" i="18"/>
  <c r="F100" i="18"/>
  <c r="G100" i="18"/>
  <c r="H100" i="18"/>
  <c r="I100" i="18"/>
  <c r="J100" i="18"/>
  <c r="AA100" i="8" s="1"/>
  <c r="K100" i="18"/>
  <c r="AB100" i="8" s="1"/>
  <c r="L100" i="18"/>
  <c r="AC100" i="8" s="1"/>
  <c r="M100" i="18"/>
  <c r="AD100" i="8" s="1"/>
  <c r="N100" i="18"/>
  <c r="AE100" i="8" s="1"/>
  <c r="O100" i="18"/>
  <c r="B21" i="18"/>
  <c r="C21" i="18"/>
  <c r="D21" i="18"/>
  <c r="E21" i="18"/>
  <c r="F21" i="18"/>
  <c r="G21" i="18"/>
  <c r="H21" i="18"/>
  <c r="I21" i="18"/>
  <c r="J21" i="18"/>
  <c r="AA21" i="8" s="1"/>
  <c r="K21" i="18"/>
  <c r="AB21" i="8" s="1"/>
  <c r="L21" i="18"/>
  <c r="AC21" i="8" s="1"/>
  <c r="M21" i="18"/>
  <c r="AD21" i="8" s="1"/>
  <c r="N21" i="18"/>
  <c r="AE21" i="8" s="1"/>
  <c r="O21" i="18"/>
  <c r="B85" i="18"/>
  <c r="C85" i="18"/>
  <c r="D85" i="18"/>
  <c r="E85" i="18"/>
  <c r="F85" i="18"/>
  <c r="G85" i="18"/>
  <c r="H85" i="18"/>
  <c r="I85" i="18"/>
  <c r="J85" i="18"/>
  <c r="AA85" i="8" s="1"/>
  <c r="K85" i="18"/>
  <c r="AB85" i="8" s="1"/>
  <c r="L85" i="18"/>
  <c r="AC85" i="8" s="1"/>
  <c r="M85" i="18"/>
  <c r="AD85" i="8" s="1"/>
  <c r="N85" i="18"/>
  <c r="AE85" i="8" s="1"/>
  <c r="O85" i="18"/>
  <c r="B36" i="18"/>
  <c r="C36" i="18"/>
  <c r="D36" i="18"/>
  <c r="E36" i="18"/>
  <c r="F36" i="18"/>
  <c r="G36" i="18"/>
  <c r="H36" i="18"/>
  <c r="I36" i="18"/>
  <c r="J36" i="18"/>
  <c r="AA36" i="8" s="1"/>
  <c r="K36" i="18"/>
  <c r="AB36" i="8" s="1"/>
  <c r="L36" i="18"/>
  <c r="AC36" i="8" s="1"/>
  <c r="M36" i="18"/>
  <c r="AD36" i="8" s="1"/>
  <c r="N36" i="18"/>
  <c r="AE36" i="8" s="1"/>
  <c r="O36" i="18"/>
  <c r="B91" i="18"/>
  <c r="C91" i="18"/>
  <c r="D91" i="18"/>
  <c r="E91" i="18"/>
  <c r="F91" i="18"/>
  <c r="G91" i="18"/>
  <c r="H91" i="18"/>
  <c r="I91" i="18"/>
  <c r="J91" i="18"/>
  <c r="AA91" i="8" s="1"/>
  <c r="K91" i="18"/>
  <c r="AB91" i="8" s="1"/>
  <c r="L91" i="18"/>
  <c r="AC91" i="8" s="1"/>
  <c r="M91" i="18"/>
  <c r="AD91" i="8" s="1"/>
  <c r="N91" i="18"/>
  <c r="AE91" i="8" s="1"/>
  <c r="O91" i="18"/>
  <c r="I87" i="18"/>
  <c r="B27" i="18"/>
  <c r="C27" i="18"/>
  <c r="D27" i="18"/>
  <c r="E27" i="18"/>
  <c r="F27" i="18"/>
  <c r="G27" i="18"/>
  <c r="H27" i="18"/>
  <c r="I27" i="18"/>
  <c r="J27" i="18"/>
  <c r="AA27" i="8" s="1"/>
  <c r="K27" i="18"/>
  <c r="AB27" i="8" s="1"/>
  <c r="L27" i="18"/>
  <c r="AC27" i="8" s="1"/>
  <c r="M27" i="18"/>
  <c r="AD27" i="8" s="1"/>
  <c r="N27" i="18"/>
  <c r="AE27" i="8" s="1"/>
  <c r="O27" i="18"/>
  <c r="B58" i="18"/>
  <c r="C58" i="18"/>
  <c r="D58" i="18"/>
  <c r="E58" i="18"/>
  <c r="F58" i="18"/>
  <c r="G58" i="18"/>
  <c r="H58" i="18"/>
  <c r="I58" i="18"/>
  <c r="J58" i="18"/>
  <c r="AA58" i="8" s="1"/>
  <c r="K58" i="18"/>
  <c r="AB58" i="8" s="1"/>
  <c r="L58" i="18"/>
  <c r="AC58" i="8" s="1"/>
  <c r="M58" i="18"/>
  <c r="AD58" i="8" s="1"/>
  <c r="N58" i="18"/>
  <c r="AE58" i="8" s="1"/>
  <c r="O58" i="18"/>
  <c r="B33" i="18"/>
  <c r="C33" i="18"/>
  <c r="D33" i="18"/>
  <c r="E33" i="18"/>
  <c r="F33" i="18"/>
  <c r="G33" i="18"/>
  <c r="H33" i="18"/>
  <c r="I33" i="18"/>
  <c r="J33" i="18"/>
  <c r="AA33" i="8" s="1"/>
  <c r="K33" i="18"/>
  <c r="AB33" i="8" s="1"/>
  <c r="L33" i="18"/>
  <c r="AC33" i="8" s="1"/>
  <c r="M33" i="18"/>
  <c r="AD33" i="8" s="1"/>
  <c r="N33" i="18"/>
  <c r="AE33" i="8" s="1"/>
  <c r="O33" i="18"/>
  <c r="B98" i="18"/>
  <c r="B97" i="18"/>
  <c r="C97" i="18"/>
  <c r="D97" i="18"/>
  <c r="E97" i="18"/>
  <c r="F97" i="18"/>
  <c r="G97" i="18"/>
  <c r="H97" i="18"/>
  <c r="I97" i="18"/>
  <c r="J97" i="18"/>
  <c r="AA97" i="8" s="1"/>
  <c r="K97" i="18"/>
  <c r="AB97" i="8" s="1"/>
  <c r="L97" i="18"/>
  <c r="AC97" i="8" s="1"/>
  <c r="M97" i="18"/>
  <c r="AD97" i="8" s="1"/>
  <c r="N97" i="18"/>
  <c r="AE97" i="8" s="1"/>
  <c r="O97" i="18"/>
  <c r="M63" i="18"/>
  <c r="AD63" i="8" s="1"/>
  <c r="E63" i="18"/>
  <c r="K95" i="18"/>
  <c r="AB95" i="8" s="1"/>
  <c r="C95" i="18"/>
  <c r="B64" i="18"/>
  <c r="C64" i="18"/>
  <c r="D64" i="18"/>
  <c r="E64" i="18"/>
  <c r="F64" i="18"/>
  <c r="G64" i="18"/>
  <c r="H64" i="18"/>
  <c r="I64" i="18"/>
  <c r="J64" i="18"/>
  <c r="AA64" i="8" s="1"/>
  <c r="K64" i="18"/>
  <c r="AB64" i="8" s="1"/>
  <c r="L64" i="18"/>
  <c r="AC64" i="8" s="1"/>
  <c r="M64" i="18"/>
  <c r="AD64" i="8" s="1"/>
  <c r="N64" i="18"/>
  <c r="AE64" i="8" s="1"/>
  <c r="O64" i="18"/>
  <c r="L71" i="18"/>
  <c r="AC71" i="8" s="1"/>
  <c r="D71" i="18"/>
  <c r="J13" i="18"/>
  <c r="AA13" i="8" s="1"/>
  <c r="B13" i="18"/>
  <c r="M5" i="18"/>
  <c r="AD5" i="8" s="1"/>
  <c r="E5" i="18"/>
  <c r="B54" i="18"/>
  <c r="C54" i="18"/>
  <c r="D54" i="18"/>
  <c r="E54" i="18"/>
  <c r="F54" i="18"/>
  <c r="G54" i="18"/>
  <c r="H54" i="18"/>
  <c r="I54" i="18"/>
  <c r="J54" i="18"/>
  <c r="AA54" i="8" s="1"/>
  <c r="K54" i="18"/>
  <c r="AB54" i="8" s="1"/>
  <c r="L54" i="18"/>
  <c r="AC54" i="8" s="1"/>
  <c r="M54" i="18"/>
  <c r="AD54" i="8" s="1"/>
  <c r="N54" i="18"/>
  <c r="AE54" i="8" s="1"/>
  <c r="O54" i="18"/>
  <c r="B60" i="18"/>
  <c r="C60" i="18"/>
  <c r="D60" i="18"/>
  <c r="E60" i="18"/>
  <c r="F60" i="18"/>
  <c r="G60" i="18"/>
  <c r="H60" i="18"/>
  <c r="I60" i="18"/>
  <c r="J60" i="18"/>
  <c r="AA60" i="8" s="1"/>
  <c r="AH60" i="8" s="1"/>
  <c r="K60" i="18"/>
  <c r="AB60" i="8" s="1"/>
  <c r="L60" i="18"/>
  <c r="AC60" i="8" s="1"/>
  <c r="M60" i="18"/>
  <c r="AD60" i="8" s="1"/>
  <c r="N60" i="18"/>
  <c r="AE60" i="8" s="1"/>
  <c r="O60" i="18"/>
  <c r="B101" i="18"/>
  <c r="C101" i="18"/>
  <c r="D101" i="18"/>
  <c r="E101" i="18"/>
  <c r="F101" i="18"/>
  <c r="G101" i="18"/>
  <c r="H101" i="18"/>
  <c r="I101" i="18"/>
  <c r="J101" i="18"/>
  <c r="AA101" i="8" s="1"/>
  <c r="K101" i="18"/>
  <c r="AB101" i="8" s="1"/>
  <c r="L101" i="18"/>
  <c r="AC101" i="8" s="1"/>
  <c r="M101" i="18"/>
  <c r="AD101" i="8" s="1"/>
  <c r="N101" i="18"/>
  <c r="AE101" i="8" s="1"/>
  <c r="O101" i="18"/>
  <c r="B29" i="18"/>
  <c r="C29" i="18"/>
  <c r="D29" i="18"/>
  <c r="E29" i="18"/>
  <c r="F29" i="18"/>
  <c r="G29" i="18"/>
  <c r="H29" i="18"/>
  <c r="I29" i="18"/>
  <c r="J29" i="18"/>
  <c r="AA29" i="8" s="1"/>
  <c r="K29" i="18"/>
  <c r="AB29" i="8" s="1"/>
  <c r="L29" i="18"/>
  <c r="AC29" i="8" s="1"/>
  <c r="M29" i="18"/>
  <c r="AD29" i="8" s="1"/>
  <c r="N29" i="18"/>
  <c r="AE29" i="8" s="1"/>
  <c r="O29" i="18"/>
  <c r="B93" i="18"/>
  <c r="C93" i="18"/>
  <c r="D93" i="18"/>
  <c r="E93" i="18"/>
  <c r="F93" i="18"/>
  <c r="G93" i="18"/>
  <c r="H93" i="18"/>
  <c r="I93" i="18"/>
  <c r="J93" i="18"/>
  <c r="AA93" i="8" s="1"/>
  <c r="K93" i="18"/>
  <c r="AB93" i="8" s="1"/>
  <c r="L93" i="18"/>
  <c r="AC93" i="8" s="1"/>
  <c r="M93" i="18"/>
  <c r="AD93" i="8" s="1"/>
  <c r="N93" i="18"/>
  <c r="AE93" i="8" s="1"/>
  <c r="O93" i="18"/>
  <c r="B10" i="18"/>
  <c r="C10" i="18"/>
  <c r="D10" i="18"/>
  <c r="E10" i="18"/>
  <c r="F10" i="18"/>
  <c r="G10" i="18"/>
  <c r="H10" i="18"/>
  <c r="I10" i="18"/>
  <c r="J10" i="18"/>
  <c r="AA10" i="8" s="1"/>
  <c r="K10" i="18"/>
  <c r="AB10" i="8" s="1"/>
  <c r="L10" i="18"/>
  <c r="AC10" i="8" s="1"/>
  <c r="M10" i="18"/>
  <c r="AD10" i="8" s="1"/>
  <c r="N10" i="18"/>
  <c r="AE10" i="8" s="1"/>
  <c r="O10" i="18"/>
  <c r="B9" i="18"/>
  <c r="C9" i="18"/>
  <c r="D9" i="18"/>
  <c r="E9" i="18"/>
  <c r="F9" i="18"/>
  <c r="G9" i="18"/>
  <c r="H9" i="18"/>
  <c r="I9" i="18"/>
  <c r="J9" i="18"/>
  <c r="AA9" i="8" s="1"/>
  <c r="K9" i="18"/>
  <c r="AB9" i="8" s="1"/>
  <c r="L9" i="18"/>
  <c r="AC9" i="8" s="1"/>
  <c r="M9" i="18"/>
  <c r="AD9" i="8" s="1"/>
  <c r="N9" i="18"/>
  <c r="AE9" i="8" s="1"/>
  <c r="O9" i="18"/>
  <c r="H87" i="18"/>
  <c r="B35" i="18"/>
  <c r="C35" i="18"/>
  <c r="D35" i="18"/>
  <c r="E35" i="18"/>
  <c r="F35" i="18"/>
  <c r="G35" i="18"/>
  <c r="H35" i="18"/>
  <c r="I35" i="18"/>
  <c r="J35" i="18"/>
  <c r="AA35" i="8" s="1"/>
  <c r="K35" i="18"/>
  <c r="AB35" i="8" s="1"/>
  <c r="L35" i="18"/>
  <c r="AC35" i="8" s="1"/>
  <c r="M35" i="18"/>
  <c r="AD35" i="8" s="1"/>
  <c r="N35" i="18"/>
  <c r="AE35" i="8" s="1"/>
  <c r="O35" i="18"/>
  <c r="B66" i="18"/>
  <c r="C66" i="18"/>
  <c r="D66" i="18"/>
  <c r="E66" i="18"/>
  <c r="F66" i="18"/>
  <c r="G66" i="18"/>
  <c r="H66" i="18"/>
  <c r="I66" i="18"/>
  <c r="J66" i="18"/>
  <c r="AA66" i="8" s="1"/>
  <c r="K66" i="18"/>
  <c r="AB66" i="8" s="1"/>
  <c r="L66" i="18"/>
  <c r="AC66" i="8" s="1"/>
  <c r="M66" i="18"/>
  <c r="AD66" i="8" s="1"/>
  <c r="N66" i="18"/>
  <c r="AE66" i="8" s="1"/>
  <c r="O66" i="18"/>
  <c r="B41" i="18"/>
  <c r="C41" i="18"/>
  <c r="D41" i="18"/>
  <c r="E41" i="18"/>
  <c r="F41" i="18"/>
  <c r="G41" i="18"/>
  <c r="H41" i="18"/>
  <c r="I41" i="18"/>
  <c r="J41" i="18"/>
  <c r="AA41" i="8" s="1"/>
  <c r="K41" i="18"/>
  <c r="AB41" i="8" s="1"/>
  <c r="L41" i="18"/>
  <c r="AC41" i="8" s="1"/>
  <c r="M41" i="18"/>
  <c r="AD41" i="8" s="1"/>
  <c r="N41" i="18"/>
  <c r="AE41" i="8" s="1"/>
  <c r="O41" i="18"/>
  <c r="B7" i="18"/>
  <c r="C7" i="18"/>
  <c r="D7" i="18"/>
  <c r="E7" i="18"/>
  <c r="F7" i="18"/>
  <c r="G7" i="18"/>
  <c r="H7" i="18"/>
  <c r="I7" i="18"/>
  <c r="J7" i="18"/>
  <c r="AA7" i="8" s="1"/>
  <c r="K7" i="18"/>
  <c r="AB7" i="8" s="1"/>
  <c r="L7" i="18"/>
  <c r="AC7" i="8" s="1"/>
  <c r="M7" i="18"/>
  <c r="AD7" i="8" s="1"/>
  <c r="N7" i="18"/>
  <c r="AE7" i="8" s="1"/>
  <c r="O7" i="18"/>
  <c r="L63" i="18"/>
  <c r="AC63" i="8" s="1"/>
  <c r="J95" i="18"/>
  <c r="AA95" i="8" s="1"/>
  <c r="B95" i="18"/>
  <c r="B72" i="18"/>
  <c r="C72" i="18"/>
  <c r="D72" i="18"/>
  <c r="E72" i="18"/>
  <c r="F72" i="18"/>
  <c r="G72" i="18"/>
  <c r="H72" i="18"/>
  <c r="I72" i="18"/>
  <c r="J72" i="18"/>
  <c r="AA72" i="8" s="1"/>
  <c r="K72" i="18"/>
  <c r="AB72" i="8" s="1"/>
  <c r="L72" i="18"/>
  <c r="AC72" i="8" s="1"/>
  <c r="M72" i="18"/>
  <c r="AD72" i="8" s="1"/>
  <c r="AK72" i="8" s="1"/>
  <c r="N72" i="18"/>
  <c r="AE72" i="8" s="1"/>
  <c r="O72" i="18"/>
  <c r="K71" i="18"/>
  <c r="AB71" i="8" s="1"/>
  <c r="C71" i="18"/>
  <c r="I13" i="18"/>
  <c r="B23" i="18"/>
  <c r="C23" i="18"/>
  <c r="D23" i="18"/>
  <c r="E23" i="18"/>
  <c r="F23" i="18"/>
  <c r="G23" i="18"/>
  <c r="H23" i="18"/>
  <c r="I23" i="18"/>
  <c r="J23" i="18"/>
  <c r="AA23" i="8" s="1"/>
  <c r="K23" i="18"/>
  <c r="AB23" i="8" s="1"/>
  <c r="L23" i="18"/>
  <c r="AC23" i="8" s="1"/>
  <c r="M23" i="18"/>
  <c r="AD23" i="8" s="1"/>
  <c r="N23" i="18"/>
  <c r="AE23" i="8" s="1"/>
  <c r="O23" i="18"/>
  <c r="L5" i="18"/>
  <c r="AC5" i="8" s="1"/>
  <c r="D5" i="18"/>
  <c r="B62" i="18"/>
  <c r="C62" i="18"/>
  <c r="D62" i="18"/>
  <c r="E62" i="18"/>
  <c r="F62" i="18"/>
  <c r="G62" i="18"/>
  <c r="H62" i="18"/>
  <c r="I62" i="18"/>
  <c r="J62" i="18"/>
  <c r="AA62" i="8" s="1"/>
  <c r="K62" i="18"/>
  <c r="AB62" i="8" s="1"/>
  <c r="L62" i="18"/>
  <c r="AC62" i="8" s="1"/>
  <c r="M62" i="18"/>
  <c r="AD62" i="8" s="1"/>
  <c r="N62" i="18"/>
  <c r="AE62" i="8" s="1"/>
  <c r="O62" i="18"/>
  <c r="B68" i="18"/>
  <c r="C68" i="18"/>
  <c r="D68" i="18"/>
  <c r="E68" i="18"/>
  <c r="F68" i="18"/>
  <c r="G68" i="18"/>
  <c r="H68" i="18"/>
  <c r="I68" i="18"/>
  <c r="J68" i="18"/>
  <c r="K68" i="18"/>
  <c r="L68" i="18"/>
  <c r="M68" i="18"/>
  <c r="N68" i="18"/>
  <c r="O68" i="18"/>
  <c r="B102" i="18"/>
  <c r="C102" i="18"/>
  <c r="D102" i="18"/>
  <c r="E102" i="18"/>
  <c r="F102" i="18"/>
  <c r="G102" i="18"/>
  <c r="H102" i="18"/>
  <c r="I102" i="18"/>
  <c r="J102" i="18"/>
  <c r="AA102" i="8" s="1"/>
  <c r="K102" i="18"/>
  <c r="AB102" i="8" s="1"/>
  <c r="L102" i="18"/>
  <c r="AC102" i="8" s="1"/>
  <c r="M102" i="18"/>
  <c r="AD102" i="8" s="1"/>
  <c r="N102" i="18"/>
  <c r="AE102" i="8" s="1"/>
  <c r="AF102" i="8"/>
  <c r="B37" i="18"/>
  <c r="C37" i="18"/>
  <c r="D37" i="18"/>
  <c r="E37" i="18"/>
  <c r="F37" i="18"/>
  <c r="G37" i="18"/>
  <c r="H37" i="18"/>
  <c r="I37" i="18"/>
  <c r="J37" i="18"/>
  <c r="AA37" i="8" s="1"/>
  <c r="K37" i="18"/>
  <c r="AB37" i="8" s="1"/>
  <c r="L37" i="18"/>
  <c r="AC37" i="8" s="1"/>
  <c r="M37" i="18"/>
  <c r="AD37" i="8" s="1"/>
  <c r="N37" i="18"/>
  <c r="AE37" i="8" s="1"/>
  <c r="O37" i="18"/>
  <c r="B11" i="18"/>
  <c r="C11" i="18"/>
  <c r="D11" i="18"/>
  <c r="E11" i="18"/>
  <c r="F11" i="18"/>
  <c r="G11" i="18"/>
  <c r="H11" i="18"/>
  <c r="I11" i="18"/>
  <c r="J11" i="18"/>
  <c r="AA11" i="8" s="1"/>
  <c r="K11" i="18"/>
  <c r="AB11" i="8" s="1"/>
  <c r="L11" i="18"/>
  <c r="AC11" i="8" s="1"/>
  <c r="M11" i="18"/>
  <c r="AD11" i="8" s="1"/>
  <c r="N11" i="18"/>
  <c r="AE11" i="8" s="1"/>
  <c r="O11" i="18"/>
  <c r="B18" i="18"/>
  <c r="C18" i="18"/>
  <c r="D18" i="18"/>
  <c r="E18" i="18"/>
  <c r="F18" i="18"/>
  <c r="G18" i="18"/>
  <c r="H18" i="18"/>
  <c r="I18" i="18"/>
  <c r="J18" i="18"/>
  <c r="AA18" i="8" s="1"/>
  <c r="K18" i="18"/>
  <c r="AB18" i="8" s="1"/>
  <c r="L18" i="18"/>
  <c r="AC18" i="8" s="1"/>
  <c r="M18" i="18"/>
  <c r="AD18" i="8" s="1"/>
  <c r="N18" i="18"/>
  <c r="AE18" i="8" s="1"/>
  <c r="O18" i="18"/>
  <c r="O87" i="18"/>
  <c r="G87" i="18"/>
  <c r="B43" i="18"/>
  <c r="C43" i="18"/>
  <c r="D43" i="18"/>
  <c r="E43" i="18"/>
  <c r="F43" i="18"/>
  <c r="G43" i="18"/>
  <c r="H43" i="18"/>
  <c r="I43" i="18"/>
  <c r="J43" i="18"/>
  <c r="AA43" i="8" s="1"/>
  <c r="K43" i="18"/>
  <c r="AB43" i="8" s="1"/>
  <c r="L43" i="18"/>
  <c r="AC43" i="8" s="1"/>
  <c r="M43" i="18"/>
  <c r="AD43" i="8" s="1"/>
  <c r="N43" i="18"/>
  <c r="AE43" i="8" s="1"/>
  <c r="O43" i="18"/>
  <c r="B74" i="18"/>
  <c r="C74" i="18"/>
  <c r="D74" i="18"/>
  <c r="E74" i="18"/>
  <c r="F74" i="18"/>
  <c r="G74" i="18"/>
  <c r="H74" i="18"/>
  <c r="I74" i="18"/>
  <c r="J74" i="18"/>
  <c r="AA74" i="8" s="1"/>
  <c r="AH74" i="8" s="1"/>
  <c r="K74" i="18"/>
  <c r="AB74" i="8" s="1"/>
  <c r="AI74" i="8" s="1"/>
  <c r="L74" i="18"/>
  <c r="AC74" i="8" s="1"/>
  <c r="M74" i="18"/>
  <c r="AD74" i="8" s="1"/>
  <c r="N74" i="18"/>
  <c r="AE74" i="8" s="1"/>
  <c r="O74" i="18"/>
  <c r="B49" i="18"/>
  <c r="C49" i="18"/>
  <c r="D49" i="18"/>
  <c r="E49" i="18"/>
  <c r="F49" i="18"/>
  <c r="G49" i="18"/>
  <c r="H49" i="18"/>
  <c r="I49" i="18"/>
  <c r="J49" i="18"/>
  <c r="AA49" i="8" s="1"/>
  <c r="K49" i="18"/>
  <c r="AB49" i="8" s="1"/>
  <c r="L49" i="18"/>
  <c r="AC49" i="8" s="1"/>
  <c r="M49" i="18"/>
  <c r="AD49" i="8" s="1"/>
  <c r="N49" i="18"/>
  <c r="AE49" i="8" s="1"/>
  <c r="O49" i="18"/>
  <c r="B15" i="18"/>
  <c r="C15" i="18"/>
  <c r="D15" i="18"/>
  <c r="E15" i="18"/>
  <c r="F15" i="18"/>
  <c r="G15" i="18"/>
  <c r="H15" i="18"/>
  <c r="I15" i="18"/>
  <c r="J15" i="18"/>
  <c r="AA15" i="8" s="1"/>
  <c r="K15" i="18"/>
  <c r="AB15" i="8" s="1"/>
  <c r="L15" i="18"/>
  <c r="AC15" i="8" s="1"/>
  <c r="M15" i="18"/>
  <c r="AD15" i="8" s="1"/>
  <c r="N15" i="18"/>
  <c r="AE15" i="8" s="1"/>
  <c r="O15" i="18"/>
  <c r="K63" i="18"/>
  <c r="AB63" i="8" s="1"/>
  <c r="C63" i="18"/>
  <c r="I95" i="18"/>
  <c r="B94" i="18"/>
  <c r="B80" i="18"/>
  <c r="C80" i="18"/>
  <c r="D80" i="18"/>
  <c r="E80" i="18"/>
  <c r="F80" i="18"/>
  <c r="G80" i="18"/>
  <c r="H80" i="18"/>
  <c r="I80" i="18"/>
  <c r="J80" i="18"/>
  <c r="AA80" i="8" s="1"/>
  <c r="K80" i="18"/>
  <c r="AB80" i="8" s="1"/>
  <c r="L80" i="18"/>
  <c r="AC80" i="8" s="1"/>
  <c r="M80" i="18"/>
  <c r="AD80" i="8" s="1"/>
  <c r="N80" i="18"/>
  <c r="AE80" i="8" s="1"/>
  <c r="O80" i="18"/>
  <c r="J71" i="18"/>
  <c r="AA71" i="8" s="1"/>
  <c r="AH71" i="8" s="1"/>
  <c r="H13" i="18"/>
  <c r="B31" i="18"/>
  <c r="C31" i="18"/>
  <c r="D31" i="18"/>
  <c r="E31" i="18"/>
  <c r="F31" i="18"/>
  <c r="G31" i="18"/>
  <c r="H31" i="18"/>
  <c r="I31" i="18"/>
  <c r="J31" i="18"/>
  <c r="AA31" i="8" s="1"/>
  <c r="K31" i="18"/>
  <c r="AB31" i="8" s="1"/>
  <c r="L31" i="18"/>
  <c r="AC31" i="8" s="1"/>
  <c r="M31" i="18"/>
  <c r="AD31" i="8" s="1"/>
  <c r="N31" i="18"/>
  <c r="AE31" i="8" s="1"/>
  <c r="O31" i="18"/>
  <c r="K5" i="18"/>
  <c r="AB5" i="8" s="1"/>
  <c r="C5" i="18"/>
  <c r="B70" i="18"/>
  <c r="C70" i="18"/>
  <c r="D70" i="18"/>
  <c r="E70" i="18"/>
  <c r="F70" i="18"/>
  <c r="G70" i="18"/>
  <c r="H70" i="18"/>
  <c r="I70" i="18"/>
  <c r="J70" i="18"/>
  <c r="AA70" i="8" s="1"/>
  <c r="AH70" i="8" s="1"/>
  <c r="K70" i="18"/>
  <c r="AB70" i="8" s="1"/>
  <c r="AI70" i="8" s="1"/>
  <c r="L70" i="18"/>
  <c r="AC70" i="8" s="1"/>
  <c r="AJ70" i="8" s="1"/>
  <c r="M70" i="18"/>
  <c r="AD70" i="8" s="1"/>
  <c r="N70" i="18"/>
  <c r="AE70" i="8" s="1"/>
  <c r="O70" i="18"/>
  <c r="B76" i="18"/>
  <c r="C76" i="18"/>
  <c r="D76" i="18"/>
  <c r="E76" i="18"/>
  <c r="F76" i="18"/>
  <c r="G76" i="18"/>
  <c r="H76" i="18"/>
  <c r="I76" i="18"/>
  <c r="J76" i="18"/>
  <c r="AA76" i="8" s="1"/>
  <c r="K76" i="18"/>
  <c r="AB76" i="8" s="1"/>
  <c r="L76" i="18"/>
  <c r="AC76" i="8" s="1"/>
  <c r="AJ76" i="8" s="1"/>
  <c r="M76" i="18"/>
  <c r="AD76" i="8" s="1"/>
  <c r="AK76" i="8" s="1"/>
  <c r="N76" i="18"/>
  <c r="AE76" i="8" s="1"/>
  <c r="AL76" i="8" s="1"/>
  <c r="O76" i="18"/>
  <c r="B103" i="18"/>
  <c r="C103" i="18"/>
  <c r="D103" i="18"/>
  <c r="E103" i="18"/>
  <c r="F103" i="18"/>
  <c r="G103" i="18"/>
  <c r="H103" i="18"/>
  <c r="I103" i="18"/>
  <c r="J103" i="18"/>
  <c r="AA103" i="8" s="1"/>
  <c r="K103" i="18"/>
  <c r="AB103" i="8" s="1"/>
  <c r="L103" i="18"/>
  <c r="AC103" i="8" s="1"/>
  <c r="M103" i="18"/>
  <c r="AD103" i="8" s="1"/>
  <c r="N103" i="18"/>
  <c r="AE103" i="8" s="1"/>
  <c r="O103" i="18"/>
  <c r="B45" i="18"/>
  <c r="C45" i="18"/>
  <c r="D45" i="18"/>
  <c r="E45" i="18"/>
  <c r="F45" i="18"/>
  <c r="G45" i="18"/>
  <c r="H45" i="18"/>
  <c r="I45" i="18"/>
  <c r="J45" i="18"/>
  <c r="AA45" i="8" s="1"/>
  <c r="K45" i="18"/>
  <c r="AB45" i="8" s="1"/>
  <c r="L45" i="18"/>
  <c r="AC45" i="8" s="1"/>
  <c r="M45" i="18"/>
  <c r="AD45" i="8" s="1"/>
  <c r="N45" i="18"/>
  <c r="AE45" i="8" s="1"/>
  <c r="O45" i="18"/>
  <c r="B19" i="18"/>
  <c r="C19" i="18"/>
  <c r="D19" i="18"/>
  <c r="E19" i="18"/>
  <c r="F19" i="18"/>
  <c r="G19" i="18"/>
  <c r="H19" i="18"/>
  <c r="I19" i="18"/>
  <c r="J19" i="18"/>
  <c r="AA19" i="8" s="1"/>
  <c r="K19" i="18"/>
  <c r="AB19" i="8" s="1"/>
  <c r="L19" i="18"/>
  <c r="AC19" i="8" s="1"/>
  <c r="M19" i="18"/>
  <c r="AD19" i="8" s="1"/>
  <c r="N19" i="18"/>
  <c r="AE19" i="8" s="1"/>
  <c r="O19" i="18"/>
  <c r="B51" i="18"/>
  <c r="C51" i="18"/>
  <c r="D51" i="18"/>
  <c r="E51" i="18"/>
  <c r="F51" i="18"/>
  <c r="G51" i="18"/>
  <c r="H51" i="18"/>
  <c r="I51" i="18"/>
  <c r="J51" i="18"/>
  <c r="AA51" i="8" s="1"/>
  <c r="K51" i="18"/>
  <c r="AB51" i="8" s="1"/>
  <c r="L51" i="18"/>
  <c r="AC51" i="8" s="1"/>
  <c r="M51" i="18"/>
  <c r="AD51" i="8" s="1"/>
  <c r="N51" i="18"/>
  <c r="AE51" i="8" s="1"/>
  <c r="O51" i="18"/>
  <c r="N87" i="18"/>
  <c r="AE87" i="8" s="1"/>
  <c r="F87" i="18"/>
  <c r="B82" i="18"/>
  <c r="C82" i="18"/>
  <c r="D82" i="18"/>
  <c r="E82" i="18"/>
  <c r="F82" i="18"/>
  <c r="G82" i="18"/>
  <c r="H82" i="18"/>
  <c r="I82" i="18"/>
  <c r="J82" i="18"/>
  <c r="AA82" i="8" s="1"/>
  <c r="K82" i="18"/>
  <c r="AB82" i="8" s="1"/>
  <c r="L82" i="18"/>
  <c r="AC82" i="8" s="1"/>
  <c r="M82" i="18"/>
  <c r="AD82" i="8" s="1"/>
  <c r="N82" i="18"/>
  <c r="AE82" i="8" s="1"/>
  <c r="O82" i="18"/>
  <c r="B57" i="18"/>
  <c r="C57" i="18"/>
  <c r="D57" i="18"/>
  <c r="E57" i="18"/>
  <c r="F57" i="18"/>
  <c r="G57" i="18"/>
  <c r="H57" i="18"/>
  <c r="I57" i="18"/>
  <c r="J57" i="18"/>
  <c r="AA57" i="8" s="1"/>
  <c r="K57" i="18"/>
  <c r="AB57" i="8" s="1"/>
  <c r="AI57" i="8" s="1"/>
  <c r="L57" i="18"/>
  <c r="AC57" i="8" s="1"/>
  <c r="AJ57" i="8" s="1"/>
  <c r="M57" i="18"/>
  <c r="AD57" i="8" s="1"/>
  <c r="AK57" i="8" s="1"/>
  <c r="N57" i="18"/>
  <c r="AE57" i="8" s="1"/>
  <c r="AL57" i="8" s="1"/>
  <c r="O57" i="18"/>
  <c r="B6" i="18"/>
  <c r="C6" i="18"/>
  <c r="D6" i="18"/>
  <c r="E6" i="18"/>
  <c r="F6" i="18"/>
  <c r="G6" i="18"/>
  <c r="H6" i="18"/>
  <c r="I6" i="18"/>
  <c r="J6" i="18"/>
  <c r="AA6" i="8" s="1"/>
  <c r="K6" i="18"/>
  <c r="AB6" i="8" s="1"/>
  <c r="L6" i="18"/>
  <c r="AC6" i="8" s="1"/>
  <c r="M6" i="18"/>
  <c r="AD6" i="8" s="1"/>
  <c r="N6" i="18"/>
  <c r="AE6" i="8" s="1"/>
  <c r="O6" i="18"/>
  <c r="J63" i="18"/>
  <c r="AA63" i="8" s="1"/>
  <c r="AH63" i="8" s="1"/>
  <c r="B63" i="18"/>
  <c r="H95" i="18"/>
  <c r="B24" i="18"/>
  <c r="C24" i="18"/>
  <c r="D24" i="18"/>
  <c r="E24" i="18"/>
  <c r="F24" i="18"/>
  <c r="G24" i="18"/>
  <c r="H24" i="18"/>
  <c r="I24" i="18"/>
  <c r="J24" i="18"/>
  <c r="AA24" i="8" s="1"/>
  <c r="K24" i="18"/>
  <c r="AB24" i="8" s="1"/>
  <c r="L24" i="18"/>
  <c r="AC24" i="8" s="1"/>
  <c r="M24" i="18"/>
  <c r="AD24" i="8" s="1"/>
  <c r="N24" i="18"/>
  <c r="AE24" i="8" s="1"/>
  <c r="O24" i="18"/>
  <c r="B88" i="18"/>
  <c r="C88" i="18"/>
  <c r="D88" i="18"/>
  <c r="E88" i="18"/>
  <c r="F88" i="18"/>
  <c r="G88" i="18"/>
  <c r="H88" i="18"/>
  <c r="I88" i="18"/>
  <c r="J88" i="18"/>
  <c r="AA88" i="8" s="1"/>
  <c r="K88" i="18"/>
  <c r="AB88" i="8" s="1"/>
  <c r="L88" i="18"/>
  <c r="AC88" i="8" s="1"/>
  <c r="M88" i="18"/>
  <c r="AD88" i="8" s="1"/>
  <c r="N88" i="18"/>
  <c r="AE88" i="8" s="1"/>
  <c r="O88" i="18"/>
  <c r="I71" i="18"/>
  <c r="O13" i="18"/>
  <c r="G13" i="18"/>
  <c r="B39" i="18"/>
  <c r="C39" i="18"/>
  <c r="D39" i="18"/>
  <c r="E39" i="18"/>
  <c r="F39" i="18"/>
  <c r="G39" i="18"/>
  <c r="H39" i="18"/>
  <c r="I39" i="18"/>
  <c r="J39" i="18"/>
  <c r="AA39" i="8" s="1"/>
  <c r="K39" i="18"/>
  <c r="AB39" i="8" s="1"/>
  <c r="L39" i="18"/>
  <c r="AC39" i="8" s="1"/>
  <c r="M39" i="18"/>
  <c r="AD39" i="8" s="1"/>
  <c r="N39" i="18"/>
  <c r="AE39" i="8" s="1"/>
  <c r="O39" i="18"/>
  <c r="J5" i="18"/>
  <c r="AA5" i="8" s="1"/>
  <c r="B5" i="18"/>
  <c r="AF49" i="12"/>
  <c r="AF92" i="12"/>
  <c r="AF60" i="12"/>
  <c r="AK60" i="8"/>
  <c r="AL60" i="8"/>
  <c r="AI60" i="8"/>
  <c r="AJ60" i="8"/>
  <c r="AL72" i="8"/>
  <c r="AH72" i="8"/>
  <c r="AI72" i="8"/>
  <c r="AJ72" i="8"/>
  <c r="AH56" i="8"/>
  <c r="AI56" i="8"/>
  <c r="AJ56" i="8"/>
  <c r="AK56" i="8"/>
  <c r="AL56" i="8"/>
  <c r="AK71" i="8"/>
  <c r="AL71" i="8"/>
  <c r="AI71" i="8"/>
  <c r="AJ71" i="8"/>
  <c r="AI78" i="8"/>
  <c r="AJ78" i="8"/>
  <c r="AK78" i="8"/>
  <c r="AL78" i="8"/>
  <c r="AH78" i="8"/>
  <c r="AH64" i="8"/>
  <c r="AI64" i="8"/>
  <c r="AJ64" i="8"/>
  <c r="AK64" i="8"/>
  <c r="AL64" i="8"/>
  <c r="AI79" i="8"/>
  <c r="AJ79" i="8"/>
  <c r="AK79" i="8"/>
  <c r="AL79" i="8"/>
  <c r="AH79" i="8"/>
  <c r="AH54" i="8"/>
  <c r="AI54" i="8"/>
  <c r="AJ54" i="8"/>
  <c r="AK54" i="8"/>
  <c r="AL54" i="8"/>
  <c r="AH61" i="8"/>
  <c r="AI61" i="8"/>
  <c r="AJ61" i="8"/>
  <c r="AK61" i="8"/>
  <c r="AL61" i="8"/>
  <c r="AH59" i="8"/>
  <c r="AI59" i="8"/>
  <c r="AJ59" i="8"/>
  <c r="AK59" i="8"/>
  <c r="AL59" i="8"/>
  <c r="AI66" i="8"/>
  <c r="AJ66" i="8"/>
  <c r="AK66" i="8"/>
  <c r="AL66" i="8"/>
  <c r="AH66" i="8"/>
  <c r="AH55" i="8"/>
  <c r="AI55" i="8"/>
  <c r="AJ55" i="8"/>
  <c r="AK55" i="8"/>
  <c r="AL55" i="8"/>
  <c r="AL53" i="8"/>
  <c r="AH53" i="8"/>
  <c r="AI53" i="8"/>
  <c r="AK53" i="8"/>
  <c r="AJ53" i="8"/>
  <c r="AH62" i="8"/>
  <c r="AI62" i="8"/>
  <c r="AJ62" i="8"/>
  <c r="AK62" i="8"/>
  <c r="AL62" i="8"/>
  <c r="AH69" i="8"/>
  <c r="AI69" i="8"/>
  <c r="AJ69" i="8"/>
  <c r="AK69" i="8"/>
  <c r="AL69" i="8"/>
  <c r="AI76" i="8"/>
  <c r="AH76" i="8"/>
  <c r="AK67" i="8"/>
  <c r="AL67" i="8"/>
  <c r="AH67" i="8"/>
  <c r="AI67" i="8"/>
  <c r="AJ67" i="8"/>
  <c r="AH57" i="8"/>
  <c r="AH65" i="8"/>
  <c r="AI65" i="8"/>
  <c r="AJ65" i="8"/>
  <c r="AK65" i="8"/>
  <c r="AL65" i="8"/>
  <c r="AK58" i="8"/>
  <c r="AL58" i="8"/>
  <c r="AH58" i="8"/>
  <c r="AI58" i="8"/>
  <c r="AJ58" i="8"/>
  <c r="AH73" i="8"/>
  <c r="AI73" i="8"/>
  <c r="AJ73" i="8"/>
  <c r="AK73" i="8"/>
  <c r="AL73" i="8"/>
  <c r="AI75" i="8"/>
  <c r="AJ75" i="8"/>
  <c r="AK75" i="8"/>
  <c r="AL75" i="8"/>
  <c r="AH75" i="8"/>
  <c r="AJ74" i="8"/>
  <c r="AK74" i="8"/>
  <c r="AL74" i="8"/>
  <c r="AI63" i="8"/>
  <c r="AJ63" i="8"/>
  <c r="AK63" i="8"/>
  <c r="AL63" i="8"/>
  <c r="AH77" i="8"/>
  <c r="AI77" i="8"/>
  <c r="AJ77" i="8"/>
  <c r="AK77" i="8"/>
  <c r="AL77" i="8"/>
  <c r="AK70" i="8"/>
  <c r="AL70" i="8"/>
  <c r="V3" i="9"/>
  <c r="W3" i="9"/>
  <c r="X3" i="9"/>
  <c r="V113" i="9"/>
  <c r="W113" i="9"/>
  <c r="X113" i="9"/>
  <c r="V3" i="8"/>
  <c r="W3" i="8"/>
  <c r="X3" i="8"/>
  <c r="V112" i="8"/>
  <c r="W112" i="8"/>
  <c r="X112" i="8"/>
  <c r="V107" i="8"/>
  <c r="W107" i="8"/>
  <c r="X107" i="8"/>
  <c r="C111" i="9"/>
  <c r="D111" i="9" s="1"/>
  <c r="E111" i="9" s="1"/>
  <c r="F111" i="9" s="1"/>
  <c r="G111" i="9" s="1"/>
  <c r="H111" i="9" s="1"/>
  <c r="I111" i="9" s="1"/>
  <c r="J111" i="9" s="1"/>
  <c r="K111" i="9" s="1"/>
  <c r="L111" i="9" s="1"/>
  <c r="M111" i="9" s="1"/>
  <c r="N111" i="9" s="1"/>
  <c r="O111" i="9" s="1"/>
  <c r="P111" i="9" s="1"/>
  <c r="Q111" i="9" s="1"/>
  <c r="R111" i="9" s="1"/>
  <c r="S111" i="9" s="1"/>
  <c r="T111" i="9" s="1"/>
  <c r="U111" i="9" s="1"/>
  <c r="V111" i="9" s="1"/>
  <c r="W111" i="9" s="1"/>
  <c r="X111" i="9" s="1"/>
  <c r="AF24" i="8" l="1"/>
  <c r="Y24" i="8"/>
  <c r="AF39" i="8"/>
  <c r="Y39" i="8"/>
  <c r="AF6" i="8"/>
  <c r="Y6" i="8"/>
  <c r="AF45" i="8"/>
  <c r="Y45" i="8"/>
  <c r="AF74" i="8"/>
  <c r="Y74" i="8"/>
  <c r="AF35" i="8"/>
  <c r="Y35" i="8"/>
  <c r="AF33" i="8"/>
  <c r="Y33" i="8"/>
  <c r="AF28" i="8"/>
  <c r="Y28" i="8"/>
  <c r="AF12" i="8"/>
  <c r="Y12" i="8"/>
  <c r="Y48" i="8"/>
  <c r="AF16" i="8"/>
  <c r="Y16" i="8"/>
  <c r="AF98" i="8"/>
  <c r="Y98" i="8"/>
  <c r="AF55" i="8"/>
  <c r="Y55" i="8"/>
  <c r="AF14" i="8"/>
  <c r="Y14" i="8"/>
  <c r="AF59" i="8"/>
  <c r="Y59" i="8"/>
  <c r="AF84" i="8"/>
  <c r="Y84" i="8"/>
  <c r="AF88" i="8"/>
  <c r="Y88" i="8"/>
  <c r="AF29" i="8"/>
  <c r="Y29" i="8"/>
  <c r="AF97" i="8"/>
  <c r="Y97" i="8"/>
  <c r="AF36" i="8"/>
  <c r="Y36" i="8"/>
  <c r="AF52" i="8"/>
  <c r="Y52" i="8"/>
  <c r="AF63" i="8"/>
  <c r="Y63" i="8"/>
  <c r="AF79" i="8"/>
  <c r="Y79" i="8"/>
  <c r="AF73" i="8"/>
  <c r="Y73" i="8"/>
  <c r="AF61" i="8"/>
  <c r="Y61" i="8"/>
  <c r="AF22" i="8"/>
  <c r="Y22" i="8"/>
  <c r="AF96" i="8"/>
  <c r="Y96" i="8"/>
  <c r="AF26" i="8"/>
  <c r="Y26" i="8"/>
  <c r="AF70" i="8"/>
  <c r="Y70" i="8"/>
  <c r="AF31" i="8"/>
  <c r="Y31" i="8"/>
  <c r="AF80" i="8"/>
  <c r="Y80" i="8"/>
  <c r="AF49" i="8"/>
  <c r="Y49" i="8"/>
  <c r="AF37" i="8"/>
  <c r="Y37" i="8"/>
  <c r="AF66" i="8"/>
  <c r="Y66" i="8"/>
  <c r="AF50" i="8"/>
  <c r="Y50" i="8"/>
  <c r="AF83" i="8"/>
  <c r="Y83" i="8"/>
  <c r="AF99" i="8"/>
  <c r="Y99" i="8"/>
  <c r="AF81" i="8"/>
  <c r="Y81" i="8"/>
  <c r="AF69" i="8"/>
  <c r="Y69" i="8"/>
  <c r="AF30" i="8"/>
  <c r="Y30" i="8"/>
  <c r="AF71" i="8"/>
  <c r="Y71" i="8"/>
  <c r="AF19" i="8"/>
  <c r="Y19" i="8"/>
  <c r="AF93" i="8"/>
  <c r="Y93" i="8"/>
  <c r="AF54" i="8"/>
  <c r="Y54" i="8"/>
  <c r="AF91" i="8"/>
  <c r="Y91" i="8"/>
  <c r="AF100" i="8"/>
  <c r="Y100" i="8"/>
  <c r="AF56" i="8"/>
  <c r="Y56" i="8"/>
  <c r="AF40" i="8"/>
  <c r="Y40" i="8"/>
  <c r="AF47" i="8"/>
  <c r="Y47" i="8"/>
  <c r="AF17" i="8"/>
  <c r="Y17" i="8"/>
  <c r="AF86" i="8"/>
  <c r="Y86" i="8"/>
  <c r="AF76" i="8"/>
  <c r="Y76" i="8"/>
  <c r="AF15" i="8"/>
  <c r="Y15" i="8"/>
  <c r="AF11" i="8"/>
  <c r="Y11" i="8"/>
  <c r="AF62" i="8"/>
  <c r="Y62" i="8"/>
  <c r="AF23" i="8"/>
  <c r="Y23" i="8"/>
  <c r="AF41" i="8"/>
  <c r="Y41" i="8"/>
  <c r="AF27" i="8"/>
  <c r="Y27" i="8"/>
  <c r="AF25" i="8"/>
  <c r="Y25" i="8"/>
  <c r="AF4" i="8"/>
  <c r="Y4" i="8"/>
  <c r="AF5" i="8"/>
  <c r="Y5" i="8"/>
  <c r="AF20" i="8"/>
  <c r="Y20" i="8"/>
  <c r="AF90" i="8"/>
  <c r="Y90" i="8"/>
  <c r="AF53" i="8"/>
  <c r="Y53" i="8"/>
  <c r="AF82" i="8"/>
  <c r="Y82" i="8"/>
  <c r="AF87" i="8"/>
  <c r="Y87" i="8"/>
  <c r="AF72" i="8"/>
  <c r="Y72" i="8"/>
  <c r="AF10" i="8"/>
  <c r="Y10" i="8"/>
  <c r="AF60" i="8"/>
  <c r="Y60" i="8"/>
  <c r="AF21" i="8"/>
  <c r="Y21" i="8"/>
  <c r="AF89" i="8"/>
  <c r="Y89" i="8"/>
  <c r="AF94" i="8"/>
  <c r="Y94" i="8"/>
  <c r="AF34" i="8"/>
  <c r="Y34" i="8"/>
  <c r="AF67" i="8"/>
  <c r="Y67" i="8"/>
  <c r="AF92" i="8"/>
  <c r="Y92" i="8"/>
  <c r="AF57" i="8"/>
  <c r="Y57" i="8"/>
  <c r="AF103" i="8"/>
  <c r="Y103" i="8"/>
  <c r="AF43" i="8"/>
  <c r="Y43" i="8"/>
  <c r="AF18" i="8"/>
  <c r="Y18" i="8"/>
  <c r="AF68" i="8"/>
  <c r="Y109" i="8"/>
  <c r="Y68" i="8"/>
  <c r="AF7" i="8"/>
  <c r="Y7" i="8"/>
  <c r="AF58" i="8"/>
  <c r="Y58" i="8"/>
  <c r="AF77" i="8"/>
  <c r="Y77" i="8"/>
  <c r="AF38" i="8"/>
  <c r="Y38" i="8"/>
  <c r="AF42" i="8"/>
  <c r="Y42" i="8"/>
  <c r="AF75" i="8"/>
  <c r="Y75" i="8"/>
  <c r="AF95" i="8"/>
  <c r="Y95" i="8"/>
  <c r="AF65" i="8"/>
  <c r="Y65" i="8"/>
  <c r="AF44" i="8"/>
  <c r="Y44" i="8"/>
  <c r="AF78" i="8"/>
  <c r="Y78" i="8"/>
  <c r="Y102" i="8"/>
  <c r="AF51" i="8"/>
  <c r="Y51" i="8"/>
  <c r="AF13" i="8"/>
  <c r="Y13" i="8"/>
  <c r="AF9" i="8"/>
  <c r="Y9" i="8"/>
  <c r="AF101" i="8"/>
  <c r="Y101" i="8"/>
  <c r="AF64" i="8"/>
  <c r="Y64" i="8"/>
  <c r="AF85" i="8"/>
  <c r="Y85" i="8"/>
  <c r="AF46" i="8"/>
  <c r="Y46" i="8"/>
  <c r="AF8" i="8"/>
  <c r="Y8" i="8"/>
  <c r="AF32" i="8"/>
  <c r="Y32" i="8"/>
  <c r="G13" i="16"/>
  <c r="AF48" i="8"/>
  <c r="Y113" i="8"/>
  <c r="Q114" i="9"/>
  <c r="AB68" i="9"/>
  <c r="U110" i="9"/>
  <c r="M110" i="9"/>
  <c r="AE48" i="9"/>
  <c r="X114" i="9"/>
  <c r="P114" i="9"/>
  <c r="AA68" i="9"/>
  <c r="T110" i="9"/>
  <c r="L110" i="9"/>
  <c r="AD48" i="9"/>
  <c r="W114" i="9"/>
  <c r="O114" i="9"/>
  <c r="S110" i="9"/>
  <c r="AC48" i="9"/>
  <c r="V114" i="9"/>
  <c r="N114" i="9"/>
  <c r="R110" i="9"/>
  <c r="AB48" i="9"/>
  <c r="U114" i="9"/>
  <c r="M114" i="9"/>
  <c r="Q110" i="9"/>
  <c r="AA48" i="9"/>
  <c r="T114" i="9"/>
  <c r="L114" i="9"/>
  <c r="AE68" i="9"/>
  <c r="X110" i="9"/>
  <c r="P110" i="9"/>
  <c r="S114" i="9"/>
  <c r="AD68" i="9"/>
  <c r="W110" i="9"/>
  <c r="O110" i="9"/>
  <c r="R114" i="9"/>
  <c r="AC68" i="9"/>
  <c r="V110" i="9"/>
  <c r="N110" i="9"/>
  <c r="S109" i="8"/>
  <c r="AB48" i="8"/>
  <c r="U113" i="8"/>
  <c r="M113" i="8"/>
  <c r="R109" i="8"/>
  <c r="AA48" i="8"/>
  <c r="T113" i="8"/>
  <c r="L113" i="8"/>
  <c r="Q109" i="8"/>
  <c r="S113" i="8"/>
  <c r="AE68" i="8"/>
  <c r="X109" i="8"/>
  <c r="P109" i="8"/>
  <c r="R113" i="8"/>
  <c r="AD68" i="8"/>
  <c r="W109" i="8"/>
  <c r="O109" i="8"/>
  <c r="Q113" i="8"/>
  <c r="AC68" i="8"/>
  <c r="V109" i="8"/>
  <c r="N109" i="8"/>
  <c r="AE48" i="8"/>
  <c r="X113" i="8"/>
  <c r="P113" i="8"/>
  <c r="AB68" i="8"/>
  <c r="U109" i="8"/>
  <c r="M109" i="8"/>
  <c r="AD48" i="8"/>
  <c r="W113" i="8"/>
  <c r="O113" i="8"/>
  <c r="AA68" i="8"/>
  <c r="T109" i="8"/>
  <c r="L109" i="8"/>
  <c r="AC48" i="8"/>
  <c r="V113" i="8"/>
  <c r="N113" i="8"/>
  <c r="AP60" i="8"/>
  <c r="AP65" i="8"/>
  <c r="AO65" i="8"/>
  <c r="AR65" i="8"/>
  <c r="AP76" i="8"/>
  <c r="AO60" i="8"/>
  <c r="AN59" i="8"/>
  <c r="AF102" i="12"/>
  <c r="AG102" i="12"/>
  <c r="AN65" i="8"/>
  <c r="AQ60" i="8"/>
  <c r="AP72" i="8"/>
  <c r="AF70" i="12"/>
  <c r="AG70" i="12"/>
  <c r="AQ75" i="8"/>
  <c r="AF66" i="12"/>
  <c r="AG66" i="12"/>
  <c r="AQ65" i="8"/>
  <c r="AG49" i="12"/>
  <c r="AN76" i="8"/>
  <c r="AF93" i="12"/>
  <c r="AG93" i="12"/>
  <c r="AF82" i="12"/>
  <c r="AG82" i="12"/>
  <c r="AR60" i="8"/>
  <c r="AF103" i="12"/>
  <c r="AG103" i="12"/>
  <c r="AO77" i="8"/>
  <c r="AF96" i="12"/>
  <c r="AG96" i="12"/>
  <c r="AF98" i="12"/>
  <c r="AG98" i="12"/>
  <c r="AR59" i="8"/>
  <c r="AR71" i="8"/>
  <c r="AN64" i="8"/>
  <c r="AP57" i="8"/>
  <c r="AO56" i="8"/>
  <c r="AG62" i="12"/>
  <c r="AF62" i="12"/>
  <c r="AF73" i="12"/>
  <c r="AG73" i="12"/>
  <c r="AF52" i="12"/>
  <c r="AG52" i="12"/>
  <c r="AR73" i="8"/>
  <c r="AP74" i="8"/>
  <c r="AR62" i="8"/>
  <c r="AF64" i="12"/>
  <c r="AG64" i="12"/>
  <c r="AG99" i="12"/>
  <c r="AF99" i="12"/>
  <c r="AQ59" i="8"/>
  <c r="AQ71" i="8"/>
  <c r="AO57" i="8"/>
  <c r="AF90" i="12"/>
  <c r="AG90" i="12"/>
  <c r="AG88" i="12"/>
  <c r="AF88" i="12"/>
  <c r="AN56" i="8"/>
  <c r="AG41" i="12"/>
  <c r="AF41" i="12"/>
  <c r="AQ73" i="8"/>
  <c r="AO74" i="8"/>
  <c r="AQ62" i="8"/>
  <c r="AF77" i="12"/>
  <c r="AG77" i="12"/>
  <c r="AF40" i="12"/>
  <c r="AG40" i="12"/>
  <c r="AF75" i="12"/>
  <c r="AG75" i="12"/>
  <c r="AF67" i="12"/>
  <c r="AG67" i="12"/>
  <c r="AP59" i="8"/>
  <c r="AP71" i="8"/>
  <c r="AP55" i="8"/>
  <c r="AN57" i="8"/>
  <c r="AF61" i="12"/>
  <c r="AG61" i="12"/>
  <c r="AG56" i="12"/>
  <c r="AF56" i="12"/>
  <c r="AR61" i="8"/>
  <c r="AR63" i="8"/>
  <c r="AG47" i="12"/>
  <c r="AF47" i="12"/>
  <c r="AG58" i="12"/>
  <c r="AF58" i="12"/>
  <c r="AN74" i="8"/>
  <c r="AF72" i="12"/>
  <c r="AG72" i="12"/>
  <c r="AF45" i="12"/>
  <c r="AG45" i="12"/>
  <c r="AF79" i="12"/>
  <c r="AG79" i="12"/>
  <c r="AF43" i="12"/>
  <c r="AG43" i="12"/>
  <c r="AO72" i="8"/>
  <c r="AN77" i="8"/>
  <c r="AR75" i="8"/>
  <c r="AG55" i="12"/>
  <c r="AF55" i="12"/>
  <c r="AO59" i="8"/>
  <c r="AF101" i="12"/>
  <c r="AG101" i="12"/>
  <c r="AO71" i="8"/>
  <c r="AQ55" i="8"/>
  <c r="AQ61" i="8"/>
  <c r="AQ63" i="8"/>
  <c r="AR58" i="8"/>
  <c r="AN72" i="8"/>
  <c r="AF78" i="12"/>
  <c r="AG78" i="12"/>
  <c r="AF89" i="12"/>
  <c r="AG89" i="12"/>
  <c r="AG68" i="12"/>
  <c r="AF68" i="12"/>
  <c r="AN71" i="8"/>
  <c r="AR64" i="8"/>
  <c r="AO55" i="8"/>
  <c r="AF81" i="12"/>
  <c r="AG81" i="12"/>
  <c r="AP61" i="8"/>
  <c r="AG104" i="12"/>
  <c r="AF104" i="12"/>
  <c r="AP63" i="8"/>
  <c r="AF74" i="12"/>
  <c r="AG74" i="12"/>
  <c r="AG80" i="12"/>
  <c r="AF80" i="12"/>
  <c r="AP73" i="8"/>
  <c r="AQ58" i="8"/>
  <c r="AR74" i="8"/>
  <c r="AP62" i="8"/>
  <c r="AF95" i="12"/>
  <c r="AG95" i="12"/>
  <c r="AF54" i="12"/>
  <c r="AG54" i="12"/>
  <c r="AG65" i="12"/>
  <c r="AF65" i="12"/>
  <c r="AQ76" i="8"/>
  <c r="AR77" i="8"/>
  <c r="AP75" i="8"/>
  <c r="AF69" i="12"/>
  <c r="AG69" i="12"/>
  <c r="AG46" i="12"/>
  <c r="AF46" i="12"/>
  <c r="AG57" i="12"/>
  <c r="AF57" i="12"/>
  <c r="AQ64" i="8"/>
  <c r="AN55" i="8"/>
  <c r="AF91" i="12"/>
  <c r="AG91" i="12"/>
  <c r="AO61" i="8"/>
  <c r="AG100" i="12"/>
  <c r="AF100" i="12"/>
  <c r="AO63" i="8"/>
  <c r="AR56" i="8"/>
  <c r="AF85" i="12"/>
  <c r="AG85" i="12"/>
  <c r="AF48" i="12"/>
  <c r="AG48" i="12"/>
  <c r="AF83" i="12"/>
  <c r="AG83" i="12"/>
  <c r="AO73" i="8"/>
  <c r="AP58" i="8"/>
  <c r="AQ74" i="8"/>
  <c r="AO62" i="8"/>
  <c r="AF86" i="12"/>
  <c r="AG86" i="12"/>
  <c r="AR72" i="8"/>
  <c r="AQ77" i="8"/>
  <c r="AO75" i="8"/>
  <c r="AF71" i="12"/>
  <c r="AG71" i="12"/>
  <c r="AP64" i="8"/>
  <c r="AR57" i="8"/>
  <c r="AF59" i="12"/>
  <c r="AG59" i="12"/>
  <c r="AN61" i="8"/>
  <c r="AN63" i="8"/>
  <c r="AQ56" i="8"/>
  <c r="AF53" i="12"/>
  <c r="AG53" i="12"/>
  <c r="AG87" i="12"/>
  <c r="AF87" i="12"/>
  <c r="AG51" i="12"/>
  <c r="AF51" i="12"/>
  <c r="AN73" i="8"/>
  <c r="AO58" i="8"/>
  <c r="AN62" i="8"/>
  <c r="AF97" i="12"/>
  <c r="AG97" i="12"/>
  <c r="AR76" i="8"/>
  <c r="AF39" i="12"/>
  <c r="AG39" i="12"/>
  <c r="AF50" i="12"/>
  <c r="AG50" i="12"/>
  <c r="AQ72" i="8"/>
  <c r="AO76" i="8"/>
  <c r="AP77" i="8"/>
  <c r="AN75" i="8"/>
  <c r="AN60" i="8"/>
  <c r="AF42" i="12"/>
  <c r="AG42" i="12"/>
  <c r="AO64" i="8"/>
  <c r="AR55" i="8"/>
  <c r="AQ57" i="8"/>
  <c r="AF63" i="12"/>
  <c r="AG63" i="12"/>
  <c r="AP56" i="8"/>
  <c r="AF94" i="12"/>
  <c r="AG94" i="12"/>
  <c r="AG84" i="12"/>
  <c r="AF84" i="12"/>
  <c r="AN58" i="8"/>
  <c r="W109" i="9"/>
  <c r="X109" i="9"/>
  <c r="V109" i="9"/>
  <c r="W108" i="8"/>
  <c r="X108" i="8"/>
  <c r="V108" i="8"/>
  <c r="AA111" i="9"/>
  <c r="AA110" i="8"/>
  <c r="C3" i="12"/>
  <c r="C4" i="12"/>
  <c r="C5" i="12"/>
  <c r="AH107" i="9"/>
  <c r="AJ68" i="8" l="1"/>
  <c r="E112" i="12" a="1"/>
  <c r="E112" i="12" s="1"/>
  <c r="AL68" i="8"/>
  <c r="G112" i="12" a="1"/>
  <c r="G112" i="12" s="1"/>
  <c r="AI68" i="8"/>
  <c r="AO70" i="8" s="1"/>
  <c r="D112" i="12" a="1"/>
  <c r="D112" i="12" s="1"/>
  <c r="Y108" i="8"/>
  <c r="Y112" i="8"/>
  <c r="AH68" i="8"/>
  <c r="C112" i="12" a="1"/>
  <c r="C112" i="12" s="1"/>
  <c r="AK68" i="8"/>
  <c r="F112" i="12" a="1"/>
  <c r="F112" i="12" s="1"/>
  <c r="G14" i="16"/>
  <c r="AQ69" i="8"/>
  <c r="AN69" i="8"/>
  <c r="AN68" i="8"/>
  <c r="Q107" i="8"/>
  <c r="R107" i="8"/>
  <c r="S107" i="8"/>
  <c r="T107" i="8"/>
  <c r="U107" i="8"/>
  <c r="A4" i="12"/>
  <c r="A4" i="16" s="1"/>
  <c r="A5" i="12"/>
  <c r="A5" i="16" s="1"/>
  <c r="A6" i="12"/>
  <c r="A6" i="16" s="1"/>
  <c r="A7" i="12"/>
  <c r="A7" i="16" s="1"/>
  <c r="A8" i="12"/>
  <c r="A8" i="16" s="1"/>
  <c r="A9" i="12"/>
  <c r="A9" i="16" s="1"/>
  <c r="A10" i="12"/>
  <c r="A10" i="16" s="1"/>
  <c r="A11" i="12"/>
  <c r="A11" i="16" s="1"/>
  <c r="A12" i="12"/>
  <c r="A12" i="16" s="1"/>
  <c r="A13" i="12"/>
  <c r="A13" i="16" s="1"/>
  <c r="A14" i="12"/>
  <c r="A14" i="16" s="1"/>
  <c r="A15" i="12"/>
  <c r="A15" i="16" s="1"/>
  <c r="A16" i="12"/>
  <c r="A16" i="16" s="1"/>
  <c r="A17" i="12"/>
  <c r="A17" i="16" s="1"/>
  <c r="A18" i="12"/>
  <c r="A18" i="16" s="1"/>
  <c r="A19" i="12"/>
  <c r="A19" i="16" s="1"/>
  <c r="A20" i="12"/>
  <c r="A20" i="16" s="1"/>
  <c r="A21" i="12"/>
  <c r="A21" i="16" s="1"/>
  <c r="A22" i="12"/>
  <c r="A22" i="16" s="1"/>
  <c r="A23" i="12"/>
  <c r="A23" i="16" s="1"/>
  <c r="A24" i="12"/>
  <c r="A24" i="16" s="1"/>
  <c r="A25" i="12"/>
  <c r="A25" i="16" s="1"/>
  <c r="A26" i="12"/>
  <c r="A26" i="16" s="1"/>
  <c r="A27" i="12"/>
  <c r="A27" i="16" s="1"/>
  <c r="A28" i="12"/>
  <c r="A28" i="16" s="1"/>
  <c r="A29" i="12"/>
  <c r="A29" i="16" s="1"/>
  <c r="A30" i="12"/>
  <c r="A30" i="16" s="1"/>
  <c r="A31" i="12"/>
  <c r="A31" i="16" s="1"/>
  <c r="A32" i="12"/>
  <c r="A32" i="16" s="1"/>
  <c r="A33" i="12"/>
  <c r="A33" i="16" s="1"/>
  <c r="A34" i="12"/>
  <c r="A34" i="16" s="1"/>
  <c r="A35" i="12"/>
  <c r="A35" i="16" s="1"/>
  <c r="A36" i="12"/>
  <c r="A36" i="16" s="1"/>
  <c r="A37" i="12"/>
  <c r="A37" i="16" s="1"/>
  <c r="A38" i="12"/>
  <c r="A38" i="16" s="1"/>
  <c r="A39" i="12"/>
  <c r="A39" i="16" s="1"/>
  <c r="A40" i="12"/>
  <c r="A40" i="16" s="1"/>
  <c r="A41" i="12"/>
  <c r="A41" i="16" s="1"/>
  <c r="A42" i="12"/>
  <c r="A42" i="16" s="1"/>
  <c r="A43" i="12"/>
  <c r="A43" i="16" s="1"/>
  <c r="A44" i="12"/>
  <c r="A44" i="16" s="1"/>
  <c r="A45" i="12"/>
  <c r="A45" i="16" s="1"/>
  <c r="A46" i="12"/>
  <c r="A46" i="16" s="1"/>
  <c r="A47" i="12"/>
  <c r="A47" i="16" s="1"/>
  <c r="A48" i="12"/>
  <c r="A48" i="16" s="1"/>
  <c r="A49" i="12"/>
  <c r="A49" i="16" s="1"/>
  <c r="A50" i="12"/>
  <c r="A50" i="16" s="1"/>
  <c r="A51" i="12"/>
  <c r="A51" i="16" s="1"/>
  <c r="A52" i="12"/>
  <c r="A52" i="16" s="1"/>
  <c r="A53" i="12"/>
  <c r="A53" i="16" s="1"/>
  <c r="A54" i="12"/>
  <c r="A54" i="16" s="1"/>
  <c r="A55" i="12"/>
  <c r="A55" i="16" s="1"/>
  <c r="A56" i="12"/>
  <c r="A56" i="16" s="1"/>
  <c r="A57" i="12"/>
  <c r="A57" i="16" s="1"/>
  <c r="A58" i="12"/>
  <c r="A58" i="16" s="1"/>
  <c r="A59" i="12"/>
  <c r="A59" i="16" s="1"/>
  <c r="A60" i="12"/>
  <c r="A60" i="16" s="1"/>
  <c r="A61" i="12"/>
  <c r="A61" i="16" s="1"/>
  <c r="A62" i="12"/>
  <c r="A62" i="16" s="1"/>
  <c r="A63" i="12"/>
  <c r="A63" i="16" s="1"/>
  <c r="A64" i="12"/>
  <c r="A64" i="16" s="1"/>
  <c r="A65" i="12"/>
  <c r="A65" i="16" s="1"/>
  <c r="A66" i="12"/>
  <c r="A66" i="16" s="1"/>
  <c r="A67" i="12"/>
  <c r="A67" i="16" s="1"/>
  <c r="A68" i="12"/>
  <c r="A68" i="16" s="1"/>
  <c r="A69" i="12"/>
  <c r="A69" i="16" s="1"/>
  <c r="A70" i="12"/>
  <c r="A70" i="16" s="1"/>
  <c r="A71" i="12"/>
  <c r="A71" i="16" s="1"/>
  <c r="A72" i="12"/>
  <c r="A72" i="16" s="1"/>
  <c r="A73" i="12"/>
  <c r="A73" i="16" s="1"/>
  <c r="A74" i="12"/>
  <c r="A74" i="16" s="1"/>
  <c r="A75" i="12"/>
  <c r="A75" i="16" s="1"/>
  <c r="A76" i="12"/>
  <c r="A76" i="16" s="1"/>
  <c r="A77" i="12"/>
  <c r="A77" i="16" s="1"/>
  <c r="A78" i="12"/>
  <c r="A78" i="16" s="1"/>
  <c r="A79" i="12"/>
  <c r="A79" i="16" s="1"/>
  <c r="A80" i="12"/>
  <c r="A80" i="16" s="1"/>
  <c r="A81" i="12"/>
  <c r="A81" i="16" s="1"/>
  <c r="A82" i="12"/>
  <c r="A82" i="16" s="1"/>
  <c r="A83" i="12"/>
  <c r="A83" i="16" s="1"/>
  <c r="A84" i="12"/>
  <c r="A84" i="16" s="1"/>
  <c r="A85" i="12"/>
  <c r="A85" i="16" s="1"/>
  <c r="A86" i="12"/>
  <c r="A86" i="16" s="1"/>
  <c r="A87" i="12"/>
  <c r="A87" i="16" s="1"/>
  <c r="A88" i="12"/>
  <c r="A88" i="16" s="1"/>
  <c r="A89" i="12"/>
  <c r="A89" i="16" s="1"/>
  <c r="A90" i="12"/>
  <c r="A90" i="16" s="1"/>
  <c r="A91" i="12"/>
  <c r="A91" i="16" s="1"/>
  <c r="A92" i="12"/>
  <c r="A92" i="16" s="1"/>
  <c r="A93" i="12"/>
  <c r="A93" i="16" s="1"/>
  <c r="A94" i="12"/>
  <c r="A94" i="16" s="1"/>
  <c r="A95" i="12"/>
  <c r="A95" i="16" s="1"/>
  <c r="A96" i="12"/>
  <c r="A96" i="16" s="1"/>
  <c r="A97" i="12"/>
  <c r="A97" i="16" s="1"/>
  <c r="A98" i="12"/>
  <c r="A98" i="16" s="1"/>
  <c r="A99" i="12"/>
  <c r="A99" i="16" s="1"/>
  <c r="A100" i="12"/>
  <c r="A100" i="16" s="1"/>
  <c r="A101" i="12"/>
  <c r="A101" i="16" s="1"/>
  <c r="A102" i="12"/>
  <c r="A102" i="16" s="1"/>
  <c r="A103" i="12"/>
  <c r="A103" i="16" s="1"/>
  <c r="A104" i="12"/>
  <c r="A104" i="16" s="1"/>
  <c r="A105" i="12"/>
  <c r="A105" i="16" s="1"/>
  <c r="A106" i="12"/>
  <c r="A106" i="16" s="1"/>
  <c r="A107" i="12"/>
  <c r="A107" i="16" s="1"/>
  <c r="A3" i="12"/>
  <c r="A3" i="16" s="1"/>
  <c r="E3" i="12"/>
  <c r="C3" i="16" s="1"/>
  <c r="H3" i="16" s="1"/>
  <c r="F3" i="12"/>
  <c r="D3" i="16" s="1"/>
  <c r="I3" i="16" s="1"/>
  <c r="G3" i="12"/>
  <c r="E3" i="16" s="1"/>
  <c r="J3" i="16" s="1"/>
  <c r="E4" i="12"/>
  <c r="C4" i="16" s="1"/>
  <c r="F4" i="12"/>
  <c r="D4" i="16" s="1"/>
  <c r="G4" i="12"/>
  <c r="E4" i="16" s="1"/>
  <c r="D4" i="12"/>
  <c r="D3" i="12"/>
  <c r="AC110" i="8"/>
  <c r="AD110" i="8"/>
  <c r="AE110" i="8"/>
  <c r="AB110" i="8"/>
  <c r="AC111" i="9"/>
  <c r="AD111" i="9"/>
  <c r="AE111" i="9"/>
  <c r="AB111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3" i="8"/>
  <c r="C3" i="8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AO67" i="8" l="1"/>
  <c r="AO69" i="8"/>
  <c r="AO66" i="8"/>
  <c r="AO68" i="8"/>
  <c r="AQ70" i="8"/>
  <c r="AQ66" i="8"/>
  <c r="AQ67" i="8"/>
  <c r="AQ68" i="8"/>
  <c r="AR67" i="8"/>
  <c r="AR70" i="8"/>
  <c r="AR69" i="8"/>
  <c r="AR68" i="8"/>
  <c r="AR66" i="8"/>
  <c r="AN70" i="8"/>
  <c r="AN67" i="8"/>
  <c r="AN66" i="8"/>
  <c r="AP69" i="8"/>
  <c r="AP66" i="8"/>
  <c r="AP68" i="8"/>
  <c r="AP70" i="8"/>
  <c r="AP67" i="8"/>
  <c r="G15" i="16"/>
  <c r="Q3" i="18" a="1"/>
  <c r="Q3" i="18" s="1"/>
  <c r="H3" i="18" s="1"/>
  <c r="Q3" i="19" a="1"/>
  <c r="Q3" i="19" s="1"/>
  <c r="J4" i="16"/>
  <c r="Q107" i="18" a="1"/>
  <c r="Q107" i="18" s="1"/>
  <c r="I4" i="16"/>
  <c r="H4" i="16"/>
  <c r="P113" i="9"/>
  <c r="H113" i="9"/>
  <c r="U113" i="9"/>
  <c r="O113" i="9"/>
  <c r="G113" i="9"/>
  <c r="N113" i="9"/>
  <c r="F113" i="9"/>
  <c r="M113" i="9"/>
  <c r="E113" i="9"/>
  <c r="T113" i="9"/>
  <c r="L113" i="9"/>
  <c r="D113" i="9"/>
  <c r="S113" i="9"/>
  <c r="K113" i="9"/>
  <c r="C113" i="9"/>
  <c r="R113" i="9"/>
  <c r="J113" i="9"/>
  <c r="B113" i="9"/>
  <c r="Q113" i="9"/>
  <c r="I113" i="9"/>
  <c r="N112" i="8"/>
  <c r="F112" i="8"/>
  <c r="U112" i="8"/>
  <c r="M112" i="8"/>
  <c r="E112" i="8"/>
  <c r="T112" i="8"/>
  <c r="L112" i="8"/>
  <c r="D112" i="8"/>
  <c r="S112" i="8"/>
  <c r="K112" i="8"/>
  <c r="C112" i="8"/>
  <c r="R112" i="8"/>
  <c r="J112" i="8"/>
  <c r="Q112" i="8"/>
  <c r="I112" i="8"/>
  <c r="P112" i="8"/>
  <c r="H112" i="8"/>
  <c r="B112" i="8"/>
  <c r="O112" i="8"/>
  <c r="G112" i="8"/>
  <c r="G3" i="18" l="1"/>
  <c r="F3" i="18"/>
  <c r="M3" i="18"/>
  <c r="AD3" i="8" s="1"/>
  <c r="F111" i="12" s="1" a="1"/>
  <c r="F111" i="12" s="1"/>
  <c r="E3" i="18"/>
  <c r="L3" i="18"/>
  <c r="AC3" i="8" s="1"/>
  <c r="E111" i="12" s="1" a="1"/>
  <c r="E111" i="12" s="1"/>
  <c r="D3" i="18"/>
  <c r="O3" i="18"/>
  <c r="N3" i="18"/>
  <c r="AE3" i="8" s="1"/>
  <c r="G111" i="12" s="1" a="1"/>
  <c r="G111" i="12" s="1"/>
  <c r="K3" i="18"/>
  <c r="AB3" i="8" s="1"/>
  <c r="D111" i="12" s="1" a="1"/>
  <c r="D111" i="12" s="1"/>
  <c r="C3" i="18"/>
  <c r="J3" i="18"/>
  <c r="AA3" i="8" s="1"/>
  <c r="C111" i="12" s="1" a="1"/>
  <c r="C111" i="12" s="1"/>
  <c r="B3" i="18"/>
  <c r="I3" i="18"/>
  <c r="G16" i="16"/>
  <c r="B3" i="19"/>
  <c r="C3" i="19"/>
  <c r="D3" i="19"/>
  <c r="E3" i="19"/>
  <c r="F3" i="19"/>
  <c r="G3" i="19"/>
  <c r="H3" i="19"/>
  <c r="I3" i="19"/>
  <c r="J3" i="19"/>
  <c r="AA3" i="9" s="1"/>
  <c r="K3" i="19"/>
  <c r="AB3" i="9" s="1"/>
  <c r="L3" i="19"/>
  <c r="AC3" i="9" s="1"/>
  <c r="M3" i="19"/>
  <c r="AD3" i="9" s="1"/>
  <c r="N3" i="19"/>
  <c r="AE3" i="9" s="1"/>
  <c r="O3" i="19"/>
  <c r="AF3" i="9" s="1"/>
  <c r="I107" i="18"/>
  <c r="L107" i="18"/>
  <c r="AC107" i="8" s="1"/>
  <c r="D107" i="18"/>
  <c r="B107" i="18"/>
  <c r="E107" i="18"/>
  <c r="K107" i="18"/>
  <c r="AB107" i="8" s="1"/>
  <c r="J107" i="18"/>
  <c r="AA107" i="8" s="1"/>
  <c r="AH107" i="8" s="1"/>
  <c r="M107" i="18"/>
  <c r="AD107" i="8" s="1"/>
  <c r="G107" i="18"/>
  <c r="F107" i="18"/>
  <c r="O107" i="18"/>
  <c r="AF107" i="8" s="1"/>
  <c r="C107" i="18"/>
  <c r="N107" i="18"/>
  <c r="AE107" i="8" s="1"/>
  <c r="H107" i="18"/>
  <c r="B106" i="18"/>
  <c r="C106" i="18"/>
  <c r="L106" i="18"/>
  <c r="AC106" i="8" s="1"/>
  <c r="E113" i="12" s="1" a="1"/>
  <c r="E113" i="12" s="1"/>
  <c r="K106" i="18"/>
  <c r="AB106" i="8" s="1"/>
  <c r="D113" i="12" s="1" a="1"/>
  <c r="D113" i="12" s="1"/>
  <c r="J106" i="18"/>
  <c r="AA106" i="8" s="1"/>
  <c r="F106" i="18"/>
  <c r="I106" i="18"/>
  <c r="E106" i="18"/>
  <c r="D106" i="18"/>
  <c r="G106" i="18"/>
  <c r="N106" i="18"/>
  <c r="AE106" i="8" s="1"/>
  <c r="G113" i="12" s="1" a="1"/>
  <c r="G113" i="12" s="1"/>
  <c r="M106" i="18"/>
  <c r="AD106" i="8" s="1"/>
  <c r="F113" i="12" s="1" a="1"/>
  <c r="F113" i="12" s="1"/>
  <c r="H106" i="18"/>
  <c r="O106" i="18"/>
  <c r="AF106" i="8" s="1"/>
  <c r="AH49" i="9"/>
  <c r="AH51" i="9"/>
  <c r="AH101" i="9"/>
  <c r="AJ60" i="9"/>
  <c r="AH89" i="8"/>
  <c r="AH92" i="8"/>
  <c r="AH7" i="8"/>
  <c r="AH43" i="8"/>
  <c r="AH52" i="8"/>
  <c r="AN54" i="8" s="1"/>
  <c r="AH98" i="8"/>
  <c r="AH26" i="8"/>
  <c r="AH11" i="8"/>
  <c r="AH39" i="8"/>
  <c r="AH94" i="8"/>
  <c r="AH36" i="8"/>
  <c r="AH30" i="8"/>
  <c r="AH45" i="8"/>
  <c r="AH25" i="8"/>
  <c r="AH16" i="8"/>
  <c r="AH32" i="8"/>
  <c r="AH13" i="8"/>
  <c r="AH20" i="8"/>
  <c r="AH27" i="8"/>
  <c r="AH96" i="8"/>
  <c r="AH38" i="8"/>
  <c r="AH47" i="8"/>
  <c r="AH103" i="8"/>
  <c r="AH42" i="8"/>
  <c r="AH41" i="8"/>
  <c r="AH15" i="8"/>
  <c r="AH22" i="8"/>
  <c r="AH29" i="8"/>
  <c r="AH95" i="8"/>
  <c r="AH93" i="8"/>
  <c r="AH37" i="8"/>
  <c r="AH44" i="8"/>
  <c r="AH97" i="8"/>
  <c r="AH49" i="8"/>
  <c r="AH51" i="8"/>
  <c r="AH31" i="8"/>
  <c r="AH6" i="8"/>
  <c r="AH85" i="8"/>
  <c r="AH84" i="8"/>
  <c r="AH28" i="8"/>
  <c r="AH46" i="8"/>
  <c r="AH24" i="8"/>
  <c r="AH88" i="8"/>
  <c r="AH87" i="8"/>
  <c r="AH86" i="8"/>
  <c r="AH19" i="8"/>
  <c r="AH35" i="8"/>
  <c r="AH48" i="8"/>
  <c r="AH9" i="8"/>
  <c r="AH105" i="8"/>
  <c r="AH100" i="8"/>
  <c r="AH12" i="8"/>
  <c r="AH21" i="8"/>
  <c r="AH102" i="8"/>
  <c r="AH18" i="8"/>
  <c r="AH101" i="8"/>
  <c r="AH91" i="8"/>
  <c r="AH104" i="8"/>
  <c r="AH14" i="8"/>
  <c r="AH23" i="8"/>
  <c r="AH99" i="8"/>
  <c r="AH10" i="8"/>
  <c r="AH34" i="8"/>
  <c r="AH40" i="8"/>
  <c r="AH50" i="8"/>
  <c r="AH17" i="8"/>
  <c r="AH90" i="8"/>
  <c r="AI106" i="9"/>
  <c r="AH3" i="9"/>
  <c r="AI107" i="9"/>
  <c r="AI101" i="9"/>
  <c r="AI49" i="9"/>
  <c r="AJ59" i="9"/>
  <c r="AL54" i="9"/>
  <c r="AK86" i="9"/>
  <c r="AL86" i="9"/>
  <c r="AI105" i="9"/>
  <c r="AK104" i="9"/>
  <c r="AI104" i="9"/>
  <c r="AK103" i="9"/>
  <c r="AK101" i="9"/>
  <c r="AI100" i="9"/>
  <c r="AJ101" i="9"/>
  <c r="AL101" i="9"/>
  <c r="AK33" i="9"/>
  <c r="AL61" i="9"/>
  <c r="AK61" i="9"/>
  <c r="AK44" i="9"/>
  <c r="AJ33" i="8"/>
  <c r="AJ27" i="8"/>
  <c r="AJ40" i="8"/>
  <c r="AJ31" i="8"/>
  <c r="AJ35" i="8"/>
  <c r="AJ48" i="8"/>
  <c r="AJ38" i="8"/>
  <c r="AJ49" i="8"/>
  <c r="AJ42" i="8"/>
  <c r="AJ51" i="8"/>
  <c r="AJ46" i="8"/>
  <c r="AJ23" i="8"/>
  <c r="AJ41" i="8"/>
  <c r="AJ29" i="8"/>
  <c r="AJ37" i="8"/>
  <c r="AJ28" i="8"/>
  <c r="AJ24" i="8"/>
  <c r="AJ52" i="8"/>
  <c r="AP54" i="8" s="1"/>
  <c r="AJ26" i="8"/>
  <c r="AJ47" i="8"/>
  <c r="AJ44" i="8"/>
  <c r="AJ50" i="8"/>
  <c r="AJ43" i="8"/>
  <c r="AJ39" i="8"/>
  <c r="AJ36" i="8"/>
  <c r="AJ30" i="8"/>
  <c r="AJ45" i="8"/>
  <c r="AJ25" i="8"/>
  <c r="AJ32" i="8"/>
  <c r="AJ34" i="8"/>
  <c r="G114" i="12" l="1"/>
  <c r="AH106" i="8"/>
  <c r="C113" i="12" a="1"/>
  <c r="C113" i="12" s="1"/>
  <c r="C114" i="12" s="1"/>
  <c r="AF3" i="8"/>
  <c r="Y3" i="8"/>
  <c r="E114" i="12"/>
  <c r="F114" i="12"/>
  <c r="AH3" i="8"/>
  <c r="D114" i="12"/>
  <c r="G17" i="16"/>
  <c r="AP53" i="8"/>
  <c r="AN53" i="8"/>
  <c r="AF107" i="12"/>
  <c r="AG107" i="12"/>
  <c r="AF105" i="12"/>
  <c r="AG105" i="12"/>
  <c r="AF106" i="12"/>
  <c r="AG106" i="12"/>
  <c r="AI5" i="8"/>
  <c r="AN107" i="8"/>
  <c r="AI99" i="9"/>
  <c r="AH23" i="9"/>
  <c r="AH96" i="9"/>
  <c r="AH37" i="9"/>
  <c r="AK43" i="9"/>
  <c r="AH40" i="9"/>
  <c r="AI103" i="9"/>
  <c r="AH16" i="9"/>
  <c r="AH17" i="9"/>
  <c r="AH54" i="9"/>
  <c r="AH90" i="9"/>
  <c r="AH35" i="9"/>
  <c r="AH41" i="9"/>
  <c r="AH53" i="9"/>
  <c r="AH93" i="9"/>
  <c r="AH28" i="9"/>
  <c r="AH100" i="9"/>
  <c r="AH58" i="9"/>
  <c r="AH62" i="9"/>
  <c r="AH85" i="9"/>
  <c r="AH52" i="9"/>
  <c r="AH65" i="9"/>
  <c r="AJ62" i="9"/>
  <c r="AK102" i="9"/>
  <c r="AH104" i="9"/>
  <c r="AH6" i="9"/>
  <c r="AH13" i="9"/>
  <c r="AI54" i="9"/>
  <c r="AK90" i="9"/>
  <c r="AJ58" i="9"/>
  <c r="AH60" i="9"/>
  <c r="AK25" i="9"/>
  <c r="AL102" i="9"/>
  <c r="AK32" i="9"/>
  <c r="AH12" i="9"/>
  <c r="AH22" i="9"/>
  <c r="AH30" i="9"/>
  <c r="AH27" i="9"/>
  <c r="AH11" i="9"/>
  <c r="AH44" i="9"/>
  <c r="AH102" i="9"/>
  <c r="AH33" i="9"/>
  <c r="AH19" i="9"/>
  <c r="AH103" i="9"/>
  <c r="AH87" i="9"/>
  <c r="AH9" i="9"/>
  <c r="AH15" i="9"/>
  <c r="AH29" i="9"/>
  <c r="AH64" i="9"/>
  <c r="AH45" i="9"/>
  <c r="AK27" i="9"/>
  <c r="AI102" i="9"/>
  <c r="AH106" i="9"/>
  <c r="AH8" i="9"/>
  <c r="AH67" i="9"/>
  <c r="AH18" i="9"/>
  <c r="AJ102" i="9"/>
  <c r="AJ103" i="9"/>
  <c r="AL103" i="9"/>
  <c r="AK65" i="9"/>
  <c r="AH26" i="9"/>
  <c r="AH59" i="9"/>
  <c r="AH14" i="9"/>
  <c r="AH38" i="9"/>
  <c r="AH105" i="9"/>
  <c r="AH92" i="9"/>
  <c r="AH32" i="9"/>
  <c r="AH66" i="9"/>
  <c r="AH7" i="9"/>
  <c r="AH47" i="9"/>
  <c r="AH86" i="9"/>
  <c r="AH31" i="9"/>
  <c r="AH63" i="9"/>
  <c r="AH46" i="9"/>
  <c r="AH20" i="9"/>
  <c r="AH34" i="9"/>
  <c r="AH25" i="9"/>
  <c r="AL104" i="9"/>
  <c r="AI30" i="9"/>
  <c r="AJ99" i="9"/>
  <c r="AK85" i="9"/>
  <c r="AH24" i="9"/>
  <c r="AH10" i="9"/>
  <c r="AH57" i="9"/>
  <c r="AH4" i="9"/>
  <c r="AK105" i="9"/>
  <c r="AI92" i="9"/>
  <c r="AL46" i="9"/>
  <c r="AL85" i="9"/>
  <c r="AH36" i="9"/>
  <c r="AH39" i="9"/>
  <c r="AH99" i="9"/>
  <c r="AK24" i="9"/>
  <c r="AH21" i="9"/>
  <c r="AH55" i="9"/>
  <c r="AH97" i="9"/>
  <c r="AH50" i="9"/>
  <c r="AH91" i="9"/>
  <c r="AH84" i="9"/>
  <c r="AH42" i="9"/>
  <c r="AH61" i="9"/>
  <c r="AH5" i="9"/>
  <c r="AH95" i="9"/>
  <c r="AH94" i="9"/>
  <c r="AH56" i="9"/>
  <c r="AH88" i="9"/>
  <c r="AH43" i="9"/>
  <c r="AH89" i="9"/>
  <c r="AN36" i="8"/>
  <c r="AN93" i="8"/>
  <c r="AH48" i="9"/>
  <c r="AN102" i="8"/>
  <c r="AN88" i="8"/>
  <c r="AN30" i="8"/>
  <c r="AN46" i="8"/>
  <c r="AN17" i="8"/>
  <c r="AN47" i="8"/>
  <c r="AN12" i="8"/>
  <c r="AN103" i="8"/>
  <c r="AN22" i="8"/>
  <c r="AH98" i="9"/>
  <c r="AN38" i="8"/>
  <c r="AN98" i="8"/>
  <c r="AN89" i="8"/>
  <c r="AN90" i="8"/>
  <c r="AN87" i="8"/>
  <c r="AN39" i="8"/>
  <c r="AN20" i="8"/>
  <c r="AN86" i="8"/>
  <c r="AN29" i="8"/>
  <c r="AN43" i="8"/>
  <c r="AN45" i="8"/>
  <c r="AN100" i="8"/>
  <c r="AN101" i="8"/>
  <c r="AN95" i="8"/>
  <c r="AN44" i="8"/>
  <c r="AN15" i="8"/>
  <c r="AN96" i="8"/>
  <c r="AN92" i="8"/>
  <c r="AN11" i="8"/>
  <c r="AN105" i="8"/>
  <c r="AN41" i="8"/>
  <c r="AN19" i="8"/>
  <c r="AN25" i="8"/>
  <c r="AN104" i="8"/>
  <c r="AN50" i="8"/>
  <c r="AN26" i="8"/>
  <c r="AN97" i="8"/>
  <c r="AN49" i="8"/>
  <c r="AN18" i="8"/>
  <c r="AN13" i="8"/>
  <c r="AN94" i="8"/>
  <c r="AN52" i="8"/>
  <c r="AN16" i="8"/>
  <c r="AN23" i="8"/>
  <c r="AN37" i="8"/>
  <c r="AN51" i="8"/>
  <c r="AN27" i="8"/>
  <c r="AN28" i="8"/>
  <c r="AN42" i="8"/>
  <c r="AN106" i="8"/>
  <c r="AN14" i="8"/>
  <c r="AN21" i="8"/>
  <c r="AN48" i="8"/>
  <c r="AN99" i="8"/>
  <c r="AN24" i="8"/>
  <c r="AN40" i="8"/>
  <c r="AN91" i="8"/>
  <c r="AH8" i="8"/>
  <c r="AN10" i="8" s="1"/>
  <c r="AH4" i="8"/>
  <c r="AH33" i="8"/>
  <c r="AN35" i="8" s="1"/>
  <c r="AH5" i="8"/>
  <c r="AL53" i="9"/>
  <c r="AL52" i="9"/>
  <c r="AJ33" i="9"/>
  <c r="AJ32" i="9"/>
  <c r="AJ9" i="9"/>
  <c r="AK62" i="9"/>
  <c r="AK63" i="9"/>
  <c r="AK107" i="9"/>
  <c r="AK106" i="9"/>
  <c r="AJ107" i="9"/>
  <c r="AJ106" i="9"/>
  <c r="AL107" i="9"/>
  <c r="AL106" i="9"/>
  <c r="AO107" i="9"/>
  <c r="AO106" i="9"/>
  <c r="AI35" i="9"/>
  <c r="AI65" i="9"/>
  <c r="AI8" i="9"/>
  <c r="AL16" i="9"/>
  <c r="AL45" i="9"/>
  <c r="AK100" i="9"/>
  <c r="AK8" i="9"/>
  <c r="AL31" i="9"/>
  <c r="AJ92" i="9"/>
  <c r="AL36" i="9"/>
  <c r="AJ31" i="9"/>
  <c r="AL32" i="9"/>
  <c r="AL24" i="9"/>
  <c r="AJ18" i="9"/>
  <c r="AL93" i="9"/>
  <c r="AJ65" i="9"/>
  <c r="AK89" i="9"/>
  <c r="AJ57" i="9"/>
  <c r="AL92" i="9"/>
  <c r="AI56" i="9"/>
  <c r="AI66" i="9"/>
  <c r="AL40" i="9"/>
  <c r="AI24" i="9"/>
  <c r="AL64" i="9"/>
  <c r="AK37" i="9"/>
  <c r="AJ24" i="9"/>
  <c r="AL12" i="9"/>
  <c r="AJ11" i="9"/>
  <c r="AL65" i="9"/>
  <c r="AI55" i="9"/>
  <c r="AI57" i="9"/>
  <c r="AL96" i="9"/>
  <c r="AI53" i="9"/>
  <c r="AI27" i="9"/>
  <c r="AI64" i="9"/>
  <c r="AL19" i="9"/>
  <c r="AK52" i="9"/>
  <c r="AL91" i="9"/>
  <c r="AK48" i="9"/>
  <c r="AJ88" i="9"/>
  <c r="AJ41" i="9"/>
  <c r="AJ42" i="9"/>
  <c r="AI39" i="9"/>
  <c r="AI33" i="9"/>
  <c r="AL62" i="9"/>
  <c r="AL27" i="9"/>
  <c r="AL25" i="9"/>
  <c r="AI21" i="9"/>
  <c r="AI88" i="9"/>
  <c r="AJ49" i="9"/>
  <c r="AK23" i="9"/>
  <c r="AL49" i="9"/>
  <c r="AK60" i="9"/>
  <c r="AJ29" i="9"/>
  <c r="AK28" i="9"/>
  <c r="AI86" i="9"/>
  <c r="AI63" i="9"/>
  <c r="AK99" i="9"/>
  <c r="AJ19" i="9"/>
  <c r="AK87" i="9"/>
  <c r="AJ53" i="9"/>
  <c r="AI93" i="9"/>
  <c r="AL94" i="9"/>
  <c r="AL47" i="9"/>
  <c r="AK64" i="9"/>
  <c r="AI44" i="9"/>
  <c r="AL55" i="9"/>
  <c r="AL56" i="9"/>
  <c r="AK9" i="9"/>
  <c r="AK10" i="9"/>
  <c r="AJ44" i="9"/>
  <c r="AK42" i="9"/>
  <c r="AL29" i="9"/>
  <c r="AK31" i="9"/>
  <c r="AI9" i="9"/>
  <c r="AL20" i="9"/>
  <c r="AL22" i="9"/>
  <c r="AJ85" i="9"/>
  <c r="AI52" i="9"/>
  <c r="AI97" i="9"/>
  <c r="AI91" i="9"/>
  <c r="AJ105" i="9"/>
  <c r="AI94" i="9"/>
  <c r="AL11" i="9"/>
  <c r="AJ10" i="9"/>
  <c r="AL60" i="9"/>
  <c r="AK34" i="9"/>
  <c r="AJ17" i="9"/>
  <c r="AL97" i="9"/>
  <c r="AL23" i="9"/>
  <c r="AL15" i="9"/>
  <c r="AI98" i="9"/>
  <c r="AJ52" i="9"/>
  <c r="AJ15" i="9"/>
  <c r="AK66" i="9"/>
  <c r="AK12" i="9"/>
  <c r="AK98" i="9"/>
  <c r="AL100" i="9"/>
  <c r="AK94" i="9"/>
  <c r="AK20" i="9"/>
  <c r="AI38" i="9"/>
  <c r="AJ21" i="9"/>
  <c r="AI17" i="9"/>
  <c r="AK17" i="9"/>
  <c r="AJ38" i="9"/>
  <c r="AI60" i="9"/>
  <c r="AK40" i="9"/>
  <c r="AL58" i="9"/>
  <c r="AI20" i="9"/>
  <c r="AI85" i="9"/>
  <c r="AJ56" i="9"/>
  <c r="AJ14" i="9"/>
  <c r="AJ93" i="9"/>
  <c r="AJ98" i="9"/>
  <c r="AJ47" i="9"/>
  <c r="AK53" i="9"/>
  <c r="AJ30" i="9"/>
  <c r="AL8" i="9"/>
  <c r="AK11" i="9"/>
  <c r="AL10" i="9"/>
  <c r="AK46" i="9"/>
  <c r="AJ64" i="9"/>
  <c r="AI6" i="9"/>
  <c r="AL50" i="9"/>
  <c r="AK50" i="9"/>
  <c r="AL95" i="9"/>
  <c r="AI42" i="9"/>
  <c r="AL44" i="9"/>
  <c r="AK13" i="9"/>
  <c r="AI14" i="9"/>
  <c r="AJ23" i="9"/>
  <c r="AI31" i="9"/>
  <c r="AJ40" i="9"/>
  <c r="AI11" i="9"/>
  <c r="AK93" i="9"/>
  <c r="AL28" i="9"/>
  <c r="AL98" i="9"/>
  <c r="AI48" i="9"/>
  <c r="AI59" i="9"/>
  <c r="AK45" i="9"/>
  <c r="AK55" i="9"/>
  <c r="AL88" i="9"/>
  <c r="AJ61" i="9"/>
  <c r="AJ63" i="9"/>
  <c r="AL6" i="9"/>
  <c r="AK88" i="9"/>
  <c r="AK41" i="9"/>
  <c r="AI28" i="9"/>
  <c r="AL34" i="9"/>
  <c r="AL41" i="9"/>
  <c r="AJ100" i="9"/>
  <c r="AJ35" i="9"/>
  <c r="AL13" i="9"/>
  <c r="AJ21" i="8"/>
  <c r="AJ19" i="8"/>
  <c r="AJ13" i="8"/>
  <c r="AJ11" i="8"/>
  <c r="AK18" i="8"/>
  <c r="AK16" i="8"/>
  <c r="AI11" i="8"/>
  <c r="AL16" i="8"/>
  <c r="AL14" i="8"/>
  <c r="AI20" i="8"/>
  <c r="AI18" i="8"/>
  <c r="AK22" i="8"/>
  <c r="AK20" i="8"/>
  <c r="AI14" i="8"/>
  <c r="AI12" i="8"/>
  <c r="AI15" i="8"/>
  <c r="AI13" i="8"/>
  <c r="AI52" i="8"/>
  <c r="AO54" i="8" s="1"/>
  <c r="AI43" i="8"/>
  <c r="AI41" i="8"/>
  <c r="AL51" i="8"/>
  <c r="AI95" i="8"/>
  <c r="AI93" i="8"/>
  <c r="AL9" i="8"/>
  <c r="AL7" i="8"/>
  <c r="AK13" i="8"/>
  <c r="AK11" i="8"/>
  <c r="AL47" i="8"/>
  <c r="AL45" i="8"/>
  <c r="AI32" i="8"/>
  <c r="AI30" i="8"/>
  <c r="AI47" i="8"/>
  <c r="AI45" i="8"/>
  <c r="AI38" i="8"/>
  <c r="AI36" i="8"/>
  <c r="AJ96" i="8"/>
  <c r="AJ94" i="8"/>
  <c r="AK101" i="8"/>
  <c r="AK99" i="8"/>
  <c r="AL101" i="8"/>
  <c r="AI8" i="8"/>
  <c r="AI6" i="8"/>
  <c r="AJ37" i="9"/>
  <c r="AI18" i="9"/>
  <c r="AL51" i="9"/>
  <c r="AJ39" i="9"/>
  <c r="AL39" i="9"/>
  <c r="AI23" i="9"/>
  <c r="AI90" i="9"/>
  <c r="AK49" i="9"/>
  <c r="AK92" i="9"/>
  <c r="AL57" i="9"/>
  <c r="AK96" i="9"/>
  <c r="AK59" i="9"/>
  <c r="AI22" i="9"/>
  <c r="AK54" i="9"/>
  <c r="AL63" i="9"/>
  <c r="AI96" i="9"/>
  <c r="AJ55" i="9"/>
  <c r="AI29" i="9"/>
  <c r="AK36" i="9"/>
  <c r="AI36" i="9"/>
  <c r="AJ91" i="9"/>
  <c r="AJ90" i="9"/>
  <c r="AI45" i="9"/>
  <c r="AJ45" i="9"/>
  <c r="AJ89" i="9"/>
  <c r="AJ46" i="9"/>
  <c r="AJ54" i="9"/>
  <c r="AL87" i="9"/>
  <c r="AI26" i="9"/>
  <c r="AL30" i="9"/>
  <c r="AJ87" i="9"/>
  <c r="AL99" i="9"/>
  <c r="AK16" i="9"/>
  <c r="AJ13" i="9"/>
  <c r="AK19" i="9"/>
  <c r="AI15" i="9"/>
  <c r="AK21" i="9"/>
  <c r="AK56" i="9"/>
  <c r="AL9" i="9"/>
  <c r="AJ12" i="9"/>
  <c r="AI19" i="9"/>
  <c r="AK97" i="9"/>
  <c r="AK95" i="9"/>
  <c r="AJ86" i="9"/>
  <c r="AI43" i="9"/>
  <c r="AI62" i="9"/>
  <c r="AI50" i="9"/>
  <c r="AJ43" i="9"/>
  <c r="AI47" i="9"/>
  <c r="AL43" i="9"/>
  <c r="AI40" i="9"/>
  <c r="AK51" i="9"/>
  <c r="AK39" i="9"/>
  <c r="AI51" i="9"/>
  <c r="AL35" i="9"/>
  <c r="AK18" i="9"/>
  <c r="AI41" i="9"/>
  <c r="AI16" i="9"/>
  <c r="AI13" i="9"/>
  <c r="AI87" i="9"/>
  <c r="AJ16" i="9"/>
  <c r="AI12" i="9"/>
  <c r="AJ94" i="9"/>
  <c r="AJ66" i="9"/>
  <c r="AL38" i="9"/>
  <c r="AJ97" i="9"/>
  <c r="AK29" i="9"/>
  <c r="AI61" i="9"/>
  <c r="AI25" i="9"/>
  <c r="AL105" i="9"/>
  <c r="AI34" i="9"/>
  <c r="AL48" i="9"/>
  <c r="AL59" i="9"/>
  <c r="AL26" i="9"/>
  <c r="AI32" i="9"/>
  <c r="AK26" i="9"/>
  <c r="AK14" i="9"/>
  <c r="AK15" i="9"/>
  <c r="AJ36" i="9"/>
  <c r="AJ28" i="9"/>
  <c r="AL21" i="9"/>
  <c r="AJ48" i="9"/>
  <c r="AI37" i="9"/>
  <c r="AI46" i="9"/>
  <c r="AJ96" i="9"/>
  <c r="AL14" i="9"/>
  <c r="AK57" i="9"/>
  <c r="AL89" i="9"/>
  <c r="AJ26" i="9"/>
  <c r="AK35" i="9"/>
  <c r="AJ34" i="9"/>
  <c r="AK38" i="9"/>
  <c r="AI10" i="9"/>
  <c r="AK58" i="9"/>
  <c r="AL37" i="9"/>
  <c r="AI58" i="9"/>
  <c r="AJ27" i="9"/>
  <c r="AJ51" i="9"/>
  <c r="AJ20" i="9"/>
  <c r="AJ22" i="9"/>
  <c r="AK22" i="9"/>
  <c r="AL33" i="9"/>
  <c r="AJ104" i="9"/>
  <c r="AL17" i="9"/>
  <c r="AI89" i="9"/>
  <c r="AL90" i="9"/>
  <c r="AL42" i="9"/>
  <c r="AK30" i="9"/>
  <c r="AL18" i="9"/>
  <c r="AK47" i="9"/>
  <c r="AJ25" i="9"/>
  <c r="AK91" i="9"/>
  <c r="AI95" i="9"/>
  <c r="AJ8" i="9"/>
  <c r="AJ50" i="9"/>
  <c r="AJ95" i="9"/>
  <c r="AL66" i="9"/>
  <c r="AJ6" i="9"/>
  <c r="AJ7" i="9"/>
  <c r="AI7" i="9"/>
  <c r="AI5" i="9"/>
  <c r="AL7" i="9"/>
  <c r="AK6" i="9"/>
  <c r="AK7" i="9"/>
  <c r="AK94" i="8"/>
  <c r="AK51" i="8"/>
  <c r="AL98" i="8"/>
  <c r="AK36" i="8"/>
  <c r="AL35" i="8"/>
  <c r="AJ105" i="8"/>
  <c r="AL92" i="8"/>
  <c r="AL29" i="8"/>
  <c r="AK28" i="8"/>
  <c r="AL48" i="8"/>
  <c r="AK107" i="8"/>
  <c r="AI98" i="8"/>
  <c r="AK39" i="8"/>
  <c r="AJ107" i="8"/>
  <c r="AJ98" i="8"/>
  <c r="AL38" i="8"/>
  <c r="AL93" i="8"/>
  <c r="AJ100" i="8"/>
  <c r="AL39" i="8"/>
  <c r="AI31" i="8"/>
  <c r="AK33" i="8"/>
  <c r="AK45" i="8"/>
  <c r="AI96" i="8"/>
  <c r="AI35" i="8"/>
  <c r="AJ106" i="8"/>
  <c r="AL91" i="8"/>
  <c r="AL88" i="8"/>
  <c r="AK93" i="8"/>
  <c r="AK91" i="8"/>
  <c r="AK87" i="8"/>
  <c r="AI37" i="8"/>
  <c r="AK48" i="8"/>
  <c r="AJ91" i="8"/>
  <c r="AI102" i="8"/>
  <c r="AL87" i="8"/>
  <c r="AI51" i="8"/>
  <c r="AO53" i="8" s="1"/>
  <c r="AL50" i="8"/>
  <c r="AL37" i="8"/>
  <c r="AK88" i="8"/>
  <c r="AK86" i="8"/>
  <c r="AL99" i="8"/>
  <c r="AL89" i="8"/>
  <c r="AI27" i="8"/>
  <c r="AL86" i="8"/>
  <c r="AL106" i="8"/>
  <c r="AK31" i="8"/>
  <c r="AL104" i="8"/>
  <c r="AI107" i="8"/>
  <c r="AJ88" i="8"/>
  <c r="AJ86" i="8"/>
  <c r="AL105" i="8"/>
  <c r="AJ93" i="8"/>
  <c r="AJ95" i="8"/>
  <c r="AI28" i="8"/>
  <c r="AI87" i="8"/>
  <c r="AL32" i="8"/>
  <c r="AK104" i="8"/>
  <c r="AL102" i="8"/>
  <c r="AJ92" i="8"/>
  <c r="AJ87" i="8"/>
  <c r="AI97" i="8"/>
  <c r="AI50" i="8"/>
  <c r="AI88" i="8"/>
  <c r="AJ99" i="8"/>
  <c r="AL42" i="8"/>
  <c r="AK105" i="8"/>
  <c r="AL44" i="8"/>
  <c r="AI40" i="8"/>
  <c r="AK89" i="8"/>
  <c r="AI39" i="8"/>
  <c r="AL46" i="8"/>
  <c r="AI25" i="8"/>
  <c r="AK50" i="8"/>
  <c r="AI33" i="8"/>
  <c r="AI99" i="8"/>
  <c r="AK29" i="8"/>
  <c r="AK90" i="8"/>
  <c r="AL107" i="8"/>
  <c r="AI105" i="8"/>
  <c r="AL52" i="8"/>
  <c r="AR54" i="8" s="1"/>
  <c r="AI46" i="8"/>
  <c r="AK98" i="8"/>
  <c r="AI91" i="8"/>
  <c r="AK38" i="8"/>
  <c r="AL25" i="8"/>
  <c r="AI106" i="8"/>
  <c r="AL28" i="8"/>
  <c r="AL30" i="8"/>
  <c r="AK44" i="8"/>
  <c r="AK102" i="8"/>
  <c r="AJ89" i="8"/>
  <c r="AI34" i="8"/>
  <c r="AL41" i="8"/>
  <c r="AK106" i="8"/>
  <c r="AK52" i="8"/>
  <c r="AQ54" i="8" s="1"/>
  <c r="AI100" i="8"/>
  <c r="AI103" i="8"/>
  <c r="AL97" i="8"/>
  <c r="AI42" i="8"/>
  <c r="AK35" i="8"/>
  <c r="AI49" i="8"/>
  <c r="AJ101" i="8"/>
  <c r="AJ97" i="8"/>
  <c r="AL34" i="8"/>
  <c r="AK100" i="8"/>
  <c r="AL103" i="8"/>
  <c r="AI101" i="8"/>
  <c r="AL36" i="8"/>
  <c r="AK32" i="8"/>
  <c r="AI94" i="8"/>
  <c r="AL90" i="8"/>
  <c r="AL49" i="8"/>
  <c r="AK103" i="8"/>
  <c r="AL43" i="8"/>
  <c r="AI48" i="8"/>
  <c r="AJ104" i="8"/>
  <c r="AK92" i="8"/>
  <c r="AL40" i="8"/>
  <c r="AL27" i="8"/>
  <c r="AL96" i="8"/>
  <c r="AJ90" i="8"/>
  <c r="AK46" i="8"/>
  <c r="AK49" i="8"/>
  <c r="AK30" i="8"/>
  <c r="AK43" i="8"/>
  <c r="AJ102" i="8"/>
  <c r="AI92" i="8"/>
  <c r="AI89" i="8"/>
  <c r="AL95" i="8"/>
  <c r="AK34" i="8"/>
  <c r="AK27" i="8"/>
  <c r="AK47" i="8"/>
  <c r="AK96" i="8"/>
  <c r="AK41" i="8"/>
  <c r="AL94" i="8"/>
  <c r="AI90" i="8"/>
  <c r="AL100" i="8"/>
  <c r="AJ103" i="8"/>
  <c r="AL31" i="8"/>
  <c r="AI44" i="8"/>
  <c r="AI104" i="8"/>
  <c r="AK97" i="8"/>
  <c r="AK40" i="8"/>
  <c r="AK37" i="8"/>
  <c r="AI86" i="8"/>
  <c r="AL33" i="8"/>
  <c r="AK95" i="8"/>
  <c r="AK42" i="8"/>
  <c r="AI29" i="8"/>
  <c r="AL22" i="8"/>
  <c r="AL20" i="8"/>
  <c r="AL11" i="8"/>
  <c r="AL15" i="8"/>
  <c r="AI17" i="8"/>
  <c r="AL13" i="8"/>
  <c r="AK9" i="8"/>
  <c r="AL19" i="8"/>
  <c r="AK12" i="8"/>
  <c r="AJ10" i="8"/>
  <c r="AK25" i="8"/>
  <c r="AJ22" i="8"/>
  <c r="AL21" i="8"/>
  <c r="AK15" i="8"/>
  <c r="AK19" i="8"/>
  <c r="AJ12" i="8"/>
  <c r="AI21" i="8"/>
  <c r="AL17" i="8"/>
  <c r="AI26" i="8"/>
  <c r="AL10" i="8"/>
  <c r="AL24" i="8"/>
  <c r="AL23" i="8"/>
  <c r="AK14" i="8"/>
  <c r="AJ14" i="8"/>
  <c r="AJ17" i="8"/>
  <c r="AK26" i="8"/>
  <c r="AI19" i="8"/>
  <c r="AK10" i="8"/>
  <c r="AK24" i="8"/>
  <c r="AJ9" i="8"/>
  <c r="AK8" i="8"/>
  <c r="AI22" i="8"/>
  <c r="AK23" i="8"/>
  <c r="AI10" i="8"/>
  <c r="AJ15" i="8"/>
  <c r="AJ18" i="8"/>
  <c r="AK17" i="8"/>
  <c r="AL8" i="8"/>
  <c r="AI23" i="8"/>
  <c r="AL26" i="8"/>
  <c r="AL12" i="8"/>
  <c r="AJ16" i="8"/>
  <c r="AJ20" i="8"/>
  <c r="AL18" i="8"/>
  <c r="AI9" i="8"/>
  <c r="AJ8" i="8"/>
  <c r="AI16" i="8"/>
  <c r="AI24" i="8"/>
  <c r="AK21" i="8"/>
  <c r="AL5" i="8"/>
  <c r="AL6" i="8"/>
  <c r="AK7" i="8"/>
  <c r="AK6" i="8"/>
  <c r="AK5" i="8"/>
  <c r="AI7" i="8"/>
  <c r="AJ5" i="8"/>
  <c r="AJ6" i="8"/>
  <c r="AJ7" i="8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104" i="8"/>
  <c r="A105" i="8"/>
  <c r="A106" i="8"/>
  <c r="A107" i="8"/>
  <c r="A5" i="7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4" i="7"/>
  <c r="G18" i="16" l="1"/>
  <c r="AQ53" i="8"/>
  <c r="AR53" i="8"/>
  <c r="AI3" i="9"/>
  <c r="AJ3" i="9"/>
  <c r="AJ5" i="9"/>
  <c r="AI4" i="9"/>
  <c r="AI4" i="8"/>
  <c r="AO6" i="8" s="1"/>
  <c r="AI3" i="8"/>
  <c r="AQ103" i="9"/>
  <c r="AN105" i="9"/>
  <c r="AN11" i="9"/>
  <c r="AN107" i="9"/>
  <c r="C107" i="12" s="1"/>
  <c r="S107" i="12" s="1"/>
  <c r="AN42" i="9"/>
  <c r="C42" i="12" s="1"/>
  <c r="AN104" i="9"/>
  <c r="C104" i="12" s="1"/>
  <c r="S104" i="12" s="1"/>
  <c r="AN16" i="9"/>
  <c r="AN17" i="9"/>
  <c r="AN61" i="9"/>
  <c r="C61" i="12" s="1"/>
  <c r="S61" i="12" s="1"/>
  <c r="AN62" i="9"/>
  <c r="C62" i="12" s="1"/>
  <c r="S62" i="12" s="1"/>
  <c r="AN64" i="9"/>
  <c r="AN26" i="9"/>
  <c r="C26" i="12" s="1"/>
  <c r="AN94" i="9"/>
  <c r="AN56" i="9"/>
  <c r="AN88" i="9"/>
  <c r="AN65" i="9"/>
  <c r="C65" i="12" s="1"/>
  <c r="S65" i="12" s="1"/>
  <c r="AN106" i="9"/>
  <c r="C106" i="12" s="1"/>
  <c r="S106" i="12" s="1"/>
  <c r="AN95" i="9"/>
  <c r="C95" i="12" s="1"/>
  <c r="S95" i="12" s="1"/>
  <c r="AN7" i="8"/>
  <c r="AN38" i="9"/>
  <c r="C38" i="12" s="1"/>
  <c r="AN23" i="9"/>
  <c r="AN86" i="9"/>
  <c r="AN87" i="9"/>
  <c r="AN36" i="9"/>
  <c r="C36" i="12" s="1"/>
  <c r="AN37" i="9"/>
  <c r="C37" i="12" s="1"/>
  <c r="AN93" i="9"/>
  <c r="C93" i="12" s="1"/>
  <c r="S93" i="12" s="1"/>
  <c r="AN12" i="9"/>
  <c r="C12" i="12" s="1"/>
  <c r="AN34" i="9"/>
  <c r="AN31" i="9"/>
  <c r="AN33" i="9"/>
  <c r="AN14" i="9"/>
  <c r="AN60" i="9"/>
  <c r="C60" i="12" s="1"/>
  <c r="S60" i="12" s="1"/>
  <c r="AN59" i="9"/>
  <c r="C59" i="12" s="1"/>
  <c r="AN91" i="9"/>
  <c r="C91" i="12" s="1"/>
  <c r="S91" i="12" s="1"/>
  <c r="AN92" i="9"/>
  <c r="C92" i="12" s="1"/>
  <c r="S92" i="12" s="1"/>
  <c r="AN50" i="9"/>
  <c r="AN51" i="9"/>
  <c r="C51" i="12" s="1"/>
  <c r="S51" i="12" s="1"/>
  <c r="AN52" i="9"/>
  <c r="C52" i="12" s="1"/>
  <c r="S52" i="12" s="1"/>
  <c r="AN45" i="9"/>
  <c r="AN47" i="9"/>
  <c r="C47" i="12" s="1"/>
  <c r="S47" i="12" s="1"/>
  <c r="AN44" i="9"/>
  <c r="C44" i="12" s="1"/>
  <c r="S44" i="12" s="1"/>
  <c r="AN46" i="9"/>
  <c r="C46" i="12" s="1"/>
  <c r="S46" i="12" s="1"/>
  <c r="AN102" i="9"/>
  <c r="C102" i="12" s="1"/>
  <c r="S102" i="12" s="1"/>
  <c r="AN101" i="9"/>
  <c r="C101" i="12" s="1"/>
  <c r="S101" i="12" s="1"/>
  <c r="AN7" i="9"/>
  <c r="AN13" i="9"/>
  <c r="C13" i="12" s="1"/>
  <c r="AN30" i="9"/>
  <c r="C30" i="12" s="1"/>
  <c r="AN39" i="9"/>
  <c r="C39" i="12" s="1"/>
  <c r="AN63" i="9"/>
  <c r="C63" i="12" s="1"/>
  <c r="AN49" i="9"/>
  <c r="C49" i="12" s="1"/>
  <c r="S49" i="12" s="1"/>
  <c r="AN9" i="9"/>
  <c r="AN10" i="9"/>
  <c r="C10" i="12" s="1"/>
  <c r="AN27" i="9"/>
  <c r="AN29" i="9"/>
  <c r="C29" i="12" s="1"/>
  <c r="AN28" i="9"/>
  <c r="AN90" i="9"/>
  <c r="C90" i="12" s="1"/>
  <c r="S90" i="12" s="1"/>
  <c r="AN89" i="9"/>
  <c r="C89" i="12" s="1"/>
  <c r="S89" i="12" s="1"/>
  <c r="AN40" i="9"/>
  <c r="C40" i="12" s="1"/>
  <c r="AN41" i="9"/>
  <c r="C41" i="12" s="1"/>
  <c r="AN22" i="9"/>
  <c r="C22" i="12" s="1"/>
  <c r="AN21" i="9"/>
  <c r="AN19" i="9"/>
  <c r="C19" i="12" s="1"/>
  <c r="AN20" i="9"/>
  <c r="C20" i="12" s="1"/>
  <c r="AN15" i="9"/>
  <c r="C15" i="12" s="1"/>
  <c r="AN55" i="9"/>
  <c r="C55" i="12" s="1"/>
  <c r="S55" i="12" s="1"/>
  <c r="AN18" i="9"/>
  <c r="C18" i="12" s="1"/>
  <c r="AN25" i="9"/>
  <c r="C25" i="12" s="1"/>
  <c r="AN24" i="9"/>
  <c r="C24" i="12" s="1"/>
  <c r="AN57" i="9"/>
  <c r="C57" i="12" s="1"/>
  <c r="S57" i="12" s="1"/>
  <c r="AN58" i="9"/>
  <c r="C58" i="12" s="1"/>
  <c r="AN43" i="9"/>
  <c r="C43" i="12" s="1"/>
  <c r="S43" i="12" s="1"/>
  <c r="AN6" i="9"/>
  <c r="AN48" i="9"/>
  <c r="C48" i="12" s="1"/>
  <c r="AN35" i="9"/>
  <c r="C35" i="12" s="1"/>
  <c r="AN8" i="9"/>
  <c r="AN53" i="9"/>
  <c r="C53" i="12" s="1"/>
  <c r="S53" i="12" s="1"/>
  <c r="AN54" i="9"/>
  <c r="C54" i="12" s="1"/>
  <c r="S54" i="12" s="1"/>
  <c r="AO102" i="9"/>
  <c r="AO104" i="9"/>
  <c r="AO103" i="9"/>
  <c r="AO105" i="9"/>
  <c r="AO101" i="9"/>
  <c r="AR102" i="9"/>
  <c r="AQ104" i="9"/>
  <c r="AN103" i="9"/>
  <c r="C103" i="12" s="1"/>
  <c r="S103" i="12" s="1"/>
  <c r="AN32" i="9"/>
  <c r="AP101" i="9"/>
  <c r="AP60" i="9"/>
  <c r="AQ102" i="9"/>
  <c r="C28" i="12"/>
  <c r="C94" i="12"/>
  <c r="S94" i="12" s="1"/>
  <c r="C27" i="12"/>
  <c r="AO100" i="9"/>
  <c r="C88" i="12"/>
  <c r="S88" i="12" s="1"/>
  <c r="C17" i="12"/>
  <c r="C64" i="12"/>
  <c r="S64" i="12" s="1"/>
  <c r="C87" i="12"/>
  <c r="S87" i="12" s="1"/>
  <c r="C50" i="12"/>
  <c r="S50" i="12" s="1"/>
  <c r="C14" i="12"/>
  <c r="C105" i="12"/>
  <c r="S105" i="12" s="1"/>
  <c r="C16" i="12"/>
  <c r="C21" i="12"/>
  <c r="C86" i="12"/>
  <c r="S86" i="12" s="1"/>
  <c r="C23" i="12"/>
  <c r="C56" i="12"/>
  <c r="C11" i="12"/>
  <c r="C45" i="12"/>
  <c r="S45" i="12" s="1"/>
  <c r="AN96" i="9"/>
  <c r="C96" i="12" s="1"/>
  <c r="AN97" i="9"/>
  <c r="C97" i="12" s="1"/>
  <c r="AN98" i="9"/>
  <c r="C98" i="12" s="1"/>
  <c r="AN99" i="9"/>
  <c r="C99" i="12" s="1"/>
  <c r="S99" i="12" s="1"/>
  <c r="AN100" i="9"/>
  <c r="C100" i="12" s="1"/>
  <c r="S100" i="12" s="1"/>
  <c r="AN6" i="8"/>
  <c r="AN32" i="8"/>
  <c r="AN9" i="8"/>
  <c r="AN31" i="8"/>
  <c r="C31" i="12" s="1"/>
  <c r="AN8" i="8"/>
  <c r="AN33" i="8"/>
  <c r="AN34" i="8"/>
  <c r="C34" i="12" s="1"/>
  <c r="AQ107" i="9"/>
  <c r="AQ106" i="9"/>
  <c r="AR54" i="9"/>
  <c r="AQ44" i="9"/>
  <c r="AP59" i="9"/>
  <c r="AQ87" i="9"/>
  <c r="AO40" i="9"/>
  <c r="AP11" i="9"/>
  <c r="AQ105" i="9"/>
  <c r="AQ88" i="9"/>
  <c r="AP31" i="9"/>
  <c r="AP55" i="9"/>
  <c r="AP58" i="9"/>
  <c r="AP32" i="9"/>
  <c r="AP63" i="9"/>
  <c r="AO61" i="9"/>
  <c r="AR99" i="9"/>
  <c r="AO99" i="9"/>
  <c r="AQ101" i="9"/>
  <c r="AQ42" i="9"/>
  <c r="AR13" i="9"/>
  <c r="AQ43" i="9"/>
  <c r="AP33" i="9"/>
  <c r="AQ62" i="9"/>
  <c r="AR93" i="9"/>
  <c r="AP100" i="9"/>
  <c r="AP17" i="9"/>
  <c r="AO55" i="9"/>
  <c r="AR52" i="9"/>
  <c r="AQ54" i="9"/>
  <c r="AR30" i="9"/>
  <c r="AO33" i="9"/>
  <c r="AO22" i="9"/>
  <c r="AO54" i="9"/>
  <c r="AO92" i="9"/>
  <c r="AO16" i="9"/>
  <c r="AO28" i="9"/>
  <c r="AR101" i="9"/>
  <c r="AP107" i="9"/>
  <c r="AP46" i="9"/>
  <c r="AO91" i="9"/>
  <c r="AR107" i="9"/>
  <c r="AP99" i="9"/>
  <c r="AO50" i="9"/>
  <c r="AO30" i="9"/>
  <c r="AR39" i="9"/>
  <c r="AQ57" i="9"/>
  <c r="AP23" i="9"/>
  <c r="AO64" i="9"/>
  <c r="AO21" i="9"/>
  <c r="AP57" i="9"/>
  <c r="AO97" i="9"/>
  <c r="AQ29" i="9"/>
  <c r="AO41" i="9"/>
  <c r="AR23" i="9"/>
  <c r="AO27" i="9"/>
  <c r="AO53" i="9"/>
  <c r="AO98" i="9"/>
  <c r="AR53" i="9"/>
  <c r="AP9" i="9"/>
  <c r="AP28" i="9"/>
  <c r="AQ32" i="9"/>
  <c r="AR44" i="9"/>
  <c r="AQ36" i="9"/>
  <c r="AO51" i="9"/>
  <c r="AO88" i="9"/>
  <c r="AQ41" i="9"/>
  <c r="AP13" i="9"/>
  <c r="AR59" i="9"/>
  <c r="AO20" i="9"/>
  <c r="AO96" i="8"/>
  <c r="AO21" i="8"/>
  <c r="AP39" i="8"/>
  <c r="AQ9" i="8"/>
  <c r="AP22" i="9"/>
  <c r="AO57" i="9"/>
  <c r="AP44" i="9"/>
  <c r="AR103" i="9"/>
  <c r="AP38" i="9"/>
  <c r="AR105" i="9"/>
  <c r="AR27" i="9"/>
  <c r="AP98" i="9"/>
  <c r="AO18" i="9"/>
  <c r="AP97" i="9"/>
  <c r="AP25" i="9"/>
  <c r="AQ40" i="9"/>
  <c r="AO48" i="9"/>
  <c r="AQ33" i="9"/>
  <c r="AR60" i="9"/>
  <c r="AO47" i="9"/>
  <c r="AO29" i="9"/>
  <c r="AR45" i="9"/>
  <c r="AR40" i="9"/>
  <c r="AQ49" i="9"/>
  <c r="AP29" i="9"/>
  <c r="AP40" i="9"/>
  <c r="AO39" i="9"/>
  <c r="AQ17" i="9"/>
  <c r="AO14" i="9"/>
  <c r="AQ35" i="9"/>
  <c r="AR96" i="9"/>
  <c r="AR41" i="9"/>
  <c r="AR12" i="9"/>
  <c r="AQ9" i="9"/>
  <c r="AP52" i="9"/>
  <c r="AQ34" i="9"/>
  <c r="AQ28" i="9"/>
  <c r="AR50" i="9"/>
  <c r="AQ45" i="9"/>
  <c r="AR51" i="9"/>
  <c r="AR15" i="9"/>
  <c r="AP10" i="9"/>
  <c r="AR20" i="9"/>
  <c r="AP36" i="9"/>
  <c r="AO34" i="9"/>
  <c r="AR24" i="9"/>
  <c r="AR63" i="9"/>
  <c r="AQ97" i="9"/>
  <c r="AP56" i="9"/>
  <c r="AQ47" i="8"/>
  <c r="AP10" i="8"/>
  <c r="AR9" i="8"/>
  <c r="AR18" i="8"/>
  <c r="AP21" i="8"/>
  <c r="AR10" i="8"/>
  <c r="AO92" i="8"/>
  <c r="AQ16" i="8"/>
  <c r="AP32" i="8"/>
  <c r="AR102" i="8"/>
  <c r="AP20" i="8"/>
  <c r="AR17" i="8"/>
  <c r="AP9" i="8"/>
  <c r="E9" i="12" s="1"/>
  <c r="C9" i="16" s="1"/>
  <c r="AR14" i="8"/>
  <c r="AQ93" i="9"/>
  <c r="AP106" i="9"/>
  <c r="AP104" i="9"/>
  <c r="AP105" i="9"/>
  <c r="AQ90" i="9"/>
  <c r="AR10" i="9"/>
  <c r="AR100" i="9"/>
  <c r="AP96" i="9"/>
  <c r="AO15" i="9"/>
  <c r="AP51" i="9"/>
  <c r="AO93" i="9"/>
  <c r="AO45" i="9"/>
  <c r="AQ99" i="9"/>
  <c r="AQ23" i="9"/>
  <c r="AR21" i="9"/>
  <c r="AP89" i="9"/>
  <c r="AP94" i="9"/>
  <c r="AQ48" i="9"/>
  <c r="AO38" i="9"/>
  <c r="AO46" i="9"/>
  <c r="AO32" i="9"/>
  <c r="AQ98" i="9"/>
  <c r="AQ52" i="9"/>
  <c r="AP20" i="9"/>
  <c r="AQ60" i="9"/>
  <c r="AQ64" i="9"/>
  <c r="AO94" i="9"/>
  <c r="AP49" i="9"/>
  <c r="AQ100" i="9"/>
  <c r="AR37" i="9"/>
  <c r="AQ25" i="9"/>
  <c r="AR14" i="9"/>
  <c r="AQ21" i="9"/>
  <c r="AR32" i="9"/>
  <c r="AP95" i="9"/>
  <c r="AO96" i="9"/>
  <c r="AP41" i="9"/>
  <c r="AP39" i="9"/>
  <c r="AP37" i="9"/>
  <c r="AP93" i="9"/>
  <c r="AR35" i="9"/>
  <c r="AP53" i="9"/>
  <c r="AO12" i="9"/>
  <c r="AO87" i="9"/>
  <c r="AQ59" i="9"/>
  <c r="AQ95" i="9"/>
  <c r="AQ16" i="9"/>
  <c r="AR28" i="9"/>
  <c r="AO36" i="9"/>
  <c r="AR33" i="9"/>
  <c r="AQ14" i="9"/>
  <c r="AQ19" i="9"/>
  <c r="AQ96" i="9"/>
  <c r="AO43" i="9"/>
  <c r="AR31" i="9"/>
  <c r="AP88" i="9"/>
  <c r="AQ10" i="9"/>
  <c r="AQ26" i="9"/>
  <c r="AP26" i="9"/>
  <c r="AR56" i="9"/>
  <c r="AP48" i="9"/>
  <c r="AP92" i="9"/>
  <c r="AQ38" i="9"/>
  <c r="AQ94" i="9"/>
  <c r="AO26" i="9"/>
  <c r="AO37" i="9"/>
  <c r="AR22" i="9"/>
  <c r="AP87" i="9"/>
  <c r="AQ15" i="9"/>
  <c r="AO95" i="9"/>
  <c r="AR8" i="9"/>
  <c r="AO59" i="9"/>
  <c r="AR92" i="9"/>
  <c r="AQ24" i="9"/>
  <c r="AP30" i="9"/>
  <c r="AQ22" i="9"/>
  <c r="AO63" i="9"/>
  <c r="AQ30" i="9"/>
  <c r="AR104" i="9"/>
  <c r="AP18" i="9"/>
  <c r="AR64" i="9"/>
  <c r="AQ27" i="9"/>
  <c r="AQ39" i="9"/>
  <c r="AP15" i="9"/>
  <c r="AP91" i="9"/>
  <c r="AQ92" i="9"/>
  <c r="AR58" i="9"/>
  <c r="AO23" i="9"/>
  <c r="AO19" i="9"/>
  <c r="AQ56" i="9"/>
  <c r="AQ51" i="9"/>
  <c r="AR98" i="9"/>
  <c r="AQ13" i="9"/>
  <c r="AO90" i="9"/>
  <c r="AQ47" i="9"/>
  <c r="AQ61" i="9"/>
  <c r="AR9" i="9"/>
  <c r="AP27" i="9"/>
  <c r="AR47" i="9"/>
  <c r="AP24" i="9"/>
  <c r="AR29" i="9"/>
  <c r="AR46" i="9"/>
  <c r="AR91" i="9"/>
  <c r="AR16" i="9"/>
  <c r="AP50" i="9"/>
  <c r="AP62" i="9"/>
  <c r="AO11" i="9"/>
  <c r="AR17" i="9"/>
  <c r="AR97" i="9"/>
  <c r="AO49" i="9"/>
  <c r="AP35" i="9"/>
  <c r="AP14" i="9"/>
  <c r="AO17" i="9"/>
  <c r="AR106" i="9"/>
  <c r="AR89" i="9"/>
  <c r="AR88" i="9"/>
  <c r="AQ46" i="9"/>
  <c r="AO10" i="9"/>
  <c r="AQ11" i="9"/>
  <c r="AR43" i="9"/>
  <c r="AP102" i="9"/>
  <c r="AO60" i="9"/>
  <c r="AO44" i="9"/>
  <c r="AQ91" i="9"/>
  <c r="AO35" i="9"/>
  <c r="AO13" i="9"/>
  <c r="AR87" i="9"/>
  <c r="AQ55" i="9"/>
  <c r="AP61" i="9"/>
  <c r="AO89" i="9"/>
  <c r="AQ20" i="9"/>
  <c r="AO42" i="9"/>
  <c r="AP45" i="9"/>
  <c r="AO56" i="9"/>
  <c r="AR11" i="9"/>
  <c r="AP19" i="9"/>
  <c r="AQ18" i="9"/>
  <c r="AO58" i="9"/>
  <c r="AR34" i="9"/>
  <c r="AR95" i="9"/>
  <c r="AO31" i="9"/>
  <c r="AP12" i="9"/>
  <c r="AR49" i="9"/>
  <c r="AO25" i="9"/>
  <c r="AR26" i="9"/>
  <c r="AP16" i="9"/>
  <c r="AR38" i="9"/>
  <c r="AQ63" i="9"/>
  <c r="AO9" i="9"/>
  <c r="AP34" i="9"/>
  <c r="AP21" i="9"/>
  <c r="E21" i="12" s="1"/>
  <c r="C21" i="16" s="1"/>
  <c r="AR19" i="9"/>
  <c r="AQ37" i="9"/>
  <c r="AP103" i="9"/>
  <c r="AP42" i="9"/>
  <c r="AP90" i="9"/>
  <c r="AR48" i="9"/>
  <c r="AR61" i="9"/>
  <c r="AQ89" i="9"/>
  <c r="AQ31" i="9"/>
  <c r="AP54" i="9"/>
  <c r="AQ50" i="9"/>
  <c r="AP64" i="9"/>
  <c r="AQ53" i="9"/>
  <c r="AR25" i="9"/>
  <c r="AR94" i="9"/>
  <c r="AO52" i="9"/>
  <c r="AR55" i="9"/>
  <c r="AQ58" i="9"/>
  <c r="AP47" i="9"/>
  <c r="AQ12" i="9"/>
  <c r="AR62" i="9"/>
  <c r="AR36" i="9"/>
  <c r="AO24" i="9"/>
  <c r="AR18" i="9"/>
  <c r="AR42" i="9"/>
  <c r="AO62" i="9"/>
  <c r="AR90" i="9"/>
  <c r="AR57" i="9"/>
  <c r="AP43" i="9"/>
  <c r="AO6" i="9"/>
  <c r="AO7" i="9"/>
  <c r="AO8" i="9"/>
  <c r="AQ8" i="9"/>
  <c r="AP7" i="9"/>
  <c r="AP8" i="9"/>
  <c r="AR31" i="8"/>
  <c r="AR98" i="8"/>
  <c r="AO36" i="8"/>
  <c r="AO33" i="8"/>
  <c r="AQ38" i="8"/>
  <c r="AQ45" i="8"/>
  <c r="AP33" i="8"/>
  <c r="AO51" i="8"/>
  <c r="AP106" i="8"/>
  <c r="AO45" i="8"/>
  <c r="AR45" i="8"/>
  <c r="AP27" i="8"/>
  <c r="AQ27" i="8"/>
  <c r="AO31" i="8"/>
  <c r="AP105" i="8"/>
  <c r="AO100" i="8"/>
  <c r="AR28" i="8"/>
  <c r="AQ44" i="8"/>
  <c r="AR41" i="8"/>
  <c r="AQ42" i="8"/>
  <c r="AO104" i="8"/>
  <c r="D104" i="12" s="1"/>
  <c r="AQ107" i="8"/>
  <c r="AP52" i="8"/>
  <c r="AR91" i="8"/>
  <c r="AR44" i="8"/>
  <c r="AO99" i="8"/>
  <c r="AR50" i="8"/>
  <c r="AQ92" i="8"/>
  <c r="AR100" i="8"/>
  <c r="AP45" i="8"/>
  <c r="AR43" i="8"/>
  <c r="AO50" i="8"/>
  <c r="AQ102" i="8"/>
  <c r="AR99" i="8"/>
  <c r="AR32" i="8"/>
  <c r="AP44" i="8"/>
  <c r="AR48" i="8"/>
  <c r="AR104" i="8"/>
  <c r="AP38" i="8"/>
  <c r="AR90" i="8"/>
  <c r="AQ36" i="8"/>
  <c r="AP42" i="8"/>
  <c r="AP99" i="8"/>
  <c r="AP91" i="8"/>
  <c r="AP107" i="8"/>
  <c r="AP28" i="8"/>
  <c r="AR39" i="8"/>
  <c r="AQ97" i="8"/>
  <c r="AR96" i="8"/>
  <c r="AR97" i="8"/>
  <c r="AO94" i="8"/>
  <c r="AR29" i="8"/>
  <c r="AR36" i="8"/>
  <c r="AR40" i="8"/>
  <c r="G40" i="12" s="1"/>
  <c r="E40" i="16" s="1"/>
  <c r="AR30" i="8"/>
  <c r="AO107" i="8"/>
  <c r="D107" i="12" s="1"/>
  <c r="T107" i="12" s="1"/>
  <c r="AP41" i="8"/>
  <c r="AQ91" i="8"/>
  <c r="AP96" i="8"/>
  <c r="AP101" i="8"/>
  <c r="E101" i="12" s="1"/>
  <c r="C101" i="16" s="1"/>
  <c r="AP89" i="8"/>
  <c r="AR95" i="8"/>
  <c r="AR107" i="8"/>
  <c r="AQ33" i="8"/>
  <c r="AR49" i="8"/>
  <c r="AR52" i="8"/>
  <c r="AP93" i="8"/>
  <c r="AO39" i="8"/>
  <c r="AO30" i="8"/>
  <c r="AO28" i="8"/>
  <c r="D28" i="12" s="1"/>
  <c r="AR35" i="8"/>
  <c r="G35" i="12" s="1"/>
  <c r="E35" i="16" s="1"/>
  <c r="AQ43" i="8"/>
  <c r="AP104" i="8"/>
  <c r="AQ32" i="8"/>
  <c r="AR38" i="8"/>
  <c r="AQ100" i="8"/>
  <c r="AO101" i="8"/>
  <c r="AO49" i="8"/>
  <c r="AP35" i="8"/>
  <c r="AP94" i="8"/>
  <c r="AR47" i="8"/>
  <c r="AP30" i="8"/>
  <c r="AP100" i="8"/>
  <c r="AQ89" i="8"/>
  <c r="AP31" i="8"/>
  <c r="AQ34" i="8"/>
  <c r="AQ31" i="8"/>
  <c r="AQ26" i="8"/>
  <c r="AO88" i="8"/>
  <c r="AQ98" i="8"/>
  <c r="AQ51" i="8"/>
  <c r="AR42" i="8"/>
  <c r="AQ105" i="8"/>
  <c r="AO48" i="8"/>
  <c r="AP98" i="8"/>
  <c r="AO35" i="8"/>
  <c r="AP102" i="8"/>
  <c r="AO42" i="8"/>
  <c r="AQ35" i="8"/>
  <c r="AR34" i="8"/>
  <c r="AP95" i="8"/>
  <c r="AQ101" i="8"/>
  <c r="AO29" i="8"/>
  <c r="AQ50" i="8"/>
  <c r="AQ93" i="8"/>
  <c r="AR93" i="8"/>
  <c r="AQ90" i="8"/>
  <c r="AO105" i="8"/>
  <c r="D105" i="12" s="1"/>
  <c r="AO106" i="8"/>
  <c r="D106" i="12" s="1"/>
  <c r="T106" i="12" s="1"/>
  <c r="AO91" i="8"/>
  <c r="AQ48" i="8"/>
  <c r="AQ94" i="8"/>
  <c r="AO103" i="8"/>
  <c r="AP103" i="8"/>
  <c r="AO34" i="8"/>
  <c r="AO102" i="8"/>
  <c r="AQ104" i="8"/>
  <c r="F104" i="12" s="1"/>
  <c r="D104" i="16" s="1"/>
  <c r="AP40" i="8"/>
  <c r="AO47" i="8"/>
  <c r="AQ52" i="8"/>
  <c r="AP36" i="8"/>
  <c r="AP43" i="8"/>
  <c r="AO90" i="8"/>
  <c r="AQ106" i="8"/>
  <c r="AO95" i="8"/>
  <c r="AO40" i="8"/>
  <c r="AP88" i="8"/>
  <c r="AR106" i="8"/>
  <c r="AR101" i="8"/>
  <c r="AR103" i="8"/>
  <c r="AP29" i="8"/>
  <c r="AO46" i="8"/>
  <c r="AP34" i="8"/>
  <c r="AO93" i="8"/>
  <c r="AP26" i="8"/>
  <c r="AQ25" i="8"/>
  <c r="AQ39" i="8"/>
  <c r="AP48" i="8"/>
  <c r="AQ49" i="8"/>
  <c r="AP46" i="8"/>
  <c r="AP92" i="8"/>
  <c r="AR51" i="8"/>
  <c r="AO32" i="8"/>
  <c r="AO98" i="8"/>
  <c r="AP37" i="8"/>
  <c r="AQ46" i="8"/>
  <c r="AO43" i="8"/>
  <c r="AP50" i="8"/>
  <c r="AR46" i="8"/>
  <c r="AO52" i="8"/>
  <c r="AO89" i="8"/>
  <c r="AP49" i="8"/>
  <c r="AO97" i="8"/>
  <c r="AR88" i="8"/>
  <c r="AQ88" i="8"/>
  <c r="AR89" i="8"/>
  <c r="AO37" i="8"/>
  <c r="AQ41" i="8"/>
  <c r="AQ99" i="8"/>
  <c r="AQ103" i="8"/>
  <c r="AQ95" i="8"/>
  <c r="AO26" i="8"/>
  <c r="AQ28" i="8"/>
  <c r="AR33" i="8"/>
  <c r="AQ29" i="8"/>
  <c r="AR92" i="8"/>
  <c r="AR105" i="8"/>
  <c r="AP51" i="8"/>
  <c r="AQ37" i="8"/>
  <c r="AO44" i="8"/>
  <c r="AQ40" i="8"/>
  <c r="AO38" i="8"/>
  <c r="AO41" i="8"/>
  <c r="AQ96" i="8"/>
  <c r="AP97" i="8"/>
  <c r="AP90" i="8"/>
  <c r="AR94" i="8"/>
  <c r="AP47" i="8"/>
  <c r="AQ30" i="8"/>
  <c r="AR37" i="8"/>
  <c r="AQ8" i="8"/>
  <c r="AP16" i="8"/>
  <c r="AO14" i="8"/>
  <c r="AP14" i="8"/>
  <c r="AP24" i="8"/>
  <c r="AO19" i="8"/>
  <c r="AR11" i="8"/>
  <c r="AP18" i="8"/>
  <c r="AP15" i="8"/>
  <c r="AO22" i="8"/>
  <c r="AQ21" i="8"/>
  <c r="AO18" i="8"/>
  <c r="AQ19" i="8"/>
  <c r="AQ20" i="8"/>
  <c r="AQ12" i="8"/>
  <c r="AO13" i="8"/>
  <c r="AP13" i="8"/>
  <c r="AP12" i="8"/>
  <c r="AR13" i="8"/>
  <c r="AR24" i="8"/>
  <c r="AQ17" i="8"/>
  <c r="AQ14" i="8"/>
  <c r="AO16" i="8"/>
  <c r="AO10" i="8"/>
  <c r="AO20" i="8"/>
  <c r="AP17" i="8"/>
  <c r="AO24" i="8"/>
  <c r="AR25" i="8"/>
  <c r="AR27" i="8"/>
  <c r="AR21" i="8"/>
  <c r="AR22" i="8"/>
  <c r="AQ23" i="8"/>
  <c r="AO11" i="8"/>
  <c r="AO25" i="8"/>
  <c r="AR26" i="8"/>
  <c r="AR19" i="8"/>
  <c r="AR23" i="8"/>
  <c r="AQ24" i="8"/>
  <c r="AO27" i="8"/>
  <c r="AO9" i="8"/>
  <c r="AP25" i="8"/>
  <c r="E25" i="12" s="1"/>
  <c r="C25" i="16" s="1"/>
  <c r="AR20" i="8"/>
  <c r="AQ22" i="8"/>
  <c r="AO17" i="8"/>
  <c r="AQ10" i="8"/>
  <c r="AO15" i="8"/>
  <c r="AQ18" i="8"/>
  <c r="AO23" i="8"/>
  <c r="AQ13" i="8"/>
  <c r="AQ11" i="8"/>
  <c r="AP23" i="8"/>
  <c r="AP22" i="8"/>
  <c r="AO12" i="8"/>
  <c r="AP11" i="8"/>
  <c r="AP19" i="8"/>
  <c r="AR12" i="8"/>
  <c r="AR16" i="8"/>
  <c r="G16" i="12" s="1"/>
  <c r="E16" i="16" s="1"/>
  <c r="AR15" i="8"/>
  <c r="AQ15" i="8"/>
  <c r="AR8" i="8"/>
  <c r="AP8" i="8"/>
  <c r="AO7" i="8"/>
  <c r="AP7" i="8"/>
  <c r="AQ7" i="8"/>
  <c r="AO8" i="8"/>
  <c r="AR7" i="8"/>
  <c r="G109" i="9"/>
  <c r="J109" i="9"/>
  <c r="D109" i="9"/>
  <c r="H109" i="9"/>
  <c r="K109" i="9"/>
  <c r="I109" i="9"/>
  <c r="T109" i="9"/>
  <c r="L109" i="9"/>
  <c r="O109" i="9"/>
  <c r="R109" i="9"/>
  <c r="U109" i="9"/>
  <c r="M109" i="9"/>
  <c r="E109" i="9"/>
  <c r="P109" i="9"/>
  <c r="S109" i="9"/>
  <c r="C109" i="9"/>
  <c r="N109" i="9"/>
  <c r="F109" i="9"/>
  <c r="Q109" i="9"/>
  <c r="B109" i="9"/>
  <c r="G108" i="8"/>
  <c r="S108" i="8"/>
  <c r="B108" i="8"/>
  <c r="R108" i="8"/>
  <c r="I108" i="8"/>
  <c r="P108" i="8"/>
  <c r="H108" i="8"/>
  <c r="K108" i="8"/>
  <c r="J108" i="8"/>
  <c r="F108" i="8"/>
  <c r="O108" i="8"/>
  <c r="U108" i="8"/>
  <c r="M108" i="8"/>
  <c r="E108" i="8"/>
  <c r="C108" i="8"/>
  <c r="N108" i="8"/>
  <c r="T108" i="8"/>
  <c r="L108" i="8"/>
  <c r="D108" i="8"/>
  <c r="Q108" i="8"/>
  <c r="G19" i="16" l="1"/>
  <c r="D102" i="12"/>
  <c r="C33" i="12"/>
  <c r="D97" i="12"/>
  <c r="E34" i="12"/>
  <c r="C34" i="16" s="1"/>
  <c r="F42" i="12"/>
  <c r="D42" i="16" s="1"/>
  <c r="F97" i="12"/>
  <c r="D97" i="16" s="1"/>
  <c r="E97" i="12"/>
  <c r="AJ4" i="9"/>
  <c r="AP6" i="9" s="1"/>
  <c r="AK5" i="9"/>
  <c r="AQ7" i="9" s="1"/>
  <c r="F7" i="12" s="1"/>
  <c r="D7" i="16" s="1"/>
  <c r="F103" i="12"/>
  <c r="D103" i="16" s="1"/>
  <c r="C32" i="12"/>
  <c r="J33" i="12" s="1"/>
  <c r="AK3" i="9"/>
  <c r="AJ3" i="8"/>
  <c r="AJ4" i="8"/>
  <c r="AP6" i="8" s="1"/>
  <c r="C7" i="12"/>
  <c r="D103" i="12"/>
  <c r="G102" i="12"/>
  <c r="C6" i="12"/>
  <c r="E60" i="12"/>
  <c r="F102" i="12"/>
  <c r="D102" i="16" s="1"/>
  <c r="D100" i="12"/>
  <c r="T100" i="12" s="1"/>
  <c r="C9" i="12"/>
  <c r="J11" i="12" s="1"/>
  <c r="D101" i="12"/>
  <c r="C8" i="12"/>
  <c r="Y107" i="12"/>
  <c r="AH82" i="9"/>
  <c r="AH73" i="9"/>
  <c r="AH80" i="9"/>
  <c r="AH71" i="9"/>
  <c r="AH81" i="9"/>
  <c r="AH75" i="9"/>
  <c r="AH83" i="9"/>
  <c r="AN85" i="9" s="1"/>
  <c r="AH76" i="9"/>
  <c r="AH70" i="9"/>
  <c r="AH79" i="9"/>
  <c r="AH72" i="9"/>
  <c r="AH78" i="9"/>
  <c r="AH74" i="9"/>
  <c r="J37" i="12"/>
  <c r="Y104" i="12"/>
  <c r="Y92" i="12"/>
  <c r="Y45" i="12"/>
  <c r="J48" i="12"/>
  <c r="J103" i="12"/>
  <c r="J28" i="12"/>
  <c r="J15" i="12"/>
  <c r="G107" i="12"/>
  <c r="J105" i="12"/>
  <c r="F106" i="12"/>
  <c r="D106" i="16" s="1"/>
  <c r="F101" i="12"/>
  <c r="G54" i="12"/>
  <c r="J42" i="12"/>
  <c r="J16" i="12"/>
  <c r="J107" i="12"/>
  <c r="D13" i="12"/>
  <c r="J106" i="12"/>
  <c r="E13" i="12"/>
  <c r="C13" i="16" s="1"/>
  <c r="G58" i="12"/>
  <c r="D57" i="12"/>
  <c r="T57" i="12" s="1"/>
  <c r="G31" i="12"/>
  <c r="E31" i="16" s="1"/>
  <c r="J17" i="12"/>
  <c r="F107" i="12"/>
  <c r="D107" i="16" s="1"/>
  <c r="J104" i="12"/>
  <c r="Y43" i="12"/>
  <c r="J24" i="12"/>
  <c r="J41" i="12"/>
  <c r="J13" i="12"/>
  <c r="Y89" i="12"/>
  <c r="J88" i="12"/>
  <c r="Y90" i="12"/>
  <c r="J23" i="12"/>
  <c r="Y93" i="12"/>
  <c r="J27" i="12"/>
  <c r="J93" i="12"/>
  <c r="J92" i="12"/>
  <c r="J12" i="12"/>
  <c r="Y91" i="12"/>
  <c r="J25" i="12"/>
  <c r="J59" i="12"/>
  <c r="J26" i="12"/>
  <c r="Y44" i="12"/>
  <c r="J14" i="12"/>
  <c r="J62" i="12"/>
  <c r="E32" i="12"/>
  <c r="C32" i="16" s="1"/>
  <c r="Y88" i="12"/>
  <c r="G94" i="12"/>
  <c r="F54" i="12"/>
  <c r="G45" i="12"/>
  <c r="J63" i="12"/>
  <c r="J44" i="12"/>
  <c r="J47" i="12"/>
  <c r="J43" i="12"/>
  <c r="J21" i="12"/>
  <c r="J19" i="12"/>
  <c r="S63" i="12"/>
  <c r="Y63" i="12" s="1"/>
  <c r="G17" i="12"/>
  <c r="E17" i="16" s="1"/>
  <c r="J50" i="12"/>
  <c r="J90" i="12"/>
  <c r="J102" i="12"/>
  <c r="E28" i="12"/>
  <c r="C28" i="16" s="1"/>
  <c r="J36" i="12"/>
  <c r="J39" i="12"/>
  <c r="J55" i="12"/>
  <c r="J57" i="12"/>
  <c r="S58" i="12"/>
  <c r="J60" i="12"/>
  <c r="D16" i="12"/>
  <c r="Y53" i="12"/>
  <c r="J51" i="12"/>
  <c r="J18" i="12"/>
  <c r="J22" i="12"/>
  <c r="S59" i="12"/>
  <c r="J61" i="12"/>
  <c r="G63" i="12"/>
  <c r="E89" i="12"/>
  <c r="J40" i="12"/>
  <c r="J52" i="12"/>
  <c r="J54" i="12"/>
  <c r="J38" i="12"/>
  <c r="J56" i="12"/>
  <c r="S56" i="12"/>
  <c r="Y54" i="12" s="1"/>
  <c r="J58" i="12"/>
  <c r="D30" i="12"/>
  <c r="E55" i="12"/>
  <c r="J53" i="12"/>
  <c r="S48" i="12"/>
  <c r="Y50" i="12" s="1"/>
  <c r="J49" i="12"/>
  <c r="J46" i="12"/>
  <c r="J45" i="12"/>
  <c r="G8" i="12"/>
  <c r="E8" i="16" s="1"/>
  <c r="G19" i="12"/>
  <c r="E19" i="16" s="1"/>
  <c r="G24" i="12"/>
  <c r="E24" i="16" s="1"/>
  <c r="E14" i="12"/>
  <c r="C14" i="16" s="1"/>
  <c r="F89" i="12"/>
  <c r="D89" i="16" s="1"/>
  <c r="E35" i="12"/>
  <c r="C35" i="16" s="1"/>
  <c r="G49" i="12"/>
  <c r="G28" i="12"/>
  <c r="E28" i="16" s="1"/>
  <c r="D55" i="12"/>
  <c r="T55" i="12" s="1"/>
  <c r="Y52" i="12"/>
  <c r="J20" i="12"/>
  <c r="D24" i="12"/>
  <c r="G13" i="12"/>
  <c r="E13" i="16" s="1"/>
  <c r="F11" i="12"/>
  <c r="D11" i="16" s="1"/>
  <c r="E17" i="12"/>
  <c r="C17" i="16" s="1"/>
  <c r="E12" i="12"/>
  <c r="C12" i="16" s="1"/>
  <c r="F28" i="12"/>
  <c r="D28" i="16" s="1"/>
  <c r="F88" i="12"/>
  <c r="D88" i="16" s="1"/>
  <c r="F25" i="12"/>
  <c r="D25" i="16" s="1"/>
  <c r="E59" i="12"/>
  <c r="D50" i="12"/>
  <c r="T50" i="12" s="1"/>
  <c r="G61" i="12"/>
  <c r="J91" i="12"/>
  <c r="J89" i="12"/>
  <c r="S98" i="12"/>
  <c r="Y100" i="12" s="1"/>
  <c r="J100" i="12"/>
  <c r="S96" i="12"/>
  <c r="J97" i="12"/>
  <c r="J98" i="12"/>
  <c r="J96" i="12"/>
  <c r="J95" i="12"/>
  <c r="J94" i="12"/>
  <c r="S97" i="12"/>
  <c r="J99" i="12"/>
  <c r="G96" i="12"/>
  <c r="J101" i="12"/>
  <c r="D98" i="12"/>
  <c r="T98" i="12" s="1"/>
  <c r="E100" i="12"/>
  <c r="J29" i="12"/>
  <c r="Y51" i="12"/>
  <c r="Y103" i="12"/>
  <c r="Y106" i="12"/>
  <c r="Y101" i="12"/>
  <c r="G18" i="12"/>
  <c r="E18" i="16" s="1"/>
  <c r="Y102" i="12"/>
  <c r="Y105" i="12"/>
  <c r="AH81" i="8"/>
  <c r="AH83" i="8"/>
  <c r="AN85" i="8" s="1"/>
  <c r="J35" i="12"/>
  <c r="AH80" i="8"/>
  <c r="U97" i="12"/>
  <c r="U101" i="12"/>
  <c r="T104" i="12"/>
  <c r="K106" i="12"/>
  <c r="T105" i="12"/>
  <c r="Z107" i="12" s="1"/>
  <c r="K107" i="12"/>
  <c r="T102" i="12"/>
  <c r="T97" i="12"/>
  <c r="D96" i="12"/>
  <c r="E31" i="12"/>
  <c r="C31" i="16" s="1"/>
  <c r="D20" i="12"/>
  <c r="D26" i="12"/>
  <c r="G39" i="12"/>
  <c r="E39" i="16" s="1"/>
  <c r="G51" i="12"/>
  <c r="F40" i="12"/>
  <c r="D40" i="16" s="1"/>
  <c r="G23" i="12"/>
  <c r="E23" i="16" s="1"/>
  <c r="G59" i="12"/>
  <c r="F29" i="12"/>
  <c r="D29" i="16" s="1"/>
  <c r="D52" i="12"/>
  <c r="F49" i="12"/>
  <c r="E29" i="12"/>
  <c r="C29" i="16" s="1"/>
  <c r="F32" i="12"/>
  <c r="D32" i="16" s="1"/>
  <c r="G52" i="12"/>
  <c r="F44" i="12"/>
  <c r="E58" i="12"/>
  <c r="C58" i="16" s="1"/>
  <c r="E10" i="12"/>
  <c r="C10" i="16" s="1"/>
  <c r="G15" i="12"/>
  <c r="E15" i="16" s="1"/>
  <c r="F56" i="12"/>
  <c r="G30" i="12"/>
  <c r="E30" i="16" s="1"/>
  <c r="G95" i="12"/>
  <c r="E38" i="12"/>
  <c r="C38" i="16" s="1"/>
  <c r="D51" i="12"/>
  <c r="D48" i="12"/>
  <c r="E56" i="12"/>
  <c r="C56" i="16" s="1"/>
  <c r="G44" i="12"/>
  <c r="E33" i="12"/>
  <c r="C33" i="16" s="1"/>
  <c r="F57" i="12"/>
  <c r="E63" i="12"/>
  <c r="C63" i="16" s="1"/>
  <c r="E88" i="12"/>
  <c r="C88" i="16" s="1"/>
  <c r="E107" i="12"/>
  <c r="G91" i="12"/>
  <c r="G41" i="12"/>
  <c r="E41" i="16" s="1"/>
  <c r="F27" i="12"/>
  <c r="D27" i="16" s="1"/>
  <c r="F45" i="12"/>
  <c r="G12" i="12"/>
  <c r="E12" i="16" s="1"/>
  <c r="E19" i="12"/>
  <c r="C19" i="16" s="1"/>
  <c r="G11" i="12"/>
  <c r="E11" i="16" s="1"/>
  <c r="E47" i="12"/>
  <c r="C47" i="16" s="1"/>
  <c r="D40" i="12"/>
  <c r="F47" i="12"/>
  <c r="E39" i="12"/>
  <c r="C39" i="16" s="1"/>
  <c r="F10" i="12"/>
  <c r="D10" i="16" s="1"/>
  <c r="F48" i="12"/>
  <c r="F50" i="12"/>
  <c r="E94" i="12"/>
  <c r="C94" i="16" s="1"/>
  <c r="G32" i="12"/>
  <c r="E32" i="16" s="1"/>
  <c r="F60" i="12"/>
  <c r="D17" i="12"/>
  <c r="F105" i="12"/>
  <c r="D105" i="16" s="1"/>
  <c r="E11" i="12"/>
  <c r="C11" i="16" s="1"/>
  <c r="D99" i="12"/>
  <c r="D88" i="12"/>
  <c r="D41" i="12"/>
  <c r="E51" i="12"/>
  <c r="C51" i="16" s="1"/>
  <c r="F43" i="12"/>
  <c r="G50" i="12"/>
  <c r="G103" i="12"/>
  <c r="E102" i="12"/>
  <c r="C102" i="16" s="1"/>
  <c r="G101" i="12"/>
  <c r="E106" i="12"/>
  <c r="F8" i="12"/>
  <c r="D8" i="16" s="1"/>
  <c r="D27" i="12"/>
  <c r="F62" i="12"/>
  <c r="G93" i="12"/>
  <c r="F63" i="12"/>
  <c r="D61" i="12"/>
  <c r="E46" i="12"/>
  <c r="C46" i="16" s="1"/>
  <c r="G27" i="12"/>
  <c r="E27" i="16" s="1"/>
  <c r="F51" i="12"/>
  <c r="D33" i="12"/>
  <c r="E40" i="12"/>
  <c r="C40" i="16" s="1"/>
  <c r="D91" i="12"/>
  <c r="E104" i="12"/>
  <c r="C104" i="16" s="1"/>
  <c r="G99" i="12"/>
  <c r="E23" i="12"/>
  <c r="C23" i="16" s="1"/>
  <c r="E37" i="12"/>
  <c r="C37" i="16" s="1"/>
  <c r="D22" i="12"/>
  <c r="E20" i="12"/>
  <c r="C20" i="16" s="1"/>
  <c r="G9" i="12"/>
  <c r="E9" i="16" s="1"/>
  <c r="E5" i="12"/>
  <c r="C5" i="16" s="1"/>
  <c r="H5" i="16" s="1"/>
  <c r="D34" i="12"/>
  <c r="G37" i="12"/>
  <c r="E37" i="16" s="1"/>
  <c r="F95" i="12"/>
  <c r="D95" i="16" s="1"/>
  <c r="E43" i="12"/>
  <c r="C43" i="16" s="1"/>
  <c r="F12" i="12"/>
  <c r="D12" i="16" s="1"/>
  <c r="F30" i="12"/>
  <c r="D30" i="16" s="1"/>
  <c r="D43" i="12"/>
  <c r="E92" i="12"/>
  <c r="C92" i="16" s="1"/>
  <c r="D54" i="12"/>
  <c r="G29" i="12"/>
  <c r="E29" i="16" s="1"/>
  <c r="G48" i="12"/>
  <c r="E45" i="12"/>
  <c r="C45" i="16" s="1"/>
  <c r="D21" i="12"/>
  <c r="F17" i="12"/>
  <c r="D17" i="16" s="1"/>
  <c r="F19" i="12"/>
  <c r="D19" i="16" s="1"/>
  <c r="E24" i="12"/>
  <c r="C24" i="16" s="1"/>
  <c r="F41" i="12"/>
  <c r="D41" i="16" s="1"/>
  <c r="D95" i="12"/>
  <c r="D47" i="12"/>
  <c r="D42" i="12"/>
  <c r="F91" i="12"/>
  <c r="D91" i="16" s="1"/>
  <c r="E99" i="12"/>
  <c r="C99" i="16" s="1"/>
  <c r="G56" i="12"/>
  <c r="D92" i="12"/>
  <c r="E22" i="12"/>
  <c r="C22" i="16" s="1"/>
  <c r="D18" i="12"/>
  <c r="E42" i="12"/>
  <c r="C42" i="16" s="1"/>
  <c r="F92" i="12"/>
  <c r="D92" i="16" s="1"/>
  <c r="G14" i="12"/>
  <c r="E14" i="16" s="1"/>
  <c r="G26" i="12"/>
  <c r="E26" i="16" s="1"/>
  <c r="F21" i="12"/>
  <c r="D21" i="16" s="1"/>
  <c r="D14" i="12"/>
  <c r="E50" i="12"/>
  <c r="C50" i="16" s="1"/>
  <c r="F39" i="12"/>
  <c r="D39" i="16" s="1"/>
  <c r="D53" i="12"/>
  <c r="D90" i="12"/>
  <c r="D29" i="12"/>
  <c r="D35" i="12"/>
  <c r="E57" i="12"/>
  <c r="C57" i="16" s="1"/>
  <c r="F33" i="12"/>
  <c r="D33" i="16" s="1"/>
  <c r="G53" i="12"/>
  <c r="F36" i="12"/>
  <c r="D36" i="16" s="1"/>
  <c r="D36" i="12"/>
  <c r="D6" i="12"/>
  <c r="F9" i="12"/>
  <c r="D9" i="16" s="1"/>
  <c r="G10" i="12"/>
  <c r="E10" i="16" s="1"/>
  <c r="E41" i="12"/>
  <c r="C41" i="16" s="1"/>
  <c r="F37" i="12"/>
  <c r="D37" i="16" s="1"/>
  <c r="E54" i="12"/>
  <c r="C54" i="16" s="1"/>
  <c r="E7" i="12"/>
  <c r="C7" i="16" s="1"/>
  <c r="G20" i="12"/>
  <c r="E20" i="16" s="1"/>
  <c r="E16" i="12"/>
  <c r="C16" i="16" s="1"/>
  <c r="G55" i="12"/>
  <c r="G105" i="12"/>
  <c r="E61" i="12"/>
  <c r="C61" i="16" s="1"/>
  <c r="F59" i="12"/>
  <c r="E98" i="12"/>
  <c r="C98" i="16" s="1"/>
  <c r="E62" i="12"/>
  <c r="C62" i="16" s="1"/>
  <c r="E105" i="12"/>
  <c r="C105" i="16" s="1"/>
  <c r="G98" i="12"/>
  <c r="F22" i="12"/>
  <c r="D22" i="16" s="1"/>
  <c r="D11" i="12"/>
  <c r="E15" i="12"/>
  <c r="C15" i="16" s="1"/>
  <c r="D38" i="12"/>
  <c r="G88" i="12"/>
  <c r="G60" i="12"/>
  <c r="E30" i="12"/>
  <c r="C30" i="16" s="1"/>
  <c r="F100" i="12"/>
  <c r="D100" i="16" s="1"/>
  <c r="D63" i="12"/>
  <c r="F96" i="12"/>
  <c r="D96" i="16" s="1"/>
  <c r="E48" i="12"/>
  <c r="C48" i="16" s="1"/>
  <c r="G89" i="12"/>
  <c r="F13" i="12"/>
  <c r="D13" i="16" s="1"/>
  <c r="D7" i="12"/>
  <c r="F58" i="12"/>
  <c r="D93" i="12"/>
  <c r="G106" i="12"/>
  <c r="G36" i="12"/>
  <c r="E36" i="16" s="1"/>
  <c r="F15" i="12"/>
  <c r="D15" i="16" s="1"/>
  <c r="D45" i="12"/>
  <c r="D8" i="12"/>
  <c r="E36" i="12"/>
  <c r="C36" i="16" s="1"/>
  <c r="G34" i="12"/>
  <c r="E34" i="16" s="1"/>
  <c r="F31" i="12"/>
  <c r="D31" i="16" s="1"/>
  <c r="D62" i="12"/>
  <c r="D39" i="12"/>
  <c r="F18" i="12"/>
  <c r="D18" i="16" s="1"/>
  <c r="G22" i="12"/>
  <c r="E22" i="16" s="1"/>
  <c r="E49" i="12"/>
  <c r="C49" i="16" s="1"/>
  <c r="D5" i="12"/>
  <c r="D15" i="12"/>
  <c r="F24" i="12"/>
  <c r="D24" i="16" s="1"/>
  <c r="G21" i="12"/>
  <c r="E21" i="16" s="1"/>
  <c r="F20" i="12"/>
  <c r="D20" i="16" s="1"/>
  <c r="F99" i="12"/>
  <c r="D99" i="16" s="1"/>
  <c r="D58" i="12"/>
  <c r="D46" i="12"/>
  <c r="F52" i="12"/>
  <c r="F94" i="12"/>
  <c r="D94" i="16" s="1"/>
  <c r="F93" i="12"/>
  <c r="D93" i="16" s="1"/>
  <c r="F35" i="12"/>
  <c r="D35" i="16" s="1"/>
  <c r="G42" i="12"/>
  <c r="E42" i="16" s="1"/>
  <c r="F34" i="12"/>
  <c r="D34" i="16" s="1"/>
  <c r="G47" i="12"/>
  <c r="G38" i="12"/>
  <c r="E38" i="16" s="1"/>
  <c r="E93" i="12"/>
  <c r="C93" i="16" s="1"/>
  <c r="E96" i="12"/>
  <c r="C96" i="16" s="1"/>
  <c r="D94" i="12"/>
  <c r="E91" i="12"/>
  <c r="C91" i="16" s="1"/>
  <c r="E44" i="12"/>
  <c r="C44" i="16" s="1"/>
  <c r="G100" i="12"/>
  <c r="E52" i="12"/>
  <c r="C52" i="16" s="1"/>
  <c r="F55" i="12"/>
  <c r="E27" i="12"/>
  <c r="C27" i="16" s="1"/>
  <c r="F38" i="12"/>
  <c r="D38" i="16" s="1"/>
  <c r="F16" i="12"/>
  <c r="D16" i="16" s="1"/>
  <c r="D12" i="12"/>
  <c r="F61" i="12"/>
  <c r="D44" i="12"/>
  <c r="F46" i="12"/>
  <c r="G97" i="12"/>
  <c r="G25" i="12"/>
  <c r="E25" i="16" s="1"/>
  <c r="D37" i="12"/>
  <c r="G46" i="12"/>
  <c r="F98" i="12"/>
  <c r="D98" i="16" s="1"/>
  <c r="D89" i="12"/>
  <c r="E53" i="12"/>
  <c r="C53" i="16" s="1"/>
  <c r="G33" i="12"/>
  <c r="E33" i="16" s="1"/>
  <c r="G62" i="12"/>
  <c r="D49" i="12"/>
  <c r="F14" i="12"/>
  <c r="D14" i="16" s="1"/>
  <c r="G5" i="12"/>
  <c r="E5" i="16" s="1"/>
  <c r="J5" i="16" s="1"/>
  <c r="D25" i="12"/>
  <c r="F53" i="12"/>
  <c r="G90" i="12"/>
  <c r="G57" i="12"/>
  <c r="E90" i="12"/>
  <c r="C90" i="16" s="1"/>
  <c r="G92" i="12"/>
  <c r="D59" i="12"/>
  <c r="D32" i="12"/>
  <c r="E26" i="12"/>
  <c r="C26" i="16" s="1"/>
  <c r="D19" i="12"/>
  <c r="D23" i="12"/>
  <c r="D9" i="12"/>
  <c r="F23" i="12"/>
  <c r="D23" i="16" s="1"/>
  <c r="D10" i="12"/>
  <c r="E18" i="12"/>
  <c r="C18" i="16" s="1"/>
  <c r="E103" i="12"/>
  <c r="C103" i="16" s="1"/>
  <c r="F90" i="12"/>
  <c r="D90" i="16" s="1"/>
  <c r="E95" i="12"/>
  <c r="C95" i="16" s="1"/>
  <c r="D56" i="12"/>
  <c r="F26" i="12"/>
  <c r="D26" i="16" s="1"/>
  <c r="D60" i="12"/>
  <c r="G104" i="12"/>
  <c r="G43" i="12"/>
  <c r="D31" i="12"/>
  <c r="F5" i="12"/>
  <c r="D5" i="16" s="1"/>
  <c r="I5" i="16" s="1"/>
  <c r="E8" i="12"/>
  <c r="C8" i="16" s="1"/>
  <c r="AJ84" i="8"/>
  <c r="AI84" i="8"/>
  <c r="K104" i="12" l="1"/>
  <c r="G20" i="16"/>
  <c r="E6" i="12"/>
  <c r="C6" i="16" s="1"/>
  <c r="H6" i="16" s="1"/>
  <c r="H7" i="16" s="1"/>
  <c r="D53" i="16"/>
  <c r="H53" i="12"/>
  <c r="V53" i="12" s="1"/>
  <c r="E95" i="16"/>
  <c r="I95" i="12"/>
  <c r="W95" i="12" s="1"/>
  <c r="U89" i="12"/>
  <c r="C89" i="16"/>
  <c r="E54" i="16"/>
  <c r="I54" i="12"/>
  <c r="W54" i="12" s="1"/>
  <c r="D46" i="16"/>
  <c r="H46" i="12"/>
  <c r="V46" i="12" s="1"/>
  <c r="D55" i="16"/>
  <c r="H55" i="12"/>
  <c r="V55" i="12" s="1"/>
  <c r="E88" i="16"/>
  <c r="I88" i="12"/>
  <c r="W88" i="12" s="1"/>
  <c r="E53" i="16"/>
  <c r="I53" i="12"/>
  <c r="W53" i="12" s="1"/>
  <c r="E101" i="16"/>
  <c r="I101" i="12"/>
  <c r="W101" i="12" s="1"/>
  <c r="D50" i="16"/>
  <c r="H50" i="12"/>
  <c r="V50" i="12" s="1"/>
  <c r="E47" i="16"/>
  <c r="I47" i="12"/>
  <c r="W47" i="12" s="1"/>
  <c r="E89" i="16"/>
  <c r="I89" i="12"/>
  <c r="W89" i="12" s="1"/>
  <c r="D59" i="16"/>
  <c r="H59" i="12"/>
  <c r="V59" i="12" s="1"/>
  <c r="E99" i="16"/>
  <c r="I99" i="12"/>
  <c r="W99" i="12" s="1"/>
  <c r="D48" i="16"/>
  <c r="H48" i="12"/>
  <c r="V48" i="12" s="1"/>
  <c r="D57" i="16"/>
  <c r="H57" i="12"/>
  <c r="V57" i="12" s="1"/>
  <c r="E63" i="16"/>
  <c r="I63" i="12"/>
  <c r="W63" i="12" s="1"/>
  <c r="E58" i="16"/>
  <c r="I58" i="12"/>
  <c r="W58" i="12" s="1"/>
  <c r="H101" i="12"/>
  <c r="V101" i="12" s="1"/>
  <c r="D101" i="16"/>
  <c r="D63" i="16"/>
  <c r="H63" i="12"/>
  <c r="V63" i="12" s="1"/>
  <c r="E103" i="16"/>
  <c r="I103" i="12"/>
  <c r="W103" i="12" s="1"/>
  <c r="D45" i="16"/>
  <c r="H45" i="12"/>
  <c r="V45" i="12" s="1"/>
  <c r="D56" i="16"/>
  <c r="H56" i="12"/>
  <c r="V56" i="12" s="1"/>
  <c r="D49" i="16"/>
  <c r="H49" i="12"/>
  <c r="V49" i="12" s="1"/>
  <c r="E51" i="16"/>
  <c r="I51" i="12"/>
  <c r="W51" i="12" s="1"/>
  <c r="E93" i="16"/>
  <c r="I93" i="12"/>
  <c r="W93" i="12" s="1"/>
  <c r="E50" i="16"/>
  <c r="I50" i="12"/>
  <c r="W50" i="12" s="1"/>
  <c r="E44" i="16"/>
  <c r="I44" i="12"/>
  <c r="W44" i="12" s="1"/>
  <c r="E49" i="16"/>
  <c r="I49" i="12"/>
  <c r="W49" i="12" s="1"/>
  <c r="E45" i="16"/>
  <c r="I45" i="12"/>
  <c r="W45" i="12" s="1"/>
  <c r="E56" i="16"/>
  <c r="I56" i="12"/>
  <c r="W56" i="12" s="1"/>
  <c r="E104" i="16"/>
  <c r="I104" i="12"/>
  <c r="W104" i="12" s="1"/>
  <c r="E92" i="16"/>
  <c r="I92" i="12"/>
  <c r="W92" i="12" s="1"/>
  <c r="E46" i="16"/>
  <c r="I46" i="12"/>
  <c r="W46" i="12" s="1"/>
  <c r="E105" i="16"/>
  <c r="I105" i="12"/>
  <c r="W105" i="12" s="1"/>
  <c r="E106" i="16"/>
  <c r="I106" i="12"/>
  <c r="W106" i="12" s="1"/>
  <c r="E55" i="16"/>
  <c r="I55" i="12"/>
  <c r="W55" i="12" s="1"/>
  <c r="D62" i="16"/>
  <c r="H62" i="12"/>
  <c r="V62" i="12" s="1"/>
  <c r="D43" i="16"/>
  <c r="H43" i="12"/>
  <c r="V43" i="12" s="1"/>
  <c r="D47" i="16"/>
  <c r="H47" i="12"/>
  <c r="V47" i="12" s="1"/>
  <c r="U100" i="12"/>
  <c r="C100" i="16"/>
  <c r="E61" i="16"/>
  <c r="I61" i="12"/>
  <c r="W61" i="12" s="1"/>
  <c r="D54" i="16"/>
  <c r="H54" i="12"/>
  <c r="V54" i="12" s="1"/>
  <c r="E107" i="16"/>
  <c r="I107" i="12"/>
  <c r="W107" i="12" s="1"/>
  <c r="U60" i="12"/>
  <c r="C60" i="16"/>
  <c r="H97" i="12"/>
  <c r="V97" i="12" s="1"/>
  <c r="C97" i="16"/>
  <c r="E43" i="16"/>
  <c r="I43" i="12"/>
  <c r="W43" i="12" s="1"/>
  <c r="E57" i="16"/>
  <c r="I57" i="12"/>
  <c r="W57" i="12" s="1"/>
  <c r="E62" i="16"/>
  <c r="I62" i="12"/>
  <c r="W62" i="12" s="1"/>
  <c r="E98" i="16"/>
  <c r="I98" i="12"/>
  <c r="W98" i="12" s="1"/>
  <c r="D60" i="16"/>
  <c r="H60" i="12"/>
  <c r="V60" i="12" s="1"/>
  <c r="E91" i="16"/>
  <c r="I91" i="12"/>
  <c r="W91" i="12" s="1"/>
  <c r="E59" i="16"/>
  <c r="I59" i="12"/>
  <c r="W59" i="12" s="1"/>
  <c r="E94" i="16"/>
  <c r="I94" i="12"/>
  <c r="W94" i="12" s="1"/>
  <c r="D61" i="16"/>
  <c r="H61" i="12"/>
  <c r="V61" i="12" s="1"/>
  <c r="E100" i="16"/>
  <c r="I100" i="12"/>
  <c r="W100" i="12" s="1"/>
  <c r="E90" i="16"/>
  <c r="I90" i="12"/>
  <c r="W90" i="12" s="1"/>
  <c r="D58" i="16"/>
  <c r="H58" i="12"/>
  <c r="V58" i="12" s="1"/>
  <c r="D51" i="16"/>
  <c r="H51" i="12"/>
  <c r="V51" i="12" s="1"/>
  <c r="U107" i="12"/>
  <c r="C107" i="16"/>
  <c r="D44" i="16"/>
  <c r="H44" i="12"/>
  <c r="V44" i="12" s="1"/>
  <c r="U59" i="12"/>
  <c r="C59" i="16"/>
  <c r="E102" i="16"/>
  <c r="I102" i="12"/>
  <c r="W102" i="12" s="1"/>
  <c r="E97" i="16"/>
  <c r="I97" i="12"/>
  <c r="W97" i="12" s="1"/>
  <c r="D52" i="16"/>
  <c r="H52" i="12"/>
  <c r="V52" i="12" s="1"/>
  <c r="E60" i="16"/>
  <c r="I60" i="12"/>
  <c r="W60" i="12" s="1"/>
  <c r="E48" i="16"/>
  <c r="I48" i="12"/>
  <c r="W48" i="12" s="1"/>
  <c r="U106" i="12"/>
  <c r="C106" i="16"/>
  <c r="E52" i="16"/>
  <c r="I52" i="12"/>
  <c r="W52" i="12" s="1"/>
  <c r="E96" i="16"/>
  <c r="I96" i="12"/>
  <c r="W96" i="12" s="1"/>
  <c r="U55" i="12"/>
  <c r="C55" i="16"/>
  <c r="AN79" i="8"/>
  <c r="AN78" i="8"/>
  <c r="J7" i="12"/>
  <c r="J31" i="12"/>
  <c r="K105" i="12"/>
  <c r="T103" i="12"/>
  <c r="Z104" i="12" s="1"/>
  <c r="J10" i="12"/>
  <c r="J30" i="12"/>
  <c r="J32" i="12"/>
  <c r="J34" i="12"/>
  <c r="AL5" i="9"/>
  <c r="AR7" i="9" s="1"/>
  <c r="G7" i="12" s="1"/>
  <c r="AK4" i="9"/>
  <c r="AQ6" i="9" s="1"/>
  <c r="K103" i="12"/>
  <c r="J5" i="12"/>
  <c r="T101" i="12"/>
  <c r="K102" i="12"/>
  <c r="AL3" i="9"/>
  <c r="J8" i="12"/>
  <c r="AK4" i="8"/>
  <c r="AQ6" i="8" s="1"/>
  <c r="AK3" i="8"/>
  <c r="J6" i="12"/>
  <c r="J9" i="12"/>
  <c r="H102" i="12"/>
  <c r="V102" i="12" s="1"/>
  <c r="AN82" i="9"/>
  <c r="AN81" i="9"/>
  <c r="AN83" i="9"/>
  <c r="AN80" i="9"/>
  <c r="AN72" i="9"/>
  <c r="AN73" i="9"/>
  <c r="AN74" i="9"/>
  <c r="AN84" i="9"/>
  <c r="AH77" i="9"/>
  <c r="AH69" i="9"/>
  <c r="AN71" i="9" s="1"/>
  <c r="C85" i="12"/>
  <c r="S85" i="12" s="1"/>
  <c r="Y87" i="12" s="1"/>
  <c r="M105" i="12"/>
  <c r="Y61" i="12"/>
  <c r="H89" i="12"/>
  <c r="V89" i="12" s="1"/>
  <c r="Z106" i="12"/>
  <c r="Y55" i="12"/>
  <c r="Y98" i="12"/>
  <c r="L33" i="12"/>
  <c r="M26" i="12"/>
  <c r="M33" i="12"/>
  <c r="N16" i="12"/>
  <c r="K32" i="12"/>
  <c r="M40" i="12"/>
  <c r="L22" i="12"/>
  <c r="Y99" i="12"/>
  <c r="L27" i="12"/>
  <c r="L15" i="12"/>
  <c r="Y97" i="12"/>
  <c r="Y62" i="12"/>
  <c r="AH68" i="9"/>
  <c r="AA110" i="9"/>
  <c r="AA112" i="9" s="1"/>
  <c r="Y59" i="12"/>
  <c r="Y60" i="12"/>
  <c r="Y56" i="12"/>
  <c r="N18" i="12"/>
  <c r="N17" i="12"/>
  <c r="AI68" i="9"/>
  <c r="N47" i="12"/>
  <c r="AK68" i="9"/>
  <c r="M27" i="12"/>
  <c r="AJ68" i="9"/>
  <c r="N44" i="12"/>
  <c r="N38" i="12"/>
  <c r="L13" i="12"/>
  <c r="AL68" i="9"/>
  <c r="N27" i="12"/>
  <c r="Y48" i="12"/>
  <c r="Y46" i="12"/>
  <c r="Y49" i="12"/>
  <c r="Y47" i="12"/>
  <c r="Y58" i="12"/>
  <c r="Y57" i="12"/>
  <c r="Y96" i="12"/>
  <c r="Y95" i="12"/>
  <c r="Y94" i="12"/>
  <c r="N35" i="12"/>
  <c r="M18" i="12"/>
  <c r="M11" i="12"/>
  <c r="N11" i="12"/>
  <c r="M34" i="12"/>
  <c r="L37" i="12"/>
  <c r="L102" i="12"/>
  <c r="M99" i="12"/>
  <c r="M12" i="12"/>
  <c r="N25" i="12"/>
  <c r="M37" i="12"/>
  <c r="N28" i="12"/>
  <c r="K31" i="12"/>
  <c r="M32" i="12"/>
  <c r="L21" i="12"/>
  <c r="N98" i="12"/>
  <c r="M9" i="12"/>
  <c r="N33" i="12"/>
  <c r="M56" i="12"/>
  <c r="L6" i="12"/>
  <c r="L7" i="12"/>
  <c r="L5" i="12"/>
  <c r="L8" i="12"/>
  <c r="U44" i="12"/>
  <c r="L46" i="12"/>
  <c r="M22" i="12"/>
  <c r="H96" i="12"/>
  <c r="V96" i="12" s="1"/>
  <c r="M98" i="12"/>
  <c r="U61" i="12"/>
  <c r="L43" i="12"/>
  <c r="U57" i="12"/>
  <c r="L59" i="12"/>
  <c r="M23" i="12"/>
  <c r="N58" i="12"/>
  <c r="M21" i="12"/>
  <c r="U92" i="12"/>
  <c r="L94" i="12"/>
  <c r="U104" i="12"/>
  <c r="L106" i="12"/>
  <c r="N105" i="12"/>
  <c r="U47" i="12"/>
  <c r="L49" i="12"/>
  <c r="M46" i="12"/>
  <c r="K28" i="12"/>
  <c r="L11" i="12"/>
  <c r="N21" i="12"/>
  <c r="L10" i="12"/>
  <c r="U95" i="12"/>
  <c r="L97" i="12"/>
  <c r="N59" i="12"/>
  <c r="U91" i="12"/>
  <c r="L93" i="12"/>
  <c r="N23" i="12"/>
  <c r="N107" i="12"/>
  <c r="N12" i="12"/>
  <c r="U99" i="12"/>
  <c r="L101" i="12"/>
  <c r="M19" i="12"/>
  <c r="N95" i="12"/>
  <c r="N52" i="12"/>
  <c r="H105" i="12"/>
  <c r="V105" i="12" s="1"/>
  <c r="M107" i="12"/>
  <c r="L41" i="12"/>
  <c r="N13" i="12"/>
  <c r="U88" i="12"/>
  <c r="L90" i="12"/>
  <c r="L40" i="12"/>
  <c r="N54" i="12"/>
  <c r="M42" i="12"/>
  <c r="L36" i="12"/>
  <c r="N20" i="12"/>
  <c r="N26" i="12"/>
  <c r="H90" i="12"/>
  <c r="V90" i="12" s="1"/>
  <c r="M92" i="12"/>
  <c r="N92" i="12"/>
  <c r="H100" i="12"/>
  <c r="V100" i="12" s="1"/>
  <c r="M102" i="12"/>
  <c r="M24" i="12"/>
  <c r="N57" i="12"/>
  <c r="H91" i="12"/>
  <c r="V91" i="12" s="1"/>
  <c r="M93" i="12"/>
  <c r="L42" i="12"/>
  <c r="M45" i="12"/>
  <c r="U63" i="12"/>
  <c r="N97" i="12"/>
  <c r="M44" i="12"/>
  <c r="N56" i="12"/>
  <c r="N10" i="12"/>
  <c r="M91" i="12"/>
  <c r="N104" i="12"/>
  <c r="H93" i="12"/>
  <c r="V93" i="12" s="1"/>
  <c r="M95" i="12"/>
  <c r="U103" i="12"/>
  <c r="L105" i="12"/>
  <c r="L28" i="12"/>
  <c r="M55" i="12"/>
  <c r="U53" i="12"/>
  <c r="L55" i="12"/>
  <c r="U96" i="12"/>
  <c r="L98" i="12"/>
  <c r="H94" i="12"/>
  <c r="V94" i="12" s="1"/>
  <c r="M96" i="12"/>
  <c r="N36" i="12"/>
  <c r="M60" i="12"/>
  <c r="L32" i="12"/>
  <c r="N100" i="12"/>
  <c r="L18" i="12"/>
  <c r="H92" i="12"/>
  <c r="V92" i="12" s="1"/>
  <c r="M94" i="12"/>
  <c r="M14" i="12"/>
  <c r="U51" i="12"/>
  <c r="L53" i="12"/>
  <c r="AH82" i="8"/>
  <c r="N14" i="12"/>
  <c r="M59" i="12"/>
  <c r="N32" i="12"/>
  <c r="L31" i="12"/>
  <c r="H103" i="12"/>
  <c r="V103" i="12" s="1"/>
  <c r="L14" i="12"/>
  <c r="L30" i="12"/>
  <c r="N37" i="12"/>
  <c r="M104" i="12"/>
  <c r="N30" i="12"/>
  <c r="M13" i="12"/>
  <c r="N34" i="12"/>
  <c r="N42" i="12"/>
  <c r="L61" i="12"/>
  <c r="L20" i="12"/>
  <c r="L29" i="12"/>
  <c r="U93" i="12"/>
  <c r="L95" i="12"/>
  <c r="M54" i="12"/>
  <c r="U105" i="12"/>
  <c r="L107" i="12"/>
  <c r="N22" i="12"/>
  <c r="U45" i="12"/>
  <c r="L47" i="12"/>
  <c r="M10" i="12"/>
  <c r="M49" i="12"/>
  <c r="L35" i="12"/>
  <c r="M51" i="12"/>
  <c r="N106" i="12"/>
  <c r="M48" i="12"/>
  <c r="U62" i="12"/>
  <c r="M41" i="12"/>
  <c r="L39" i="12"/>
  <c r="U94" i="12"/>
  <c r="L96" i="12"/>
  <c r="M29" i="12"/>
  <c r="N46" i="12"/>
  <c r="M103" i="12"/>
  <c r="M90" i="12"/>
  <c r="M106" i="12"/>
  <c r="N45" i="12"/>
  <c r="N99" i="12"/>
  <c r="L38" i="12"/>
  <c r="M53" i="12"/>
  <c r="M47" i="12"/>
  <c r="M58" i="12"/>
  <c r="N19" i="12"/>
  <c r="N40" i="12"/>
  <c r="M15" i="12"/>
  <c r="N90" i="12"/>
  <c r="M38" i="12"/>
  <c r="N50" i="12"/>
  <c r="N29" i="12"/>
  <c r="M25" i="12"/>
  <c r="U52" i="12"/>
  <c r="L54" i="12"/>
  <c r="K59" i="12"/>
  <c r="N91" i="12"/>
  <c r="U54" i="12"/>
  <c r="L56" i="12"/>
  <c r="U50" i="12"/>
  <c r="L52" i="12"/>
  <c r="N31" i="12"/>
  <c r="U46" i="12"/>
  <c r="L48" i="12"/>
  <c r="M52" i="12"/>
  <c r="L12" i="12"/>
  <c r="H104" i="12"/>
  <c r="V104" i="12" s="1"/>
  <c r="L44" i="12"/>
  <c r="L91" i="12"/>
  <c r="H107" i="12"/>
  <c r="V107" i="12" s="1"/>
  <c r="M57" i="12"/>
  <c r="U49" i="12"/>
  <c r="L51" i="12"/>
  <c r="L9" i="12"/>
  <c r="U43" i="12"/>
  <c r="L45" i="12"/>
  <c r="AA109" i="8"/>
  <c r="N94" i="12"/>
  <c r="H98" i="12"/>
  <c r="V98" i="12" s="1"/>
  <c r="M100" i="12"/>
  <c r="N49" i="12"/>
  <c r="N24" i="12"/>
  <c r="K40" i="12"/>
  <c r="U98" i="12"/>
  <c r="L100" i="12"/>
  <c r="N55" i="12"/>
  <c r="L24" i="12"/>
  <c r="M43" i="12"/>
  <c r="H95" i="12"/>
  <c r="V95" i="12" s="1"/>
  <c r="M97" i="12"/>
  <c r="L25" i="12"/>
  <c r="N103" i="12"/>
  <c r="N43" i="12"/>
  <c r="U56" i="12"/>
  <c r="L58" i="12"/>
  <c r="M31" i="12"/>
  <c r="N53" i="12"/>
  <c r="L23" i="12"/>
  <c r="M30" i="12"/>
  <c r="H88" i="12"/>
  <c r="V88" i="12" s="1"/>
  <c r="L34" i="12"/>
  <c r="H106" i="12"/>
  <c r="V106" i="12" s="1"/>
  <c r="M28" i="12"/>
  <c r="K11" i="12"/>
  <c r="U90" i="12"/>
  <c r="L92" i="12"/>
  <c r="M16" i="12"/>
  <c r="N48" i="12"/>
  <c r="N102" i="12"/>
  <c r="M36" i="12"/>
  <c r="H99" i="12"/>
  <c r="V99" i="12" s="1"/>
  <c r="M101" i="12"/>
  <c r="M20" i="12"/>
  <c r="M17" i="12"/>
  <c r="U48" i="12"/>
  <c r="L50" i="12"/>
  <c r="L17" i="12"/>
  <c r="M61" i="12"/>
  <c r="M39" i="12"/>
  <c r="M35" i="12"/>
  <c r="K16" i="12"/>
  <c r="L26" i="12"/>
  <c r="N39" i="12"/>
  <c r="N101" i="12"/>
  <c r="U102" i="12"/>
  <c r="L104" i="12"/>
  <c r="M50" i="12"/>
  <c r="N93" i="12"/>
  <c r="U58" i="12"/>
  <c r="L60" i="12"/>
  <c r="N61" i="12"/>
  <c r="N41" i="12"/>
  <c r="L103" i="12"/>
  <c r="L99" i="12"/>
  <c r="L19" i="12"/>
  <c r="N60" i="12"/>
  <c r="N15" i="12"/>
  <c r="N96" i="12"/>
  <c r="L57" i="12"/>
  <c r="N51" i="12"/>
  <c r="L16" i="12"/>
  <c r="T44" i="12"/>
  <c r="K46" i="12"/>
  <c r="T99" i="12"/>
  <c r="K101" i="12"/>
  <c r="T92" i="12"/>
  <c r="K94" i="12"/>
  <c r="K41" i="12"/>
  <c r="T45" i="12"/>
  <c r="K47" i="12"/>
  <c r="T54" i="12"/>
  <c r="K56" i="12"/>
  <c r="T56" i="12"/>
  <c r="K58" i="12"/>
  <c r="K14" i="12"/>
  <c r="K13" i="12"/>
  <c r="T51" i="12"/>
  <c r="K53" i="12"/>
  <c r="K37" i="12"/>
  <c r="T91" i="12"/>
  <c r="K93" i="12"/>
  <c r="K21" i="12"/>
  <c r="T93" i="12"/>
  <c r="K95" i="12"/>
  <c r="K30" i="12"/>
  <c r="K52" i="12"/>
  <c r="K33" i="12"/>
  <c r="K17" i="12"/>
  <c r="K5" i="12"/>
  <c r="K7" i="12"/>
  <c r="K8" i="12"/>
  <c r="K6" i="12"/>
  <c r="T90" i="12"/>
  <c r="K92" i="12"/>
  <c r="K44" i="12"/>
  <c r="K23" i="12"/>
  <c r="K35" i="12"/>
  <c r="K29" i="12"/>
  <c r="K57" i="12"/>
  <c r="T60" i="12"/>
  <c r="T61" i="12"/>
  <c r="T48" i="12"/>
  <c r="K50" i="12"/>
  <c r="K15" i="12"/>
  <c r="K25" i="12"/>
  <c r="T49" i="12"/>
  <c r="K51" i="12"/>
  <c r="K36" i="12"/>
  <c r="K100" i="12"/>
  <c r="T63" i="12"/>
  <c r="K22" i="12"/>
  <c r="T94" i="12"/>
  <c r="K96" i="12"/>
  <c r="T96" i="12"/>
  <c r="K98" i="12"/>
  <c r="K34" i="12"/>
  <c r="K27" i="12"/>
  <c r="K9" i="12"/>
  <c r="K38" i="12"/>
  <c r="T53" i="12"/>
  <c r="K55" i="12"/>
  <c r="T47" i="12"/>
  <c r="K49" i="12"/>
  <c r="K24" i="12"/>
  <c r="K43" i="12"/>
  <c r="T58" i="12"/>
  <c r="K60" i="12"/>
  <c r="K99" i="12"/>
  <c r="K42" i="12"/>
  <c r="K39" i="12"/>
  <c r="T62" i="12"/>
  <c r="T43" i="12"/>
  <c r="K45" i="12"/>
  <c r="K19" i="12"/>
  <c r="K12" i="12"/>
  <c r="T59" i="12"/>
  <c r="K61" i="12"/>
  <c r="T89" i="12"/>
  <c r="K91" i="12"/>
  <c r="T46" i="12"/>
  <c r="K48" i="12"/>
  <c r="K10" i="12"/>
  <c r="K20" i="12"/>
  <c r="T95" i="12"/>
  <c r="K97" i="12"/>
  <c r="T88" i="12"/>
  <c r="K90" i="12"/>
  <c r="T52" i="12"/>
  <c r="K54" i="12"/>
  <c r="K18" i="12"/>
  <c r="K26" i="12"/>
  <c r="AK70" i="9"/>
  <c r="AL83" i="9"/>
  <c r="AI73" i="9"/>
  <c r="AL75" i="9"/>
  <c r="AL80" i="9"/>
  <c r="AK74" i="9"/>
  <c r="AJ83" i="9"/>
  <c r="AI81" i="9"/>
  <c r="AJ80" i="9"/>
  <c r="AK82" i="9"/>
  <c r="AI74" i="9"/>
  <c r="AL70" i="9"/>
  <c r="AK75" i="9"/>
  <c r="AK80" i="9"/>
  <c r="AK77" i="9"/>
  <c r="AJ72" i="9"/>
  <c r="AL74" i="9"/>
  <c r="AI83" i="9"/>
  <c r="AK84" i="9"/>
  <c r="AQ86" i="9" s="1"/>
  <c r="AJ84" i="9"/>
  <c r="AP86" i="9" s="1"/>
  <c r="AL76" i="9"/>
  <c r="AL72" i="9"/>
  <c r="AL84" i="9"/>
  <c r="AR86" i="9" s="1"/>
  <c r="AJ75" i="9"/>
  <c r="AI69" i="9"/>
  <c r="AI75" i="9"/>
  <c r="AI84" i="9"/>
  <c r="AO86" i="9" s="1"/>
  <c r="AI78" i="9"/>
  <c r="AK85" i="8"/>
  <c r="AQ87" i="8" s="1"/>
  <c r="F87" i="12" s="1"/>
  <c r="D87" i="16" s="1"/>
  <c r="AK83" i="8"/>
  <c r="AJ85" i="8"/>
  <c r="AP87" i="8" s="1"/>
  <c r="E87" i="12" s="1"/>
  <c r="C87" i="16" s="1"/>
  <c r="AJ83" i="8"/>
  <c r="AI85" i="8"/>
  <c r="AO87" i="8" s="1"/>
  <c r="D87" i="12" s="1"/>
  <c r="AI83" i="8"/>
  <c r="AJ81" i="8"/>
  <c r="AK82" i="8"/>
  <c r="AK80" i="8"/>
  <c r="AI81" i="8"/>
  <c r="AL85" i="8"/>
  <c r="AR87" i="8" s="1"/>
  <c r="G87" i="12" s="1"/>
  <c r="AL83" i="8"/>
  <c r="AI82" i="8"/>
  <c r="AI80" i="8"/>
  <c r="AL82" i="9"/>
  <c r="AJ69" i="9"/>
  <c r="AJ67" i="9"/>
  <c r="AI72" i="9"/>
  <c r="AL79" i="9"/>
  <c r="AJ78" i="9"/>
  <c r="AK79" i="9"/>
  <c r="AL69" i="9"/>
  <c r="AL67" i="9"/>
  <c r="AL77" i="9"/>
  <c r="AI79" i="9"/>
  <c r="AK72" i="9"/>
  <c r="AJ70" i="9"/>
  <c r="AK78" i="9"/>
  <c r="AK81" i="9"/>
  <c r="AI71" i="9"/>
  <c r="AI76" i="9"/>
  <c r="AJ74" i="9"/>
  <c r="AL73" i="9"/>
  <c r="AJ81" i="9"/>
  <c r="AL71" i="9"/>
  <c r="AI82" i="9"/>
  <c r="AI77" i="9"/>
  <c r="AI70" i="9"/>
  <c r="AL81" i="9"/>
  <c r="AK73" i="9"/>
  <c r="AK71" i="9"/>
  <c r="AJ77" i="9"/>
  <c r="AK76" i="9"/>
  <c r="AI67" i="9"/>
  <c r="AI80" i="9"/>
  <c r="AK83" i="9"/>
  <c r="AJ73" i="9"/>
  <c r="AJ71" i="9"/>
  <c r="AJ82" i="9"/>
  <c r="AJ79" i="9"/>
  <c r="AJ76" i="9"/>
  <c r="AK69" i="9"/>
  <c r="AK67" i="9"/>
  <c r="AL78" i="9"/>
  <c r="AL81" i="8"/>
  <c r="AL80" i="8"/>
  <c r="AK81" i="8"/>
  <c r="AK84" i="8"/>
  <c r="AJ80" i="8"/>
  <c r="AL82" i="8"/>
  <c r="AL84" i="8"/>
  <c r="AJ82" i="8"/>
  <c r="G21" i="16" l="1"/>
  <c r="AB107" i="12"/>
  <c r="Z105" i="12"/>
  <c r="N9" i="12"/>
  <c r="E7" i="16"/>
  <c r="E87" i="16"/>
  <c r="I87" i="12"/>
  <c r="W87" i="12" s="1"/>
  <c r="H8" i="16"/>
  <c r="O39" i="12"/>
  <c r="P40" i="12" s="1"/>
  <c r="Q41" i="12" s="1"/>
  <c r="Z102" i="12"/>
  <c r="O97" i="12"/>
  <c r="P98" i="12" s="1"/>
  <c r="Q99" i="12" s="1"/>
  <c r="AQ79" i="8"/>
  <c r="AQ78" i="8"/>
  <c r="AR79" i="8"/>
  <c r="AR78" i="8"/>
  <c r="AO79" i="8"/>
  <c r="AO78" i="8"/>
  <c r="AP79" i="8"/>
  <c r="AP78" i="8"/>
  <c r="Z101" i="12"/>
  <c r="O16" i="12"/>
  <c r="P17" i="12" s="1"/>
  <c r="Q18" i="12" s="1"/>
  <c r="F6" i="12"/>
  <c r="AF110" i="9"/>
  <c r="AL4" i="9"/>
  <c r="AR6" i="9" s="1"/>
  <c r="AB102" i="12"/>
  <c r="Z103" i="12"/>
  <c r="O102" i="12"/>
  <c r="P103" i="12" s="1"/>
  <c r="Q104" i="12" s="1"/>
  <c r="O60" i="12"/>
  <c r="P61" i="12" s="1"/>
  <c r="AL4" i="8"/>
  <c r="AR6" i="8" s="1"/>
  <c r="O14" i="12"/>
  <c r="P15" i="12" s="1"/>
  <c r="Q16" i="12" s="1"/>
  <c r="O31" i="12"/>
  <c r="P32" i="12" s="1"/>
  <c r="Q33" i="12" s="1"/>
  <c r="O29" i="12"/>
  <c r="P30" i="12" s="1"/>
  <c r="Q31" i="12" s="1"/>
  <c r="O50" i="12"/>
  <c r="P51" i="12" s="1"/>
  <c r="Q52" i="12" s="1"/>
  <c r="AN79" i="9"/>
  <c r="C79" i="12" s="1"/>
  <c r="S79" i="12" s="1"/>
  <c r="AN76" i="9"/>
  <c r="AN77" i="9"/>
  <c r="C77" i="12" s="1"/>
  <c r="S77" i="12" s="1"/>
  <c r="AN75" i="9"/>
  <c r="AN78" i="9"/>
  <c r="C78" i="12" s="1"/>
  <c r="S78" i="12" s="1"/>
  <c r="J87" i="12"/>
  <c r="C71" i="12"/>
  <c r="S71" i="12" s="1"/>
  <c r="O34" i="12"/>
  <c r="P35" i="12" s="1"/>
  <c r="Q36" i="12" s="1"/>
  <c r="O35" i="12"/>
  <c r="P36" i="12" s="1"/>
  <c r="Q37" i="12" s="1"/>
  <c r="O103" i="12"/>
  <c r="P104" i="12" s="1"/>
  <c r="Q105" i="12" s="1"/>
  <c r="O94" i="12"/>
  <c r="P95" i="12" s="1"/>
  <c r="Q96" i="12" s="1"/>
  <c r="O54" i="12"/>
  <c r="P55" i="12" s="1"/>
  <c r="Q56" i="12" s="1"/>
  <c r="O36" i="12"/>
  <c r="P37" i="12" s="1"/>
  <c r="Q38" i="12" s="1"/>
  <c r="O38" i="12"/>
  <c r="P39" i="12" s="1"/>
  <c r="Q40" i="12" s="1"/>
  <c r="O23" i="12"/>
  <c r="P24" i="12" s="1"/>
  <c r="Q25" i="12" s="1"/>
  <c r="O43" i="12"/>
  <c r="P44" i="12" s="1"/>
  <c r="Q45" i="12" s="1"/>
  <c r="O95" i="12"/>
  <c r="P96" i="12" s="1"/>
  <c r="Q97" i="12" s="1"/>
  <c r="O42" i="12"/>
  <c r="P43" i="12" s="1"/>
  <c r="Q44" i="12" s="1"/>
  <c r="O98" i="12"/>
  <c r="P99" i="12" s="1"/>
  <c r="Q100" i="12" s="1"/>
  <c r="O37" i="12"/>
  <c r="P38" i="12" s="1"/>
  <c r="Q39" i="12" s="1"/>
  <c r="O28" i="12"/>
  <c r="P29" i="12" s="1"/>
  <c r="Q30" i="12" s="1"/>
  <c r="O53" i="12"/>
  <c r="P54" i="12" s="1"/>
  <c r="Q55" i="12" s="1"/>
  <c r="O41" i="12"/>
  <c r="P42" i="12" s="1"/>
  <c r="Q43" i="12" s="1"/>
  <c r="O57" i="12"/>
  <c r="P58" i="12" s="1"/>
  <c r="Q59" i="12" s="1"/>
  <c r="O52" i="12"/>
  <c r="P53" i="12" s="1"/>
  <c r="Q54" i="12" s="1"/>
  <c r="O58" i="12"/>
  <c r="P59" i="12" s="1"/>
  <c r="Q60" i="12" s="1"/>
  <c r="O10" i="12"/>
  <c r="P11" i="12" s="1"/>
  <c r="Q12" i="12" s="1"/>
  <c r="O99" i="12"/>
  <c r="P100" i="12" s="1"/>
  <c r="Q101" i="12" s="1"/>
  <c r="O47" i="12"/>
  <c r="P48" i="12" s="1"/>
  <c r="Q49" i="12" s="1"/>
  <c r="O11" i="12"/>
  <c r="P12" i="12" s="1"/>
  <c r="Q13" i="12" s="1"/>
  <c r="O61" i="12"/>
  <c r="O59" i="12"/>
  <c r="P60" i="12" s="1"/>
  <c r="Q61" i="12" s="1"/>
  <c r="O104" i="12"/>
  <c r="P105" i="12" s="1"/>
  <c r="Q106" i="12" s="1"/>
  <c r="O96" i="12"/>
  <c r="P97" i="12" s="1"/>
  <c r="Q98" i="12" s="1"/>
  <c r="O46" i="12"/>
  <c r="P47" i="12" s="1"/>
  <c r="Q48" i="12" s="1"/>
  <c r="O32" i="12"/>
  <c r="P33" i="12" s="1"/>
  <c r="Q34" i="12" s="1"/>
  <c r="O45" i="12"/>
  <c r="P46" i="12" s="1"/>
  <c r="Q47" i="12" s="1"/>
  <c r="O24" i="12"/>
  <c r="P25" i="12" s="1"/>
  <c r="Q26" i="12" s="1"/>
  <c r="O19" i="12"/>
  <c r="P20" i="12" s="1"/>
  <c r="Q21" i="12" s="1"/>
  <c r="O27" i="12"/>
  <c r="P28" i="12" s="1"/>
  <c r="Q29" i="12" s="1"/>
  <c r="O33" i="12"/>
  <c r="P34" i="12" s="1"/>
  <c r="Q35" i="12" s="1"/>
  <c r="O51" i="12"/>
  <c r="P52" i="12" s="1"/>
  <c r="Q53" i="12" s="1"/>
  <c r="O91" i="12"/>
  <c r="P92" i="12" s="1"/>
  <c r="Q93" i="12" s="1"/>
  <c r="O18" i="12"/>
  <c r="P19" i="12" s="1"/>
  <c r="Q20" i="12" s="1"/>
  <c r="O26" i="12"/>
  <c r="P27" i="12" s="1"/>
  <c r="Q28" i="12" s="1"/>
  <c r="O21" i="12"/>
  <c r="P22" i="12" s="1"/>
  <c r="Q23" i="12" s="1"/>
  <c r="O56" i="12"/>
  <c r="P57" i="12" s="1"/>
  <c r="Q58" i="12" s="1"/>
  <c r="O105" i="12"/>
  <c r="P106" i="12" s="1"/>
  <c r="Q107" i="12" s="1"/>
  <c r="O17" i="12"/>
  <c r="P18" i="12" s="1"/>
  <c r="Q19" i="12" s="1"/>
  <c r="O15" i="12"/>
  <c r="P16" i="12" s="1"/>
  <c r="Q17" i="12" s="1"/>
  <c r="O20" i="12"/>
  <c r="P21" i="12" s="1"/>
  <c r="Q22" i="12" s="1"/>
  <c r="O100" i="12"/>
  <c r="P101" i="12" s="1"/>
  <c r="Q102" i="12" s="1"/>
  <c r="O25" i="12"/>
  <c r="P26" i="12" s="1"/>
  <c r="Q27" i="12" s="1"/>
  <c r="O49" i="12"/>
  <c r="P50" i="12" s="1"/>
  <c r="Q51" i="12" s="1"/>
  <c r="O44" i="12"/>
  <c r="P45" i="12" s="1"/>
  <c r="Q46" i="12" s="1"/>
  <c r="O93" i="12"/>
  <c r="P94" i="12" s="1"/>
  <c r="Q95" i="12" s="1"/>
  <c r="O22" i="12"/>
  <c r="P23" i="12" s="1"/>
  <c r="Q24" i="12" s="1"/>
  <c r="O9" i="12"/>
  <c r="P10" i="12" s="1"/>
  <c r="Q11" i="12" s="1"/>
  <c r="O12" i="12"/>
  <c r="P13" i="12" s="1"/>
  <c r="Q14" i="12" s="1"/>
  <c r="O101" i="12"/>
  <c r="P102" i="12" s="1"/>
  <c r="Q103" i="12" s="1"/>
  <c r="O30" i="12"/>
  <c r="P31" i="12" s="1"/>
  <c r="Q32" i="12" s="1"/>
  <c r="O48" i="12"/>
  <c r="P49" i="12" s="1"/>
  <c r="Q50" i="12" s="1"/>
  <c r="O13" i="12"/>
  <c r="P14" i="12" s="1"/>
  <c r="Q15" i="12" s="1"/>
  <c r="O55" i="12"/>
  <c r="P56" i="12" s="1"/>
  <c r="Q57" i="12" s="1"/>
  <c r="O92" i="12"/>
  <c r="P93" i="12" s="1"/>
  <c r="Q94" i="12" s="1"/>
  <c r="O40" i="12"/>
  <c r="P41" i="12" s="1"/>
  <c r="Q42" i="12" s="1"/>
  <c r="O106" i="12"/>
  <c r="P107" i="12" s="1"/>
  <c r="O107" i="12"/>
  <c r="AC101" i="12"/>
  <c r="AC105" i="12"/>
  <c r="AA106" i="12"/>
  <c r="AA102" i="12"/>
  <c r="AC104" i="12"/>
  <c r="AC106" i="12"/>
  <c r="AC61" i="12"/>
  <c r="AC52" i="12"/>
  <c r="AB60" i="12"/>
  <c r="AB49" i="12"/>
  <c r="AA52" i="12"/>
  <c r="AA54" i="12"/>
  <c r="AA90" i="12"/>
  <c r="AA61" i="12"/>
  <c r="AA43" i="12"/>
  <c r="AA44" i="12"/>
  <c r="AC55" i="12"/>
  <c r="AB53" i="12"/>
  <c r="Z57" i="12"/>
  <c r="AA56" i="12"/>
  <c r="AC43" i="12"/>
  <c r="AC51" i="12"/>
  <c r="AA59" i="12"/>
  <c r="AN70" i="9"/>
  <c r="AN66" i="9"/>
  <c r="AN68" i="9"/>
  <c r="AN67" i="9"/>
  <c r="AN69" i="9"/>
  <c r="AA99" i="12"/>
  <c r="AC102" i="12"/>
  <c r="AA49" i="12"/>
  <c r="AA51" i="12"/>
  <c r="AC60" i="12"/>
  <c r="AB45" i="12"/>
  <c r="AP86" i="8"/>
  <c r="E86" i="12" s="1"/>
  <c r="C86" i="16" s="1"/>
  <c r="AP85" i="8"/>
  <c r="AB47" i="12"/>
  <c r="AB51" i="12"/>
  <c r="AC53" i="12"/>
  <c r="Z60" i="12"/>
  <c r="AB43" i="12"/>
  <c r="AA58" i="12"/>
  <c r="AA103" i="12"/>
  <c r="AC107" i="12"/>
  <c r="AA104" i="12"/>
  <c r="AA100" i="12"/>
  <c r="AC100" i="12"/>
  <c r="AA95" i="12"/>
  <c r="AC99" i="12"/>
  <c r="AA92" i="12"/>
  <c r="Z93" i="12"/>
  <c r="AA60" i="12"/>
  <c r="AA55" i="12"/>
  <c r="AC50" i="12"/>
  <c r="AB58" i="12"/>
  <c r="AC98" i="12"/>
  <c r="Z46" i="12"/>
  <c r="Z92" i="12"/>
  <c r="Z52" i="12"/>
  <c r="AB48" i="12"/>
  <c r="AB46" i="12"/>
  <c r="Z100" i="12"/>
  <c r="AC93" i="12"/>
  <c r="AA50" i="12"/>
  <c r="AC54" i="12"/>
  <c r="Z43" i="12"/>
  <c r="AA93" i="12"/>
  <c r="AA45" i="12"/>
  <c r="AA57" i="12"/>
  <c r="AC90" i="12"/>
  <c r="AA105" i="12"/>
  <c r="AC46" i="12"/>
  <c r="AC91" i="12"/>
  <c r="AC103" i="12"/>
  <c r="AA91" i="12"/>
  <c r="AB50" i="12"/>
  <c r="AB44" i="12"/>
  <c r="Z98" i="12"/>
  <c r="AA53" i="12"/>
  <c r="AB59" i="12"/>
  <c r="AA97" i="12"/>
  <c r="AC59" i="12"/>
  <c r="AN84" i="8"/>
  <c r="C84" i="12" s="1"/>
  <c r="AN82" i="8"/>
  <c r="C82" i="12" s="1"/>
  <c r="AN80" i="8"/>
  <c r="C80" i="12" s="1"/>
  <c r="AN81" i="8"/>
  <c r="C81" i="12" s="1"/>
  <c r="S81" i="12" s="1"/>
  <c r="AN83" i="8"/>
  <c r="C83" i="12" s="1"/>
  <c r="S83" i="12" s="1"/>
  <c r="AC96" i="12"/>
  <c r="AA96" i="12"/>
  <c r="AA98" i="12"/>
  <c r="Z91" i="12"/>
  <c r="AA101" i="12"/>
  <c r="AB61" i="12"/>
  <c r="AC57" i="12"/>
  <c r="AB55" i="12"/>
  <c r="AA94" i="12"/>
  <c r="Z61" i="12"/>
  <c r="AB52" i="12"/>
  <c r="AC49" i="12"/>
  <c r="AC58" i="12"/>
  <c r="AA47" i="12"/>
  <c r="AC56" i="12"/>
  <c r="AC92" i="12"/>
  <c r="AC48" i="12"/>
  <c r="AC95" i="12"/>
  <c r="Z90" i="12"/>
  <c r="Z95" i="12"/>
  <c r="Z48" i="12"/>
  <c r="AC89" i="12"/>
  <c r="N89" i="12"/>
  <c r="AO85" i="8"/>
  <c r="AC44" i="12"/>
  <c r="AA46" i="12"/>
  <c r="AA107" i="12"/>
  <c r="Z49" i="12"/>
  <c r="Z94" i="12"/>
  <c r="AA112" i="8"/>
  <c r="AI111" i="8" s="1"/>
  <c r="AA111" i="8"/>
  <c r="AA113" i="8" s="1"/>
  <c r="H87" i="12"/>
  <c r="V87" i="12" s="1"/>
  <c r="AB89" i="12" s="1"/>
  <c r="M89" i="12"/>
  <c r="AC45" i="12"/>
  <c r="Z44" i="12"/>
  <c r="Z58" i="12"/>
  <c r="AC94" i="12"/>
  <c r="AB54" i="12"/>
  <c r="AC47" i="12"/>
  <c r="AC97" i="12"/>
  <c r="Z96" i="12"/>
  <c r="AA48" i="12"/>
  <c r="AB56" i="12"/>
  <c r="AB103" i="12"/>
  <c r="Z45" i="12"/>
  <c r="Z55" i="12"/>
  <c r="U87" i="12"/>
  <c r="AA89" i="12" s="1"/>
  <c r="L89" i="12"/>
  <c r="AB57" i="12"/>
  <c r="Z56" i="12"/>
  <c r="Z50" i="12"/>
  <c r="Z51" i="12"/>
  <c r="Z47" i="12"/>
  <c r="Z53" i="12"/>
  <c r="Z54" i="12"/>
  <c r="T87" i="12"/>
  <c r="Z89" i="12" s="1"/>
  <c r="K89" i="12"/>
  <c r="Z97" i="12"/>
  <c r="Z59" i="12"/>
  <c r="Z99" i="12"/>
  <c r="AB95" i="12"/>
  <c r="AB101" i="12"/>
  <c r="AB91" i="12"/>
  <c r="AB104" i="12"/>
  <c r="AB105" i="12"/>
  <c r="AB90" i="12"/>
  <c r="AB96" i="12"/>
  <c r="AB94" i="12"/>
  <c r="AB99" i="12"/>
  <c r="AB92" i="12"/>
  <c r="AB97" i="12"/>
  <c r="AB93" i="12"/>
  <c r="AB100" i="12"/>
  <c r="AB98" i="12"/>
  <c r="AB106" i="12"/>
  <c r="AQ86" i="8"/>
  <c r="F86" i="12" s="1"/>
  <c r="D86" i="16" s="1"/>
  <c r="AO84" i="8"/>
  <c r="AO85" i="9"/>
  <c r="AQ82" i="9"/>
  <c r="AP85" i="9"/>
  <c r="AO77" i="9"/>
  <c r="AO84" i="9"/>
  <c r="AP82" i="9"/>
  <c r="AR85" i="9"/>
  <c r="AR84" i="9"/>
  <c r="AP83" i="9"/>
  <c r="AP84" i="9"/>
  <c r="AQ85" i="9"/>
  <c r="AQ76" i="9"/>
  <c r="AB110" i="9"/>
  <c r="AB112" i="9" s="1"/>
  <c r="AO80" i="9"/>
  <c r="AR71" i="9"/>
  <c r="AQ75" i="9"/>
  <c r="AO86" i="8"/>
  <c r="D86" i="12" s="1"/>
  <c r="AO83" i="8"/>
  <c r="AP84" i="8"/>
  <c r="AR86" i="8"/>
  <c r="G86" i="12" s="1"/>
  <c r="AQ73" i="9"/>
  <c r="AR83" i="9"/>
  <c r="AP73" i="9"/>
  <c r="AR73" i="9"/>
  <c r="AR72" i="9"/>
  <c r="AR80" i="9"/>
  <c r="AR78" i="9"/>
  <c r="AO78" i="9"/>
  <c r="AO79" i="9"/>
  <c r="AP79" i="9"/>
  <c r="AR70" i="9"/>
  <c r="AP81" i="8"/>
  <c r="AR77" i="9"/>
  <c r="AP77" i="9"/>
  <c r="AP72" i="9"/>
  <c r="AQ81" i="9"/>
  <c r="AP69" i="9"/>
  <c r="AP67" i="9"/>
  <c r="AP65" i="9"/>
  <c r="AP68" i="9"/>
  <c r="AP66" i="9"/>
  <c r="AR69" i="9"/>
  <c r="AR66" i="9"/>
  <c r="AR68" i="9"/>
  <c r="AR65" i="9"/>
  <c r="AR67" i="9"/>
  <c r="AO82" i="9"/>
  <c r="AO69" i="9"/>
  <c r="AO65" i="9"/>
  <c r="AO68" i="9"/>
  <c r="AO66" i="9"/>
  <c r="AO67" i="9"/>
  <c r="AO73" i="9"/>
  <c r="AQ79" i="9"/>
  <c r="AP71" i="9"/>
  <c r="AD110" i="9"/>
  <c r="AP75" i="9"/>
  <c r="AO83" i="9"/>
  <c r="AP70" i="9"/>
  <c r="AP78" i="9"/>
  <c r="AQ72" i="9"/>
  <c r="AO70" i="9"/>
  <c r="AR75" i="9"/>
  <c r="AQ83" i="9"/>
  <c r="AQ74" i="9"/>
  <c r="AP80" i="9"/>
  <c r="AP81" i="9"/>
  <c r="AR76" i="9"/>
  <c r="AO71" i="9"/>
  <c r="AO72" i="9"/>
  <c r="AO75" i="9"/>
  <c r="AO81" i="9"/>
  <c r="AO76" i="9"/>
  <c r="AQ80" i="9"/>
  <c r="AQ69" i="9"/>
  <c r="AQ68" i="9"/>
  <c r="AQ67" i="9"/>
  <c r="AQ66" i="9"/>
  <c r="AQ65" i="9"/>
  <c r="AO74" i="9"/>
  <c r="AQ70" i="9"/>
  <c r="AQ71" i="9"/>
  <c r="AE110" i="9"/>
  <c r="AC110" i="9"/>
  <c r="AC112" i="9" s="1"/>
  <c r="AP74" i="9"/>
  <c r="AQ78" i="9"/>
  <c r="AR74" i="9"/>
  <c r="AP76" i="9"/>
  <c r="AQ77" i="9"/>
  <c r="AR79" i="9"/>
  <c r="AR81" i="9"/>
  <c r="AQ84" i="9"/>
  <c r="AR82" i="9"/>
  <c r="AR85" i="8"/>
  <c r="AQ80" i="8"/>
  <c r="AR80" i="8"/>
  <c r="D64" i="12"/>
  <c r="AO81" i="8"/>
  <c r="AP80" i="8"/>
  <c r="F64" i="12"/>
  <c r="AP82" i="8"/>
  <c r="AR81" i="8"/>
  <c r="AQ82" i="8"/>
  <c r="AB109" i="8"/>
  <c r="AB115" i="8" s="1"/>
  <c r="AR84" i="8"/>
  <c r="AQ85" i="8"/>
  <c r="AQ84" i="8"/>
  <c r="AR83" i="8"/>
  <c r="AC109" i="8"/>
  <c r="AQ81" i="8"/>
  <c r="G64" i="12"/>
  <c r="AQ83" i="8"/>
  <c r="AD109" i="8"/>
  <c r="E64" i="12"/>
  <c r="C64" i="16" s="1"/>
  <c r="AO82" i="8"/>
  <c r="AO80" i="8"/>
  <c r="AR82" i="8"/>
  <c r="AP83" i="8"/>
  <c r="G22" i="16" l="1"/>
  <c r="E64" i="16"/>
  <c r="I64" i="12"/>
  <c r="W64" i="12" s="1"/>
  <c r="D64" i="16"/>
  <c r="H64" i="12"/>
  <c r="V64" i="12" s="1"/>
  <c r="AB62" i="12" s="1"/>
  <c r="E86" i="16"/>
  <c r="I86" i="12"/>
  <c r="W86" i="12" s="1"/>
  <c r="AC88" i="12" s="1"/>
  <c r="M5" i="12"/>
  <c r="O5" i="12" s="1"/>
  <c r="D6" i="16"/>
  <c r="I6" i="16" s="1"/>
  <c r="H9" i="16"/>
  <c r="O90" i="12"/>
  <c r="P91" i="12" s="1"/>
  <c r="Q92" i="12" s="1"/>
  <c r="G6" i="12"/>
  <c r="AE109" i="8"/>
  <c r="AE111" i="8" s="1"/>
  <c r="C76" i="12"/>
  <c r="S76" i="12" s="1"/>
  <c r="G69" i="12"/>
  <c r="G73" i="12"/>
  <c r="M7" i="12"/>
  <c r="M8" i="12"/>
  <c r="M6" i="12"/>
  <c r="D72" i="12"/>
  <c r="T72" i="12" s="1"/>
  <c r="AL3" i="8"/>
  <c r="C69" i="12"/>
  <c r="S69" i="12" s="1"/>
  <c r="F67" i="12"/>
  <c r="F73" i="12"/>
  <c r="D71" i="12"/>
  <c r="T71" i="12" s="1"/>
  <c r="D79" i="12"/>
  <c r="T79" i="12" s="1"/>
  <c r="E75" i="12"/>
  <c r="F74" i="12"/>
  <c r="C67" i="12"/>
  <c r="S67" i="12" s="1"/>
  <c r="E85" i="12"/>
  <c r="C66" i="12"/>
  <c r="J80" i="12"/>
  <c r="C68" i="12"/>
  <c r="S68" i="12" s="1"/>
  <c r="C74" i="12"/>
  <c r="S74" i="12" s="1"/>
  <c r="C72" i="12"/>
  <c r="S72" i="12" s="1"/>
  <c r="C75" i="12"/>
  <c r="S75" i="12" s="1"/>
  <c r="D85" i="12"/>
  <c r="T85" i="12" s="1"/>
  <c r="C70" i="12"/>
  <c r="S70" i="12" s="1"/>
  <c r="C73" i="12"/>
  <c r="D83" i="12"/>
  <c r="T83" i="12" s="1"/>
  <c r="U64" i="12"/>
  <c r="AA62" i="12" s="1"/>
  <c r="L62" i="12"/>
  <c r="J83" i="12"/>
  <c r="M62" i="12"/>
  <c r="J85" i="12"/>
  <c r="S80" i="12"/>
  <c r="J82" i="12"/>
  <c r="J81" i="12"/>
  <c r="J84" i="12"/>
  <c r="S82" i="12"/>
  <c r="H86" i="12"/>
  <c r="V86" i="12" s="1"/>
  <c r="AB88" i="12" s="1"/>
  <c r="M88" i="12"/>
  <c r="N88" i="12"/>
  <c r="S84" i="12"/>
  <c r="Y86" i="12" s="1"/>
  <c r="J86" i="12"/>
  <c r="U86" i="12"/>
  <c r="AA88" i="12" s="1"/>
  <c r="L88" i="12"/>
  <c r="AC62" i="12"/>
  <c r="N62" i="12"/>
  <c r="J79" i="12"/>
  <c r="T64" i="12"/>
  <c r="Z62" i="12" s="1"/>
  <c r="K62" i="12"/>
  <c r="T86" i="12"/>
  <c r="Z88" i="12" s="1"/>
  <c r="K88" i="12"/>
  <c r="E74" i="12"/>
  <c r="C74" i="16" s="1"/>
  <c r="G74" i="12"/>
  <c r="E83" i="12"/>
  <c r="C83" i="16" s="1"/>
  <c r="D74" i="12"/>
  <c r="E82" i="12"/>
  <c r="C82" i="16" s="1"/>
  <c r="G70" i="12"/>
  <c r="D84" i="12"/>
  <c r="G76" i="12"/>
  <c r="G79" i="12"/>
  <c r="E65" i="12"/>
  <c r="C65" i="16" s="1"/>
  <c r="G84" i="12"/>
  <c r="G81" i="12"/>
  <c r="F82" i="12"/>
  <c r="D77" i="12"/>
  <c r="G85" i="12"/>
  <c r="AC112" i="8"/>
  <c r="AI113" i="8" s="1"/>
  <c r="E67" i="12"/>
  <c r="C67" i="16" s="1"/>
  <c r="D70" i="12"/>
  <c r="E70" i="12"/>
  <c r="C70" i="16" s="1"/>
  <c r="E72" i="12"/>
  <c r="C72" i="16" s="1"/>
  <c r="E84" i="12"/>
  <c r="C84" i="16" s="1"/>
  <c r="F72" i="12"/>
  <c r="G67" i="12"/>
  <c r="G83" i="12"/>
  <c r="G71" i="12"/>
  <c r="D80" i="12"/>
  <c r="G77" i="12"/>
  <c r="G66" i="12"/>
  <c r="F84" i="12"/>
  <c r="D84" i="16" s="1"/>
  <c r="E69" i="12"/>
  <c r="C69" i="16" s="1"/>
  <c r="D66" i="12"/>
  <c r="E79" i="12"/>
  <c r="C79" i="16" s="1"/>
  <c r="G65" i="12"/>
  <c r="F75" i="12"/>
  <c r="G72" i="12"/>
  <c r="D76" i="12"/>
  <c r="F85" i="12"/>
  <c r="D85" i="16" s="1"/>
  <c r="D81" i="12"/>
  <c r="E80" i="12"/>
  <c r="C80" i="16" s="1"/>
  <c r="F80" i="12"/>
  <c r="AD112" i="8"/>
  <c r="AI114" i="8" s="1"/>
  <c r="E77" i="12"/>
  <c r="C77" i="16" s="1"/>
  <c r="E76" i="12"/>
  <c r="C76" i="16" s="1"/>
  <c r="D69" i="12"/>
  <c r="AB112" i="8"/>
  <c r="AI112" i="8" s="1"/>
  <c r="F76" i="12"/>
  <c r="D73" i="12"/>
  <c r="F68" i="12"/>
  <c r="E81" i="12"/>
  <c r="C81" i="16" s="1"/>
  <c r="D67" i="12"/>
  <c r="E78" i="12"/>
  <c r="C78" i="16" s="1"/>
  <c r="F69" i="12"/>
  <c r="F77" i="12"/>
  <c r="AE112" i="9"/>
  <c r="F81" i="12"/>
  <c r="G68" i="12"/>
  <c r="F78" i="12"/>
  <c r="E73" i="12"/>
  <c r="C73" i="16" s="1"/>
  <c r="E66" i="12"/>
  <c r="C66" i="16" s="1"/>
  <c r="G80" i="12"/>
  <c r="D78" i="12"/>
  <c r="F71" i="12"/>
  <c r="F70" i="12"/>
  <c r="D65" i="12"/>
  <c r="G78" i="12"/>
  <c r="F79" i="12"/>
  <c r="D82" i="12"/>
  <c r="F83" i="12"/>
  <c r="D83" i="16" s="1"/>
  <c r="F66" i="12"/>
  <c r="G82" i="12"/>
  <c r="E68" i="12"/>
  <c r="C68" i="16" s="1"/>
  <c r="D75" i="12"/>
  <c r="AD112" i="9"/>
  <c r="G75" i="12"/>
  <c r="E71" i="12"/>
  <c r="C71" i="16" s="1"/>
  <c r="F65" i="12"/>
  <c r="D68" i="12"/>
  <c r="AB111" i="8"/>
  <c r="AB113" i="8" s="1"/>
  <c r="AD115" i="8"/>
  <c r="AC111" i="8"/>
  <c r="AC113" i="8" s="1"/>
  <c r="AD111" i="8"/>
  <c r="AC115" i="8"/>
  <c r="G23" i="16" l="1"/>
  <c r="D66" i="16"/>
  <c r="H66" i="12"/>
  <c r="V66" i="12" s="1"/>
  <c r="D82" i="16"/>
  <c r="H82" i="12"/>
  <c r="V82" i="12" s="1"/>
  <c r="E70" i="16"/>
  <c r="I70" i="12"/>
  <c r="W70" i="12" s="1"/>
  <c r="D73" i="16"/>
  <c r="H73" i="12"/>
  <c r="V73" i="12" s="1"/>
  <c r="E73" i="16"/>
  <c r="I73" i="12"/>
  <c r="W73" i="12" s="1"/>
  <c r="D67" i="16"/>
  <c r="H67" i="12"/>
  <c r="V67" i="12" s="1"/>
  <c r="E69" i="16"/>
  <c r="I69" i="12"/>
  <c r="W69" i="12" s="1"/>
  <c r="E80" i="16"/>
  <c r="I80" i="12"/>
  <c r="W80" i="12" s="1"/>
  <c r="E66" i="16"/>
  <c r="I66" i="12"/>
  <c r="W66" i="12" s="1"/>
  <c r="E81" i="16"/>
  <c r="I81" i="12"/>
  <c r="W81" i="12" s="1"/>
  <c r="E72" i="16"/>
  <c r="I72" i="12"/>
  <c r="W72" i="12" s="1"/>
  <c r="E77" i="16"/>
  <c r="I77" i="12"/>
  <c r="W77" i="12" s="1"/>
  <c r="E84" i="16"/>
  <c r="I84" i="12"/>
  <c r="W84" i="12" s="1"/>
  <c r="L87" i="12"/>
  <c r="C85" i="16"/>
  <c r="E75" i="16"/>
  <c r="I75" i="12"/>
  <c r="W75" i="12" s="1"/>
  <c r="M63" i="12"/>
  <c r="D65" i="16"/>
  <c r="H65" i="12"/>
  <c r="V65" i="12" s="1"/>
  <c r="D69" i="16"/>
  <c r="H69" i="12"/>
  <c r="V69" i="12" s="1"/>
  <c r="E78" i="16"/>
  <c r="I78" i="12"/>
  <c r="W78" i="12" s="1"/>
  <c r="D78" i="16"/>
  <c r="H78" i="12"/>
  <c r="V78" i="12" s="1"/>
  <c r="N63" i="12"/>
  <c r="E65" i="16"/>
  <c r="I65" i="12"/>
  <c r="W65" i="12" s="1"/>
  <c r="E71" i="16"/>
  <c r="I71" i="12"/>
  <c r="W71" i="12" s="1"/>
  <c r="E79" i="16"/>
  <c r="I79" i="12"/>
  <c r="W79" i="12" s="1"/>
  <c r="E74" i="16"/>
  <c r="I74" i="12"/>
  <c r="W74" i="12" s="1"/>
  <c r="D74" i="16"/>
  <c r="H74" i="12"/>
  <c r="V74" i="12" s="1"/>
  <c r="D75" i="16"/>
  <c r="H75" i="12"/>
  <c r="V75" i="12" s="1"/>
  <c r="E68" i="16"/>
  <c r="I68" i="12"/>
  <c r="W68" i="12" s="1"/>
  <c r="D68" i="16"/>
  <c r="H68" i="12"/>
  <c r="V68" i="12" s="1"/>
  <c r="D80" i="16"/>
  <c r="H80" i="12"/>
  <c r="V80" i="12" s="1"/>
  <c r="E83" i="16"/>
  <c r="I83" i="12"/>
  <c r="W83" i="12" s="1"/>
  <c r="E76" i="16"/>
  <c r="I76" i="12"/>
  <c r="W76" i="12" s="1"/>
  <c r="U75" i="12"/>
  <c r="C75" i="16"/>
  <c r="D77" i="16"/>
  <c r="H77" i="12"/>
  <c r="V77" i="12" s="1"/>
  <c r="D70" i="16"/>
  <c r="H70" i="12"/>
  <c r="V70" i="12" s="1"/>
  <c r="D81" i="16"/>
  <c r="H81" i="12"/>
  <c r="V81" i="12" s="1"/>
  <c r="E67" i="16"/>
  <c r="I67" i="12"/>
  <c r="W67" i="12" s="1"/>
  <c r="E85" i="16"/>
  <c r="I85" i="12"/>
  <c r="W85" i="12" s="1"/>
  <c r="AC87" i="12" s="1"/>
  <c r="D79" i="16"/>
  <c r="H79" i="12"/>
  <c r="V79" i="12" s="1"/>
  <c r="E82" i="16"/>
  <c r="I82" i="12"/>
  <c r="W82" i="12" s="1"/>
  <c r="D71" i="16"/>
  <c r="H71" i="12"/>
  <c r="V71" i="12" s="1"/>
  <c r="D76" i="16"/>
  <c r="H76" i="12"/>
  <c r="V76" i="12" s="1"/>
  <c r="D72" i="16"/>
  <c r="H72" i="12"/>
  <c r="V72" i="12" s="1"/>
  <c r="N5" i="12"/>
  <c r="P5" i="12" s="1"/>
  <c r="E6" i="16"/>
  <c r="J6" i="16" s="1"/>
  <c r="H10" i="16"/>
  <c r="N6" i="12"/>
  <c r="P6" i="12" s="1"/>
  <c r="I7" i="16"/>
  <c r="N8" i="12"/>
  <c r="O6" i="12"/>
  <c r="O8" i="12"/>
  <c r="P9" i="12" s="1"/>
  <c r="Q10" i="12" s="1"/>
  <c r="P62" i="12"/>
  <c r="N7" i="12"/>
  <c r="O7" i="12"/>
  <c r="O89" i="12"/>
  <c r="P90" i="12" s="1"/>
  <c r="Q91" i="12" s="1"/>
  <c r="AE115" i="8"/>
  <c r="AE112" i="8"/>
  <c r="AI115" i="8" s="1"/>
  <c r="Y77" i="12"/>
  <c r="J78" i="12"/>
  <c r="Q5" i="12"/>
  <c r="Q62" i="12"/>
  <c r="U85" i="12"/>
  <c r="AA87" i="12" s="1"/>
  <c r="O62" i="12"/>
  <c r="J65" i="12"/>
  <c r="S66" i="12"/>
  <c r="Y66" i="12" s="1"/>
  <c r="O88" i="12"/>
  <c r="P89" i="12" s="1"/>
  <c r="Q90" i="12" s="1"/>
  <c r="J64" i="12"/>
  <c r="J67" i="12"/>
  <c r="J66" i="12"/>
  <c r="J76" i="12"/>
  <c r="K87" i="12"/>
  <c r="J75" i="12"/>
  <c r="J77" i="12"/>
  <c r="J74" i="12"/>
  <c r="J69" i="12"/>
  <c r="J68" i="12"/>
  <c r="J70" i="12"/>
  <c r="Y69" i="12"/>
  <c r="J73" i="12"/>
  <c r="L66" i="12"/>
  <c r="L64" i="12"/>
  <c r="M64" i="12"/>
  <c r="S73" i="12"/>
  <c r="Y73" i="12" s="1"/>
  <c r="J72" i="12"/>
  <c r="L63" i="12"/>
  <c r="L77" i="12"/>
  <c r="M65" i="12"/>
  <c r="M69" i="12"/>
  <c r="Y70" i="12"/>
  <c r="K66" i="12"/>
  <c r="M75" i="12"/>
  <c r="K85" i="12"/>
  <c r="J71" i="12"/>
  <c r="N77" i="12"/>
  <c r="U69" i="12"/>
  <c r="L71" i="12"/>
  <c r="U81" i="12"/>
  <c r="L83" i="12"/>
  <c r="M84" i="12"/>
  <c r="N72" i="12"/>
  <c r="N80" i="12"/>
  <c r="N86" i="12"/>
  <c r="N71" i="12"/>
  <c r="Y83" i="12"/>
  <c r="M81" i="12"/>
  <c r="U73" i="12"/>
  <c r="L75" i="12"/>
  <c r="M74" i="12"/>
  <c r="H84" i="12"/>
  <c r="V84" i="12" s="1"/>
  <c r="M86" i="12"/>
  <c r="N70" i="12"/>
  <c r="U68" i="12"/>
  <c r="L70" i="12"/>
  <c r="N74" i="12"/>
  <c r="N68" i="12"/>
  <c r="M83" i="12"/>
  <c r="U70" i="12"/>
  <c r="L72" i="12"/>
  <c r="N84" i="12"/>
  <c r="M70" i="12"/>
  <c r="M78" i="12"/>
  <c r="M80" i="12"/>
  <c r="H85" i="12"/>
  <c r="V85" i="12" s="1"/>
  <c r="AB87" i="12" s="1"/>
  <c r="M87" i="12"/>
  <c r="U84" i="12"/>
  <c r="L86" i="12"/>
  <c r="K65" i="12"/>
  <c r="N83" i="12"/>
  <c r="U72" i="12"/>
  <c r="L74" i="12"/>
  <c r="N75" i="12"/>
  <c r="M72" i="12"/>
  <c r="U76" i="12"/>
  <c r="L78" i="12"/>
  <c r="N79" i="12"/>
  <c r="U82" i="12"/>
  <c r="L84" i="12"/>
  <c r="M73" i="12"/>
  <c r="U77" i="12"/>
  <c r="L79" i="12"/>
  <c r="M77" i="12"/>
  <c r="U65" i="12"/>
  <c r="AA63" i="12" s="1"/>
  <c r="L67" i="12"/>
  <c r="Y82" i="12"/>
  <c r="N64" i="12"/>
  <c r="Y84" i="12"/>
  <c r="M68" i="12"/>
  <c r="M79" i="12"/>
  <c r="AC63" i="12"/>
  <c r="N67" i="12"/>
  <c r="N73" i="12"/>
  <c r="U67" i="12"/>
  <c r="L69" i="12"/>
  <c r="N81" i="12"/>
  <c r="U83" i="12"/>
  <c r="L85" i="12"/>
  <c r="N65" i="12"/>
  <c r="M67" i="12"/>
  <c r="H83" i="12"/>
  <c r="V83" i="12" s="1"/>
  <c r="M85" i="12"/>
  <c r="N82" i="12"/>
  <c r="M71" i="12"/>
  <c r="M82" i="12"/>
  <c r="U79" i="12"/>
  <c r="L81" i="12"/>
  <c r="N85" i="12"/>
  <c r="N78" i="12"/>
  <c r="N76" i="12"/>
  <c r="Z87" i="12"/>
  <c r="N66" i="12"/>
  <c r="M66" i="12"/>
  <c r="L65" i="12"/>
  <c r="Y85" i="12"/>
  <c r="U71" i="12"/>
  <c r="L73" i="12"/>
  <c r="U66" i="12"/>
  <c r="L68" i="12"/>
  <c r="U78" i="12"/>
  <c r="L80" i="12"/>
  <c r="K74" i="12"/>
  <c r="U80" i="12"/>
  <c r="L82" i="12"/>
  <c r="N69" i="12"/>
  <c r="N87" i="12"/>
  <c r="U74" i="12"/>
  <c r="L76" i="12"/>
  <c r="M76" i="12"/>
  <c r="Y78" i="12"/>
  <c r="Y79" i="12"/>
  <c r="Y80" i="12"/>
  <c r="Y81" i="12"/>
  <c r="Y76" i="12"/>
  <c r="T77" i="12"/>
  <c r="K79" i="12"/>
  <c r="T76" i="12"/>
  <c r="K78" i="12"/>
  <c r="T80" i="12"/>
  <c r="K82" i="12"/>
  <c r="T70" i="12"/>
  <c r="K72" i="12"/>
  <c r="T74" i="12"/>
  <c r="K76" i="12"/>
  <c r="K73" i="12"/>
  <c r="T67" i="12"/>
  <c r="K69" i="12"/>
  <c r="T65" i="12"/>
  <c r="Z63" i="12" s="1"/>
  <c r="K67" i="12"/>
  <c r="T68" i="12"/>
  <c r="K70" i="12"/>
  <c r="K63" i="12"/>
  <c r="T81" i="12"/>
  <c r="K83" i="12"/>
  <c r="T69" i="12"/>
  <c r="K71" i="12"/>
  <c r="T78" i="12"/>
  <c r="K80" i="12"/>
  <c r="K64" i="12"/>
  <c r="T75" i="12"/>
  <c r="K77" i="12"/>
  <c r="K81" i="12"/>
  <c r="T82" i="12"/>
  <c r="K84" i="12"/>
  <c r="T73" i="12"/>
  <c r="K75" i="12"/>
  <c r="T66" i="12"/>
  <c r="K68" i="12"/>
  <c r="T84" i="12"/>
  <c r="Z86" i="12" s="1"/>
  <c r="K86" i="12"/>
  <c r="AD113" i="8"/>
  <c r="AE113" i="8"/>
  <c r="G24" i="16" l="1"/>
  <c r="Q6" i="12"/>
  <c r="O63" i="12"/>
  <c r="P64" i="12" s="1"/>
  <c r="Q65" i="12" s="1"/>
  <c r="P63" i="12"/>
  <c r="Q64" i="12" s="1"/>
  <c r="Q63" i="12"/>
  <c r="I8" i="16"/>
  <c r="P8" i="12"/>
  <c r="Q9" i="12" s="1"/>
  <c r="H11" i="16"/>
  <c r="J7" i="16"/>
  <c r="Q7" i="12"/>
  <c r="F2" i="15"/>
  <c r="F4" i="15" s="1"/>
  <c r="F8" i="15" s="1"/>
  <c r="P7" i="12"/>
  <c r="Q8" i="12" s="1"/>
  <c r="G2" i="15"/>
  <c r="G4" i="15" s="1"/>
  <c r="G86" i="15" s="1"/>
  <c r="H2" i="15"/>
  <c r="H4" i="15" s="1"/>
  <c r="H71" i="15" s="1"/>
  <c r="O76" i="12"/>
  <c r="P77" i="12" s="1"/>
  <c r="Q78" i="12" s="1"/>
  <c r="AA86" i="12"/>
  <c r="Y64" i="12"/>
  <c r="Y68" i="12"/>
  <c r="O78" i="12"/>
  <c r="P79" i="12" s="1"/>
  <c r="Q80" i="12" s="1"/>
  <c r="O71" i="12"/>
  <c r="P72" i="12" s="1"/>
  <c r="Q73" i="12" s="1"/>
  <c r="Y75" i="12"/>
  <c r="Y67" i="12"/>
  <c r="O75" i="12"/>
  <c r="P76" i="12" s="1"/>
  <c r="Q77" i="12" s="1"/>
  <c r="O67" i="12"/>
  <c r="P68" i="12" s="1"/>
  <c r="Q69" i="12" s="1"/>
  <c r="Y65" i="12"/>
  <c r="O84" i="12"/>
  <c r="P85" i="12" s="1"/>
  <c r="Q86" i="12" s="1"/>
  <c r="O82" i="12"/>
  <c r="P83" i="12" s="1"/>
  <c r="Q84" i="12" s="1"/>
  <c r="O72" i="12"/>
  <c r="P73" i="12" s="1"/>
  <c r="Q74" i="12" s="1"/>
  <c r="O68" i="12"/>
  <c r="P69" i="12" s="1"/>
  <c r="Q70" i="12" s="1"/>
  <c r="O65" i="12"/>
  <c r="P66" i="12" s="1"/>
  <c r="Q67" i="12" s="1"/>
  <c r="O85" i="12"/>
  <c r="P86" i="12" s="1"/>
  <c r="Q87" i="12" s="1"/>
  <c r="O80" i="12"/>
  <c r="P81" i="12" s="1"/>
  <c r="Q82" i="12" s="1"/>
  <c r="O83" i="12"/>
  <c r="P84" i="12" s="1"/>
  <c r="Q85" i="12" s="1"/>
  <c r="O81" i="12"/>
  <c r="P82" i="12" s="1"/>
  <c r="Q83" i="12" s="1"/>
  <c r="O73" i="12"/>
  <c r="P74" i="12" s="1"/>
  <c r="Q75" i="12" s="1"/>
  <c r="O86" i="12"/>
  <c r="P87" i="12" s="1"/>
  <c r="Q88" i="12" s="1"/>
  <c r="O64" i="12"/>
  <c r="P65" i="12" s="1"/>
  <c r="Q66" i="12" s="1"/>
  <c r="O70" i="12"/>
  <c r="P71" i="12" s="1"/>
  <c r="Q72" i="12" s="1"/>
  <c r="O66" i="12"/>
  <c r="P67" i="12" s="1"/>
  <c r="Q68" i="12" s="1"/>
  <c r="O79" i="12"/>
  <c r="P80" i="12" s="1"/>
  <c r="Q81" i="12" s="1"/>
  <c r="O87" i="12"/>
  <c r="P88" i="12" s="1"/>
  <c r="Q89" i="12" s="1"/>
  <c r="O74" i="12"/>
  <c r="P75" i="12" s="1"/>
  <c r="Q76" i="12" s="1"/>
  <c r="O77" i="12"/>
  <c r="P78" i="12" s="1"/>
  <c r="Q79" i="12" s="1"/>
  <c r="O69" i="12"/>
  <c r="P70" i="12" s="1"/>
  <c r="Q71" i="12" s="1"/>
  <c r="AA80" i="12"/>
  <c r="AA74" i="12"/>
  <c r="Z85" i="12"/>
  <c r="Z84" i="12"/>
  <c r="AC69" i="12"/>
  <c r="AA76" i="12"/>
  <c r="AC65" i="12"/>
  <c r="AC76" i="12"/>
  <c r="AB64" i="12"/>
  <c r="AA73" i="12"/>
  <c r="AC82" i="12"/>
  <c r="AB80" i="12"/>
  <c r="AA84" i="12"/>
  <c r="AA78" i="12"/>
  <c r="Y71" i="12"/>
  <c r="AB75" i="12"/>
  <c r="AB74" i="12"/>
  <c r="AC78" i="12"/>
  <c r="Y72" i="12"/>
  <c r="AA70" i="12"/>
  <c r="Y74" i="12"/>
  <c r="AC85" i="12"/>
  <c r="AA82" i="12"/>
  <c r="AB77" i="12"/>
  <c r="AB63" i="12"/>
  <c r="Z75" i="12"/>
  <c r="AB72" i="12"/>
  <c r="AA68" i="12"/>
  <c r="AC73" i="12"/>
  <c r="AC80" i="12"/>
  <c r="AB65" i="12"/>
  <c r="Z78" i="12"/>
  <c r="Z72" i="12"/>
  <c r="AA81" i="12"/>
  <c r="AB69" i="12"/>
  <c r="AC66" i="12"/>
  <c r="AC72" i="12"/>
  <c r="AC81" i="12"/>
  <c r="AB76" i="12"/>
  <c r="AC74" i="12"/>
  <c r="AB68" i="12"/>
  <c r="AB73" i="12"/>
  <c r="AA71" i="12"/>
  <c r="AC79" i="12"/>
  <c r="AA72" i="12"/>
  <c r="AA69" i="12"/>
  <c r="AA77" i="12"/>
  <c r="AC83" i="12"/>
  <c r="AA75" i="12"/>
  <c r="AA79" i="12"/>
  <c r="AB71" i="12"/>
  <c r="AB66" i="12"/>
  <c r="AC67" i="12"/>
  <c r="AA65" i="12"/>
  <c r="AA64" i="12"/>
  <c r="AB79" i="12"/>
  <c r="AC68" i="12"/>
  <c r="AC71" i="12"/>
  <c r="AC84" i="12"/>
  <c r="AC70" i="12"/>
  <c r="Z65" i="12"/>
  <c r="AB78" i="12"/>
  <c r="AA66" i="12"/>
  <c r="AC64" i="12"/>
  <c r="Z73" i="12"/>
  <c r="AA83" i="12"/>
  <c r="Z79" i="12"/>
  <c r="Z71" i="12"/>
  <c r="AB70" i="12"/>
  <c r="Z67" i="12"/>
  <c r="Z69" i="12"/>
  <c r="AC77" i="12"/>
  <c r="AC86" i="12"/>
  <c r="AC75" i="12"/>
  <c r="Z77" i="12"/>
  <c r="AB67" i="12"/>
  <c r="Z76" i="12"/>
  <c r="Z64" i="12"/>
  <c r="Z74" i="12"/>
  <c r="AB86" i="12"/>
  <c r="AA85" i="12"/>
  <c r="AA67" i="12"/>
  <c r="Z70" i="12"/>
  <c r="Z68" i="12"/>
  <c r="Z81" i="12"/>
  <c r="Z82" i="12"/>
  <c r="Z80" i="12"/>
  <c r="Z83" i="12"/>
  <c r="Z66" i="12"/>
  <c r="AB83" i="12"/>
  <c r="AB84" i="12"/>
  <c r="AB85" i="12"/>
  <c r="AB81" i="12"/>
  <c r="AB82" i="12"/>
  <c r="G25" i="16" l="1"/>
  <c r="F25" i="15"/>
  <c r="F87" i="15"/>
  <c r="F78" i="15"/>
  <c r="F90" i="15"/>
  <c r="F76" i="15"/>
  <c r="F89" i="15"/>
  <c r="F77" i="15"/>
  <c r="F91" i="15"/>
  <c r="F74" i="15"/>
  <c r="F39" i="15"/>
  <c r="F98" i="15"/>
  <c r="J8" i="16"/>
  <c r="H12" i="16"/>
  <c r="F68" i="15"/>
  <c r="F88" i="15"/>
  <c r="F42" i="15"/>
  <c r="F70" i="15"/>
  <c r="F75" i="15"/>
  <c r="I9" i="16"/>
  <c r="F33" i="15"/>
  <c r="F40" i="15"/>
  <c r="F65" i="15"/>
  <c r="F18" i="15"/>
  <c r="F71" i="15"/>
  <c r="F28" i="15"/>
  <c r="F83" i="15"/>
  <c r="F85" i="15"/>
  <c r="F84" i="15"/>
  <c r="F7" i="15"/>
  <c r="F56" i="15"/>
  <c r="F58" i="15"/>
  <c r="F80" i="15"/>
  <c r="F66" i="15"/>
  <c r="F86" i="15"/>
  <c r="F82" i="15"/>
  <c r="F30" i="15"/>
  <c r="F21" i="15"/>
  <c r="F41" i="15"/>
  <c r="F81" i="15"/>
  <c r="F73" i="15"/>
  <c r="F69" i="15"/>
  <c r="F79" i="15"/>
  <c r="F29" i="15"/>
  <c r="F22" i="15"/>
  <c r="F72" i="15"/>
  <c r="F67" i="15"/>
  <c r="F64" i="15"/>
  <c r="F48" i="15"/>
  <c r="F11" i="15"/>
  <c r="F45" i="15"/>
  <c r="F24" i="15"/>
  <c r="F107" i="15"/>
  <c r="F14" i="15"/>
  <c r="F102" i="15"/>
  <c r="F26" i="15"/>
  <c r="F20" i="15"/>
  <c r="F95" i="15"/>
  <c r="F49" i="15"/>
  <c r="F31" i="15"/>
  <c r="F101" i="15"/>
  <c r="F61" i="15"/>
  <c r="F106" i="15"/>
  <c r="F62" i="15"/>
  <c r="F54" i="15"/>
  <c r="F16" i="15"/>
  <c r="F36" i="15"/>
  <c r="F46" i="15"/>
  <c r="F105" i="15"/>
  <c r="F93" i="15"/>
  <c r="F57" i="15"/>
  <c r="F12" i="15"/>
  <c r="F32" i="15"/>
  <c r="F96" i="15"/>
  <c r="F15" i="15"/>
  <c r="F47" i="15"/>
  <c r="F50" i="15"/>
  <c r="F59" i="15"/>
  <c r="F17" i="15"/>
  <c r="F6" i="15"/>
  <c r="F13" i="15"/>
  <c r="F94" i="15"/>
  <c r="F108" i="15"/>
  <c r="F103" i="15"/>
  <c r="F34" i="15"/>
  <c r="F23" i="15"/>
  <c r="F27" i="15"/>
  <c r="F63" i="15"/>
  <c r="F109" i="15"/>
  <c r="F99" i="15"/>
  <c r="F43" i="15"/>
  <c r="F104" i="15"/>
  <c r="F97" i="15"/>
  <c r="F5" i="15"/>
  <c r="F55" i="15"/>
  <c r="F38" i="15"/>
  <c r="F9" i="15"/>
  <c r="F51" i="15"/>
  <c r="F60" i="15"/>
  <c r="F37" i="15"/>
  <c r="F10" i="15"/>
  <c r="F44" i="15"/>
  <c r="F92" i="15"/>
  <c r="H89" i="15"/>
  <c r="F53" i="15"/>
  <c r="F19" i="15"/>
  <c r="F52" i="15"/>
  <c r="H9" i="15"/>
  <c r="G80" i="15"/>
  <c r="H86" i="15"/>
  <c r="H66" i="15"/>
  <c r="F100" i="15"/>
  <c r="F35" i="15"/>
  <c r="H83" i="15"/>
  <c r="H84" i="15"/>
  <c r="H79" i="15"/>
  <c r="H87" i="15"/>
  <c r="H74" i="15"/>
  <c r="H85" i="15"/>
  <c r="H82" i="15"/>
  <c r="H88" i="15"/>
  <c r="H73" i="15"/>
  <c r="H75" i="15"/>
  <c r="H72" i="15"/>
  <c r="H76" i="15"/>
  <c r="H69" i="15"/>
  <c r="H81" i="15"/>
  <c r="H77" i="15"/>
  <c r="H70" i="15"/>
  <c r="H67" i="15"/>
  <c r="H80" i="15"/>
  <c r="H68" i="15"/>
  <c r="H78" i="15"/>
  <c r="G82" i="15"/>
  <c r="G84" i="15"/>
  <c r="G85" i="15"/>
  <c r="G71" i="15"/>
  <c r="G87" i="15"/>
  <c r="G74" i="15"/>
  <c r="G6" i="15"/>
  <c r="G5" i="15"/>
  <c r="G38" i="15"/>
  <c r="G32" i="15"/>
  <c r="G55" i="15"/>
  <c r="G24" i="15"/>
  <c r="G47" i="15"/>
  <c r="G59" i="15"/>
  <c r="G18" i="15"/>
  <c r="G30" i="15"/>
  <c r="G108" i="15"/>
  <c r="G45" i="15"/>
  <c r="G58" i="15"/>
  <c r="G52" i="15"/>
  <c r="G105" i="15"/>
  <c r="G26" i="15"/>
  <c r="G102" i="15"/>
  <c r="G50" i="15"/>
  <c r="G48" i="15"/>
  <c r="G60" i="15"/>
  <c r="G33" i="15"/>
  <c r="G103" i="15"/>
  <c r="G39" i="15"/>
  <c r="G19" i="15"/>
  <c r="G51" i="15"/>
  <c r="G15" i="15"/>
  <c r="G61" i="15"/>
  <c r="G31" i="15"/>
  <c r="G99" i="15"/>
  <c r="G42" i="15"/>
  <c r="G36" i="15"/>
  <c r="G56" i="15"/>
  <c r="G28" i="15"/>
  <c r="G96" i="15"/>
  <c r="G63" i="15"/>
  <c r="G12" i="15"/>
  <c r="G40" i="15"/>
  <c r="G34" i="15"/>
  <c r="G94" i="15"/>
  <c r="G21" i="15"/>
  <c r="G35" i="15"/>
  <c r="G16" i="15"/>
  <c r="G107" i="15"/>
  <c r="G101" i="15"/>
  <c r="G49" i="15"/>
  <c r="G46" i="15"/>
  <c r="G53" i="15"/>
  <c r="G17" i="15"/>
  <c r="G57" i="15"/>
  <c r="G11" i="15"/>
  <c r="G20" i="15"/>
  <c r="G106" i="15"/>
  <c r="G95" i="15"/>
  <c r="G23" i="15"/>
  <c r="G54" i="15"/>
  <c r="G97" i="15"/>
  <c r="G92" i="15"/>
  <c r="G37" i="15"/>
  <c r="G62" i="15"/>
  <c r="G25" i="15"/>
  <c r="G22" i="15"/>
  <c r="G93" i="15"/>
  <c r="G14" i="15"/>
  <c r="G44" i="15"/>
  <c r="G29" i="15"/>
  <c r="G98" i="15"/>
  <c r="G100" i="15"/>
  <c r="G43" i="15"/>
  <c r="G27" i="15"/>
  <c r="G104" i="15"/>
  <c r="G13" i="15"/>
  <c r="G41" i="15"/>
  <c r="G109" i="15"/>
  <c r="G91" i="15"/>
  <c r="G7" i="15"/>
  <c r="G10" i="15"/>
  <c r="G9" i="15"/>
  <c r="G65" i="15"/>
  <c r="G90" i="15"/>
  <c r="G8" i="15"/>
  <c r="G64" i="15"/>
  <c r="G76" i="15"/>
  <c r="G73" i="15"/>
  <c r="G72" i="15"/>
  <c r="G70" i="15"/>
  <c r="G66" i="15"/>
  <c r="G67" i="15"/>
  <c r="G75" i="15"/>
  <c r="G69" i="15"/>
  <c r="G81" i="15"/>
  <c r="G89" i="15"/>
  <c r="G68" i="15"/>
  <c r="G78" i="15"/>
  <c r="G83" i="15"/>
  <c r="H5" i="15"/>
  <c r="H6" i="15"/>
  <c r="H109" i="15"/>
  <c r="H46" i="15"/>
  <c r="H42" i="15"/>
  <c r="H35" i="15"/>
  <c r="H57" i="15"/>
  <c r="H48" i="15"/>
  <c r="H29" i="15"/>
  <c r="H61" i="15"/>
  <c r="H105" i="15"/>
  <c r="H58" i="15"/>
  <c r="H55" i="15"/>
  <c r="H39" i="15"/>
  <c r="H102" i="15"/>
  <c r="H40" i="15"/>
  <c r="H97" i="15"/>
  <c r="H44" i="15"/>
  <c r="H27" i="15"/>
  <c r="H20" i="15"/>
  <c r="H32" i="15"/>
  <c r="H93" i="15"/>
  <c r="H52" i="15"/>
  <c r="H16" i="15"/>
  <c r="H104" i="15"/>
  <c r="H49" i="15"/>
  <c r="H25" i="15"/>
  <c r="H51" i="15"/>
  <c r="H22" i="15"/>
  <c r="H13" i="15"/>
  <c r="H98" i="15"/>
  <c r="H94" i="15"/>
  <c r="H101" i="15"/>
  <c r="H99" i="15"/>
  <c r="H26" i="15"/>
  <c r="H62" i="15"/>
  <c r="H50" i="15"/>
  <c r="H15" i="15"/>
  <c r="H19" i="15"/>
  <c r="H34" i="15"/>
  <c r="H100" i="15"/>
  <c r="H108" i="15"/>
  <c r="H56" i="15"/>
  <c r="H37" i="15"/>
  <c r="H92" i="15"/>
  <c r="H11" i="15"/>
  <c r="H107" i="15"/>
  <c r="H95" i="15"/>
  <c r="H18" i="15"/>
  <c r="H36" i="15"/>
  <c r="H38" i="15"/>
  <c r="H14" i="15"/>
  <c r="H17" i="15"/>
  <c r="H43" i="15"/>
  <c r="H60" i="15"/>
  <c r="H41" i="15"/>
  <c r="H28" i="15"/>
  <c r="H53" i="15"/>
  <c r="H31" i="15"/>
  <c r="H63" i="15"/>
  <c r="H12" i="15"/>
  <c r="H47" i="15"/>
  <c r="H24" i="15"/>
  <c r="H33" i="15"/>
  <c r="H30" i="15"/>
  <c r="H21" i="15"/>
  <c r="H103" i="15"/>
  <c r="H54" i="15"/>
  <c r="H59" i="15"/>
  <c r="H23" i="15"/>
  <c r="H106" i="15"/>
  <c r="H45" i="15"/>
  <c r="H96" i="15"/>
  <c r="H91" i="15"/>
  <c r="H7" i="15"/>
  <c r="H10" i="15"/>
  <c r="H8" i="15"/>
  <c r="H65" i="15"/>
  <c r="H90" i="15"/>
  <c r="H64" i="15"/>
  <c r="G79" i="15"/>
  <c r="G77" i="15"/>
  <c r="G88" i="15"/>
  <c r="G26" i="16" l="1"/>
  <c r="H13" i="16"/>
  <c r="I10" i="16"/>
  <c r="J9" i="16"/>
  <c r="G27" i="16" l="1"/>
  <c r="J10" i="16"/>
  <c r="I11" i="16"/>
  <c r="H14" i="16"/>
  <c r="G28" i="16" l="1"/>
  <c r="H15" i="16"/>
  <c r="I12" i="16"/>
  <c r="J11" i="16"/>
  <c r="G29" i="16" l="1"/>
  <c r="J12" i="16"/>
  <c r="I13" i="16"/>
  <c r="H16" i="16"/>
  <c r="G30" i="16" l="1"/>
  <c r="H17" i="16"/>
  <c r="I14" i="16"/>
  <c r="J13" i="16"/>
  <c r="G31" i="16" l="1"/>
  <c r="J14" i="16"/>
  <c r="I15" i="16"/>
  <c r="H18" i="16"/>
  <c r="G32" i="16" l="1"/>
  <c r="H19" i="16"/>
  <c r="I16" i="16"/>
  <c r="J15" i="16"/>
  <c r="G33" i="16" l="1"/>
  <c r="J16" i="16"/>
  <c r="I17" i="16"/>
  <c r="H20" i="16"/>
  <c r="G34" i="16" l="1"/>
  <c r="H21" i="16"/>
  <c r="I18" i="16"/>
  <c r="J17" i="16"/>
  <c r="G35" i="16" l="1"/>
  <c r="I19" i="16"/>
  <c r="J18" i="16"/>
  <c r="H22" i="16"/>
  <c r="G36" i="16" l="1"/>
  <c r="J19" i="16"/>
  <c r="H23" i="16"/>
  <c r="I20" i="16"/>
  <c r="G37" i="16" l="1"/>
  <c r="H24" i="16"/>
  <c r="I21" i="16"/>
  <c r="J20" i="16"/>
  <c r="G38" i="16" l="1"/>
  <c r="J21" i="16"/>
  <c r="I22" i="16"/>
  <c r="H25" i="16"/>
  <c r="G39" i="16" l="1"/>
  <c r="H26" i="16"/>
  <c r="I23" i="16"/>
  <c r="J22" i="16"/>
  <c r="G40" i="16" l="1"/>
  <c r="J23" i="16"/>
  <c r="I24" i="16"/>
  <c r="H27" i="16"/>
  <c r="G41" i="16" l="1"/>
  <c r="H28" i="16"/>
  <c r="I25" i="16"/>
  <c r="J24" i="16"/>
  <c r="G42" i="16" l="1"/>
  <c r="J25" i="16"/>
  <c r="I26" i="16"/>
  <c r="H29" i="16"/>
  <c r="G43" i="16" l="1"/>
  <c r="H30" i="16"/>
  <c r="I27" i="16"/>
  <c r="J26" i="16"/>
  <c r="G44" i="16" l="1"/>
  <c r="J27" i="16"/>
  <c r="I28" i="16"/>
  <c r="H31" i="16"/>
  <c r="G45" i="16" l="1"/>
  <c r="H32" i="16"/>
  <c r="I29" i="16"/>
  <c r="J28" i="16"/>
  <c r="G46" i="16" l="1"/>
  <c r="J29" i="16"/>
  <c r="I30" i="16"/>
  <c r="H33" i="16"/>
  <c r="G47" i="16" l="1"/>
  <c r="H34" i="16"/>
  <c r="I31" i="16"/>
  <c r="J30" i="16"/>
  <c r="G48" i="16" l="1"/>
  <c r="J31" i="16"/>
  <c r="I32" i="16"/>
  <c r="H35" i="16"/>
  <c r="G49" i="16" l="1"/>
  <c r="H36" i="16"/>
  <c r="I33" i="16"/>
  <c r="J32" i="16"/>
  <c r="G50" i="16" l="1"/>
  <c r="J33" i="16"/>
  <c r="I34" i="16"/>
  <c r="H37" i="16"/>
  <c r="G51" i="16" l="1"/>
  <c r="H38" i="16"/>
  <c r="I35" i="16"/>
  <c r="J34" i="16"/>
  <c r="G52" i="16" l="1"/>
  <c r="J35" i="16"/>
  <c r="I36" i="16"/>
  <c r="H39" i="16"/>
  <c r="G53" i="16" l="1"/>
  <c r="I37" i="16"/>
  <c r="H40" i="16"/>
  <c r="J36" i="16"/>
  <c r="G54" i="16" l="1"/>
  <c r="H41" i="16"/>
  <c r="J37" i="16"/>
  <c r="I38" i="16"/>
  <c r="G55" i="16" l="1"/>
  <c r="I39" i="16"/>
  <c r="J38" i="16"/>
  <c r="H42" i="16"/>
  <c r="G56" i="16" l="1"/>
  <c r="H43" i="16"/>
  <c r="J39" i="16"/>
  <c r="I40" i="16"/>
  <c r="G57" i="16" l="1"/>
  <c r="I41" i="16"/>
  <c r="J40" i="16"/>
  <c r="H44" i="16"/>
  <c r="G58" i="16" l="1"/>
  <c r="H45" i="16"/>
  <c r="J41" i="16"/>
  <c r="I42" i="16"/>
  <c r="G59" i="16" l="1"/>
  <c r="I43" i="16"/>
  <c r="J42" i="16"/>
  <c r="H46" i="16"/>
  <c r="G60" i="16" l="1"/>
  <c r="H47" i="16"/>
  <c r="J43" i="16"/>
  <c r="I44" i="16"/>
  <c r="G61" i="16" l="1"/>
  <c r="I45" i="16"/>
  <c r="J44" i="16"/>
  <c r="H48" i="16"/>
  <c r="G62" i="16" l="1"/>
  <c r="H49" i="16"/>
  <c r="J45" i="16"/>
  <c r="I46" i="16"/>
  <c r="G63" i="16" l="1"/>
  <c r="I47" i="16"/>
  <c r="J46" i="16"/>
  <c r="H50" i="16"/>
  <c r="G64" i="16" l="1"/>
  <c r="H51" i="16"/>
  <c r="J47" i="16"/>
  <c r="I48" i="16"/>
  <c r="G65" i="16" l="1"/>
  <c r="I49" i="16"/>
  <c r="J48" i="16"/>
  <c r="H52" i="16"/>
  <c r="G66" i="16" l="1"/>
  <c r="H53" i="16"/>
  <c r="J49" i="16"/>
  <c r="I50" i="16"/>
  <c r="G67" i="16" l="1"/>
  <c r="I51" i="16"/>
  <c r="J50" i="16"/>
  <c r="H54" i="16"/>
  <c r="G68" i="16" l="1"/>
  <c r="H55" i="16"/>
  <c r="J51" i="16"/>
  <c r="I52" i="16"/>
  <c r="G69" i="16" l="1"/>
  <c r="I53" i="16"/>
  <c r="J52" i="16"/>
  <c r="H56" i="16"/>
  <c r="G70" i="16" l="1"/>
  <c r="H57" i="16"/>
  <c r="J53" i="16"/>
  <c r="I54" i="16"/>
  <c r="G71" i="16" l="1"/>
  <c r="I55" i="16"/>
  <c r="J54" i="16"/>
  <c r="H58" i="16"/>
  <c r="G72" i="16" l="1"/>
  <c r="H59" i="16"/>
  <c r="J55" i="16"/>
  <c r="I56" i="16"/>
  <c r="G73" i="16" l="1"/>
  <c r="I57" i="16"/>
  <c r="J56" i="16"/>
  <c r="H60" i="16"/>
  <c r="G74" i="16" l="1"/>
  <c r="H61" i="16"/>
  <c r="J57" i="16"/>
  <c r="I58" i="16"/>
  <c r="G75" i="16" l="1"/>
  <c r="I59" i="16"/>
  <c r="J58" i="16"/>
  <c r="H62" i="16"/>
  <c r="G76" i="16" l="1"/>
  <c r="H63" i="16"/>
  <c r="J59" i="16"/>
  <c r="I60" i="16"/>
  <c r="G77" i="16" l="1"/>
  <c r="I61" i="16"/>
  <c r="J60" i="16"/>
  <c r="H64" i="16"/>
  <c r="G78" i="16" l="1"/>
  <c r="H65" i="16"/>
  <c r="J61" i="16"/>
  <c r="I62" i="16"/>
  <c r="G79" i="16" l="1"/>
  <c r="I63" i="16"/>
  <c r="J62" i="16"/>
  <c r="H66" i="16"/>
  <c r="G80" i="16" l="1"/>
  <c r="H67" i="16"/>
  <c r="J63" i="16"/>
  <c r="I64" i="16"/>
  <c r="G81" i="16" l="1"/>
  <c r="I65" i="16"/>
  <c r="J64" i="16"/>
  <c r="H68" i="16"/>
  <c r="G82" i="16" l="1"/>
  <c r="H69" i="16"/>
  <c r="J65" i="16"/>
  <c r="I66" i="16"/>
  <c r="G83" i="16" l="1"/>
  <c r="I67" i="16"/>
  <c r="J66" i="16"/>
  <c r="H70" i="16"/>
  <c r="G84" i="16" l="1"/>
  <c r="H71" i="16"/>
  <c r="J67" i="16"/>
  <c r="I68" i="16"/>
  <c r="G85" i="16" l="1"/>
  <c r="I69" i="16"/>
  <c r="J68" i="16"/>
  <c r="H72" i="16"/>
  <c r="G86" i="16" l="1"/>
  <c r="H73" i="16"/>
  <c r="J69" i="16"/>
  <c r="I70" i="16"/>
  <c r="G87" i="16" l="1"/>
  <c r="I71" i="16"/>
  <c r="J70" i="16"/>
  <c r="H74" i="16"/>
  <c r="G88" i="16" l="1"/>
  <c r="H75" i="16"/>
  <c r="J71" i="16"/>
  <c r="I72" i="16"/>
  <c r="G89" i="16" l="1"/>
  <c r="I73" i="16"/>
  <c r="J72" i="16"/>
  <c r="H76" i="16"/>
  <c r="G90" i="16" l="1"/>
  <c r="J73" i="16"/>
  <c r="H77" i="16"/>
  <c r="I74" i="16"/>
  <c r="G91" i="16" l="1"/>
  <c r="H78" i="16"/>
  <c r="I75" i="16"/>
  <c r="J74" i="16"/>
  <c r="G92" i="16" l="1"/>
  <c r="J75" i="16"/>
  <c r="I76" i="16"/>
  <c r="H79" i="16"/>
  <c r="G93" i="16" l="1"/>
  <c r="I77" i="16"/>
  <c r="H80" i="16"/>
  <c r="J76" i="16"/>
  <c r="G94" i="16" l="1"/>
  <c r="J77" i="16"/>
  <c r="H81" i="16"/>
  <c r="I78" i="16"/>
  <c r="G95" i="16" l="1"/>
  <c r="I79" i="16"/>
  <c r="H82" i="16"/>
  <c r="J78" i="16"/>
  <c r="G96" i="16" l="1"/>
  <c r="J79" i="16"/>
  <c r="H83" i="16"/>
  <c r="I80" i="16"/>
  <c r="G97" i="16" l="1"/>
  <c r="I81" i="16"/>
  <c r="H84" i="16"/>
  <c r="J80" i="16"/>
  <c r="G98" i="16" l="1"/>
  <c r="J81" i="16"/>
  <c r="H85" i="16"/>
  <c r="I82" i="16"/>
  <c r="G99" i="16" l="1"/>
  <c r="I83" i="16"/>
  <c r="H86" i="16"/>
  <c r="J82" i="16"/>
  <c r="G100" i="16" l="1"/>
  <c r="J83" i="16"/>
  <c r="H87" i="16"/>
  <c r="I84" i="16"/>
  <c r="G101" i="16" l="1"/>
  <c r="I85" i="16"/>
  <c r="H88" i="16"/>
  <c r="J84" i="16"/>
  <c r="G102" i="16" l="1"/>
  <c r="J85" i="16"/>
  <c r="H89" i="16"/>
  <c r="I86" i="16"/>
  <c r="G103" i="16" l="1"/>
  <c r="I87" i="16"/>
  <c r="H90" i="16"/>
  <c r="J86" i="16"/>
  <c r="G104" i="16" l="1"/>
  <c r="H91" i="16"/>
  <c r="J87" i="16"/>
  <c r="I88" i="16"/>
  <c r="G105" i="16" l="1"/>
  <c r="I89" i="16"/>
  <c r="J88" i="16"/>
  <c r="H92" i="16"/>
  <c r="G106" i="16" l="1"/>
  <c r="H93" i="16"/>
  <c r="J89" i="16"/>
  <c r="I90" i="16"/>
  <c r="G107" i="16" l="1"/>
  <c r="L106" i="16"/>
  <c r="I91" i="16"/>
  <c r="J90" i="16"/>
  <c r="H94" i="16"/>
  <c r="L107" i="16" l="1"/>
  <c r="G109" i="16"/>
  <c r="L3" i="16"/>
  <c r="L4" i="16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109" i="16" s="1"/>
  <c r="L85" i="16"/>
  <c r="L86" i="16"/>
  <c r="L87" i="16"/>
  <c r="L88" i="16"/>
  <c r="L89" i="16"/>
  <c r="L90" i="16"/>
  <c r="L91" i="16"/>
  <c r="L92" i="16"/>
  <c r="L93" i="16"/>
  <c r="L94" i="16"/>
  <c r="L95" i="16"/>
  <c r="L96" i="16"/>
  <c r="L97" i="16"/>
  <c r="L98" i="16"/>
  <c r="L99" i="16"/>
  <c r="L100" i="16"/>
  <c r="L101" i="16"/>
  <c r="L102" i="16"/>
  <c r="L103" i="16"/>
  <c r="L104" i="16"/>
  <c r="L105" i="16"/>
  <c r="H95" i="16"/>
  <c r="J91" i="16"/>
  <c r="I92" i="16"/>
  <c r="I93" i="16" l="1"/>
  <c r="J92" i="16"/>
  <c r="H96" i="16"/>
  <c r="H97" i="16" l="1"/>
  <c r="J93" i="16"/>
  <c r="I94" i="16"/>
  <c r="J94" i="16" l="1"/>
  <c r="I95" i="16"/>
  <c r="H98" i="16"/>
  <c r="H99" i="16" l="1"/>
  <c r="I96" i="16"/>
  <c r="J95" i="16"/>
  <c r="J96" i="16" l="1"/>
  <c r="I97" i="16"/>
  <c r="H100" i="16"/>
  <c r="H101" i="16" l="1"/>
  <c r="I98" i="16"/>
  <c r="J97" i="16"/>
  <c r="J98" i="16" l="1"/>
  <c r="I99" i="16"/>
  <c r="H102" i="16"/>
  <c r="H103" i="16" l="1"/>
  <c r="I100" i="16"/>
  <c r="J99" i="16"/>
  <c r="J100" i="16" l="1"/>
  <c r="I101" i="16"/>
  <c r="H104" i="16"/>
  <c r="H105" i="16" l="1"/>
  <c r="I102" i="16"/>
  <c r="J101" i="16"/>
  <c r="J102" i="16" l="1"/>
  <c r="I103" i="16"/>
  <c r="H106" i="16"/>
  <c r="H107" i="16" l="1"/>
  <c r="M106" i="16"/>
  <c r="I104" i="16"/>
  <c r="J103" i="16"/>
  <c r="J104" i="16" l="1"/>
  <c r="I105" i="16"/>
  <c r="M4" i="16"/>
  <c r="M5" i="16"/>
  <c r="H109" i="16"/>
  <c r="M107" i="16"/>
  <c r="M3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60" i="16"/>
  <c r="M61" i="16"/>
  <c r="M62" i="16"/>
  <c r="M63" i="16"/>
  <c r="M64" i="16"/>
  <c r="M65" i="16"/>
  <c r="M66" i="16"/>
  <c r="M67" i="16"/>
  <c r="M68" i="16"/>
  <c r="M69" i="16"/>
  <c r="M70" i="16"/>
  <c r="M71" i="16"/>
  <c r="M72" i="16"/>
  <c r="M73" i="16"/>
  <c r="M74" i="16"/>
  <c r="M75" i="16"/>
  <c r="M76" i="16"/>
  <c r="M77" i="16"/>
  <c r="M78" i="16"/>
  <c r="M79" i="16"/>
  <c r="M80" i="16"/>
  <c r="M81" i="16"/>
  <c r="M82" i="16"/>
  <c r="M83" i="16"/>
  <c r="M84" i="16"/>
  <c r="M109" i="16" s="1"/>
  <c r="M85" i="16"/>
  <c r="M86" i="16"/>
  <c r="M87" i="16"/>
  <c r="M88" i="16"/>
  <c r="M89" i="16"/>
  <c r="M90" i="16"/>
  <c r="M91" i="16"/>
  <c r="M92" i="16"/>
  <c r="M93" i="16"/>
  <c r="M94" i="16"/>
  <c r="M95" i="16"/>
  <c r="M96" i="16"/>
  <c r="M97" i="16"/>
  <c r="M98" i="16"/>
  <c r="M99" i="16"/>
  <c r="M100" i="16"/>
  <c r="M101" i="16"/>
  <c r="M102" i="16"/>
  <c r="M103" i="16"/>
  <c r="M104" i="16"/>
  <c r="M105" i="16"/>
  <c r="I106" i="16" l="1"/>
  <c r="J105" i="16"/>
  <c r="J106" i="16" l="1"/>
  <c r="I107" i="16"/>
  <c r="N106" i="16" s="1"/>
  <c r="N3" i="16" l="1"/>
  <c r="N4" i="16"/>
  <c r="N5" i="16"/>
  <c r="N107" i="16"/>
  <c r="I109" i="16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109" i="16" s="1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J107" i="16"/>
  <c r="O106" i="16"/>
  <c r="O3" i="16" l="1"/>
  <c r="O4" i="16"/>
  <c r="J109" i="16"/>
  <c r="O5" i="16"/>
  <c r="O107" i="16"/>
  <c r="O6" i="16"/>
  <c r="O7" i="16"/>
  <c r="O8" i="16"/>
  <c r="O9" i="16"/>
  <c r="O10" i="16"/>
  <c r="O11" i="16"/>
  <c r="O12" i="16"/>
  <c r="O13" i="16"/>
  <c r="O14" i="16"/>
  <c r="O15" i="16"/>
  <c r="O16" i="16"/>
  <c r="O17" i="16"/>
  <c r="O18" i="16"/>
  <c r="O19" i="16"/>
  <c r="O20" i="16"/>
  <c r="O21" i="16"/>
  <c r="O22" i="16"/>
  <c r="O23" i="16"/>
  <c r="O24" i="16"/>
  <c r="O25" i="16"/>
  <c r="O26" i="16"/>
  <c r="O27" i="16"/>
  <c r="O28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109" i="16" s="1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<sst xmlns="http://schemas.openxmlformats.org/spreadsheetml/2006/main" count="506" uniqueCount="156">
  <si>
    <t>leeftijdscategorie</t>
  </si>
  <si>
    <t>Totaal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</si>
  <si>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</si>
  <si>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</si>
  <si>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</si>
  <si>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</si>
  <si>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</si>
  <si>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</si>
  <si>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</si>
  <si>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</si>
  <si>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</si>
  <si>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</si>
  <si>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</si>
  <si>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</si>
  <si>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</si>
  <si>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</si>
  <si>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</si>
  <si>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</si>
  <si>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</si>
  <si>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</si>
  <si>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</si>
  <si>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</si>
  <si>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</si>
  <si>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</si>
  <si>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</si>
  <si>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</si>
  <si>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</si>
  <si>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</si>
  <si>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</si>
  <si>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</si>
  <si>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</si>
  <si>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</si>
  <si>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</si>
  <si>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</si>
  <si>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</si>
  <si>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</si>
  <si>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</si>
  <si>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</si>
  <si>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</si>
  <si>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</si>
  <si>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</si>
  <si>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</si>
  <si>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</si>
  <si>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</si>
  <si>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</si>
  <si>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</si>
  <si>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</si>
  <si>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</si>
  <si>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</si>
  <si>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</si>
  <si>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</si>
  <si>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</si>
  <si>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</si>
  <si>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</si>
  <si>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</si>
  <si>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</si>
  <si>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</si>
  <si>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</si>
  <si>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</si>
  <si>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</si>
  <si>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</si>
  <si>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</si>
  <si>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</si>
  <si>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</si>
  <si>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</si>
  <si>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</si>
  <si>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</si>
  <si>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</si>
  <si>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</si>
  <si>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</si>
  <si>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</si>
  <si>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</si>
  <si>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</si>
  <si>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</si>
  <si>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</si>
  <si>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</si>
  <si>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</si>
  <si>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</si>
  <si>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</si>
  <si>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</si>
  <si>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</si>
  <si>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</si>
  <si>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</si>
  <si>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</si>
  <si>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</si>
  <si>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</si>
  <si>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</si>
  <si>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</si>
  <si>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</si>
  <si>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</si>
  <si>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</si>
  <si>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</si>
  <si>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</si>
  <si>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</si>
  <si>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</si>
  <si>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</si>
  <si>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</si>
  <si>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</si>
  <si>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</si>
  <si>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</si>
  <si>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</si>
  <si>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</si>
  <si>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</si>
  <si>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</si>
  <si>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</si>
  <si>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</si>
  <si>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</si>
  <si>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Totaal leeftijd</t>
  </si>
  <si>
    <t>%</t>
  </si>
  <si>
    <t>Baseline</t>
  </si>
  <si>
    <t>CBS</t>
  </si>
  <si>
    <t>Model</t>
  </si>
  <si>
    <t>2021+2020*</t>
  </si>
  <si>
    <t>2022+2021*</t>
  </si>
  <si>
    <t>width</t>
  </si>
  <si>
    <t>lower</t>
  </si>
  <si>
    <t>Average</t>
  </si>
  <si>
    <t>Total M+F</t>
  </si>
  <si>
    <t>Excess mortality M+F average</t>
  </si>
  <si>
    <t>Excess mortality M+F</t>
  </si>
  <si>
    <t>Excess mortality</t>
  </si>
  <si>
    <t>Excess mortality average</t>
  </si>
  <si>
    <t>Year</t>
  </si>
  <si>
    <t>Died</t>
  </si>
  <si>
    <t>Excess</t>
  </si>
  <si>
    <t>total M+F</t>
  </si>
  <si>
    <t>Excess average</t>
  </si>
  <si>
    <t>65-80:</t>
  </si>
  <si>
    <t>source:</t>
  </si>
  <si>
    <t>https://opendata.cbs.nl/statline/portal.html?_la=nl&amp;_catalog=CBS&amp;tableId=37168&amp;_theme=75</t>
  </si>
  <si>
    <t>https://opendata.cbs.nl/statline/#/CBS/nl/dataset/7461bev/table?ts=1696835440118</t>
  </si>
  <si>
    <t>trend</t>
  </si>
  <si>
    <t>2023*</t>
  </si>
  <si>
    <t>"2023"</t>
  </si>
  <si>
    <t>0-65</t>
  </si>
  <si>
    <t>Oversterfte</t>
  </si>
  <si>
    <t>BB single</t>
  </si>
  <si>
    <t>Bandwidth</t>
  </si>
  <si>
    <t>Avg 65-80</t>
  </si>
  <si>
    <t>Corona</t>
  </si>
  <si>
    <t>Ratio</t>
  </si>
  <si>
    <t>week</t>
  </si>
  <si>
    <t>factor:</t>
  </si>
  <si>
    <t>Mediaan</t>
  </si>
  <si>
    <t>Deaths</t>
  </si>
  <si>
    <t>Normalised</t>
  </si>
  <si>
    <t>age</t>
  </si>
  <si>
    <t>source: https://opendata.cbs.nl/statline/portal.html?_la=nl&amp;_catalog=CBS&amp;tableId=37168&amp;_theme=75</t>
  </si>
  <si>
    <t>fit</t>
  </si>
  <si>
    <t>Avg 45-60</t>
  </si>
  <si>
    <t>Progn.</t>
  </si>
  <si>
    <t>progn.</t>
  </si>
  <si>
    <t>65-80</t>
  </si>
  <si>
    <t>80+</t>
  </si>
  <si>
    <t>Jaar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</si>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</sst>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0.000000"/>
    <numFmt numFmtId="166" formatCode="0.0%"/>
    <numFmt numFmtId="167" formatCode="0.0"/>
    <numFmt numFmtId="168" formatCode="0.000"/>
    <numFmt numFmtId="169" formatCode="0.000%"/>
    <numFmt numFmtId="170" formatCode="0.0000"/>
  </numFmts>
  <fonts count="7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9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6337778862885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67955565050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2" xfId="0" applyBorder="1"/>
    <xf numFmtId="1" fontId="0" fillId="0" borderId="3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1" fontId="0" fillId="0" borderId="6" xfId="0" applyNumberFormat="1" applyBorder="1"/>
    <xf numFmtId="0" fontId="0" fillId="0" borderId="7" xfId="0" applyBorder="1"/>
    <xf numFmtId="0" fontId="0" fillId="0" borderId="8" xfId="0" applyBorder="1"/>
    <xf numFmtId="10" fontId="0" fillId="0" borderId="8" xfId="0" applyNumberFormat="1" applyBorder="1"/>
    <xf numFmtId="10" fontId="0" fillId="0" borderId="9" xfId="0" applyNumberFormat="1" applyBorder="1"/>
    <xf numFmtId="1" fontId="0" fillId="0" borderId="8" xfId="0" applyNumberFormat="1" applyBorder="1"/>
    <xf numFmtId="1" fontId="0" fillId="0" borderId="9" xfId="0" applyNumberFormat="1" applyBorder="1"/>
    <xf numFmtId="0" fontId="0" fillId="0" borderId="10" xfId="0" applyBorder="1"/>
    <xf numFmtId="1" fontId="0" fillId="0" borderId="11" xfId="0" applyNumberFormat="1" applyBorder="1"/>
    <xf numFmtId="1" fontId="0" fillId="0" borderId="12" xfId="0" applyNumberFormat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2" fillId="6" borderId="0" xfId="0" applyFont="1" applyFill="1" applyAlignment="1">
      <alignment horizontal="center" vertical="center"/>
    </xf>
    <xf numFmtId="3" fontId="2" fillId="6" borderId="1" xfId="0" applyNumberFormat="1" applyFont="1" applyFill="1" applyBorder="1" applyAlignment="1">
      <alignment horizontal="center" vertical="center"/>
    </xf>
    <xf numFmtId="166" fontId="0" fillId="0" borderId="0" xfId="0" applyNumberFormat="1"/>
    <xf numFmtId="2" fontId="0" fillId="0" borderId="0" xfId="0" applyNumberFormat="1"/>
    <xf numFmtId="1" fontId="0" fillId="5" borderId="0" xfId="0" applyNumberFormat="1" applyFill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3" fontId="0" fillId="0" borderId="1" xfId="0" applyNumberFormat="1" applyBorder="1"/>
    <xf numFmtId="0" fontId="0" fillId="0" borderId="13" xfId="0" applyBorder="1"/>
    <xf numFmtId="0" fontId="0" fillId="0" borderId="15" xfId="0" applyBorder="1"/>
    <xf numFmtId="3" fontId="0" fillId="0" borderId="16" xfId="0" applyNumberFormat="1" applyBorder="1"/>
    <xf numFmtId="0" fontId="0" fillId="0" borderId="17" xfId="0" applyBorder="1"/>
    <xf numFmtId="3" fontId="0" fillId="0" borderId="18" xfId="0" applyNumberFormat="1" applyBorder="1"/>
    <xf numFmtId="3" fontId="0" fillId="0" borderId="19" xfId="0" applyNumberFormat="1" applyBorder="1"/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0" borderId="0" xfId="0" applyFill="1"/>
    <xf numFmtId="0" fontId="3" fillId="10" borderId="0" xfId="0" applyFont="1" applyFill="1" applyAlignment="1">
      <alignment horizontal="center" vertical="center"/>
    </xf>
    <xf numFmtId="3" fontId="2" fillId="10" borderId="1" xfId="0" applyNumberFormat="1" applyFont="1" applyFill="1" applyBorder="1" applyAlignment="1">
      <alignment horizontal="center" vertical="center"/>
    </xf>
    <xf numFmtId="167" fontId="0" fillId="0" borderId="0" xfId="0" applyNumberFormat="1"/>
    <xf numFmtId="0" fontId="5" fillId="0" borderId="0" xfId="1"/>
    <xf numFmtId="0" fontId="6" fillId="0" borderId="0" xfId="0" applyFont="1"/>
    <xf numFmtId="0" fontId="0" fillId="8" borderId="0" xfId="0" applyFill="1"/>
    <xf numFmtId="3" fontId="0" fillId="0" borderId="0" xfId="0" applyNumberFormat="1"/>
    <xf numFmtId="49" fontId="0" fillId="0" borderId="0" xfId="0" applyNumberFormat="1"/>
    <xf numFmtId="168" fontId="0" fillId="0" borderId="0" xfId="0" applyNumberFormat="1"/>
    <xf numFmtId="0" fontId="0" fillId="11" borderId="0" xfId="0" applyFill="1"/>
    <xf numFmtId="164" fontId="0" fillId="11" borderId="0" xfId="0" applyNumberFormat="1" applyFill="1"/>
    <xf numFmtId="1" fontId="0" fillId="11" borderId="0" xfId="0" applyNumberFormat="1" applyFill="1"/>
    <xf numFmtId="169" fontId="0" fillId="0" borderId="0" xfId="0" applyNumberFormat="1"/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66" fontId="0" fillId="6" borderId="0" xfId="0" applyNumberFormat="1" applyFill="1"/>
    <xf numFmtId="1" fontId="0" fillId="6" borderId="0" xfId="0" applyNumberFormat="1" applyFill="1"/>
    <xf numFmtId="0" fontId="0" fillId="0" borderId="9" xfId="0" applyBorder="1"/>
    <xf numFmtId="0" fontId="0" fillId="4" borderId="0" xfId="0" applyFill="1"/>
    <xf numFmtId="169" fontId="0" fillId="4" borderId="0" xfId="0" applyNumberFormat="1" applyFill="1"/>
    <xf numFmtId="166" fontId="0" fillId="4" borderId="0" xfId="0" applyNumberFormat="1" applyFill="1"/>
    <xf numFmtId="168" fontId="0" fillId="4" borderId="0" xfId="0" applyNumberFormat="1" applyFill="1"/>
    <xf numFmtId="165" fontId="0" fillId="4" borderId="0" xfId="0" applyNumberFormat="1" applyFill="1"/>
    <xf numFmtId="165" fontId="0" fillId="12" borderId="0" xfId="0" applyNumberFormat="1" applyFill="1"/>
    <xf numFmtId="170" fontId="0" fillId="0" borderId="0" xfId="0" applyNumberFormat="1"/>
    <xf numFmtId="49" fontId="0" fillId="0" borderId="0" xfId="0" applyNumberFormat="1" applyAlignment="1">
      <alignment horizontal="right"/>
    </xf>
    <xf numFmtId="164" fontId="0" fillId="12" borderId="0" xfId="0" applyNumberFormat="1" applyFill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3" fontId="0" fillId="0" borderId="20" xfId="0" applyNumberFormat="1" applyBorder="1"/>
    <xf numFmtId="0" fontId="0" fillId="0" borderId="19" xfId="0" applyBorder="1"/>
    <xf numFmtId="0" fontId="0" fillId="0" borderId="22" xfId="0" applyBorder="1"/>
    <xf numFmtId="0" fontId="0" fillId="0" borderId="14" xfId="0" applyBorder="1"/>
    <xf numFmtId="0" fontId="0" fillId="0" borderId="19" xfId="0" applyBorder="1" applyAlignment="1">
      <alignment horizontal="right"/>
    </xf>
    <xf numFmtId="0" fontId="0" fillId="0" borderId="17" xfId="0" applyBorder="1" applyAlignment="1">
      <alignment horizontal="right"/>
    </xf>
    <xf numFmtId="3" fontId="0" fillId="0" borderId="21" xfId="0" applyNumberFormat="1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3" borderId="2" xfId="0" applyFill="1" applyBorder="1"/>
    <xf numFmtId="0" fontId="0" fillId="13" borderId="3" xfId="0" applyFill="1" applyBorder="1"/>
    <xf numFmtId="1" fontId="0" fillId="13" borderId="3" xfId="0" applyNumberFormat="1" applyFill="1" applyBorder="1"/>
    <xf numFmtId="1" fontId="0" fillId="13" borderId="4" xfId="0" applyNumberFormat="1" applyFill="1" applyBorder="1"/>
    <xf numFmtId="0" fontId="0" fillId="13" borderId="5" xfId="0" applyFill="1" applyBorder="1"/>
    <xf numFmtId="0" fontId="0" fillId="13" borderId="0" xfId="0" applyFill="1" applyBorder="1"/>
    <xf numFmtId="1" fontId="0" fillId="13" borderId="0" xfId="0" applyNumberFormat="1" applyFill="1" applyBorder="1"/>
    <xf numFmtId="1" fontId="0" fillId="13" borderId="6" xfId="0" applyNumberFormat="1" applyFill="1" applyBorder="1"/>
    <xf numFmtId="0" fontId="0" fillId="13" borderId="7" xfId="0" applyFill="1" applyBorder="1"/>
    <xf numFmtId="0" fontId="0" fillId="13" borderId="8" xfId="0" applyFill="1" applyBorder="1"/>
    <xf numFmtId="1" fontId="0" fillId="13" borderId="8" xfId="0" applyNumberFormat="1" applyFill="1" applyBorder="1"/>
    <xf numFmtId="1" fontId="0" fillId="13" borderId="9" xfId="0" applyNumberForma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D678A3"/>
      <color rgb="FFD858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449392010499081"/>
          <c:y val="7.0309749709398475E-2"/>
          <c:w val="0.87205504429761294"/>
          <c:h val="0.79519989309812222"/>
        </c:manualLayout>
      </c:layout>
      <c:lineChart>
        <c:grouping val="standard"/>
        <c:varyColors val="0"/>
        <c:ser>
          <c:idx val="0"/>
          <c:order val="0"/>
          <c:tx>
            <c:v>Mannen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'Male Baseline'!$A$13:$A$103</c:f>
              <c:numCache>
                <c:formatCode>General</c:formatCode>
                <c:ptCount val="9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</c:numCache>
            </c:numRef>
          </c:cat>
          <c:val>
            <c:numRef>
              <c:f>'Male Baseline'!$U$13:$U$103</c:f>
              <c:numCache>
                <c:formatCode>0.00000</c:formatCode>
                <c:ptCount val="91"/>
                <c:pt idx="0">
                  <c:v>6.1586467400229919E-5</c:v>
                </c:pt>
                <c:pt idx="1">
                  <c:v>7.155561916055036E-5</c:v>
                </c:pt>
                <c:pt idx="2">
                  <c:v>8.3740696931950214E-5</c:v>
                </c:pt>
                <c:pt idx="3">
                  <c:v>7.1617114444148876E-5</c:v>
                </c:pt>
                <c:pt idx="4">
                  <c:v>1.0153211968606269E-4</c:v>
                </c:pt>
                <c:pt idx="5">
                  <c:v>1.975952656174358E-4</c:v>
                </c:pt>
                <c:pt idx="6">
                  <c:v>1.0476489804470604E-4</c:v>
                </c:pt>
                <c:pt idx="7">
                  <c:v>2.4600478763163621E-4</c:v>
                </c:pt>
                <c:pt idx="8">
                  <c:v>2.8731370949803517E-4</c:v>
                </c:pt>
                <c:pt idx="9">
                  <c:v>3.9158797824906773E-4</c:v>
                </c:pt>
                <c:pt idx="10">
                  <c:v>4.2787994401904066E-4</c:v>
                </c:pt>
                <c:pt idx="11">
                  <c:v>3.6634291483867511E-4</c:v>
                </c:pt>
                <c:pt idx="12">
                  <c:v>4.7015441345932241E-4</c:v>
                </c:pt>
                <c:pt idx="13">
                  <c:v>3.7499085388161262E-4</c:v>
                </c:pt>
                <c:pt idx="14">
                  <c:v>3.5625222657641609E-4</c:v>
                </c:pt>
                <c:pt idx="15">
                  <c:v>3.7107062710935981E-4</c:v>
                </c:pt>
                <c:pt idx="16">
                  <c:v>4.0581909290610579E-4</c:v>
                </c:pt>
                <c:pt idx="17">
                  <c:v>4.4381401582066433E-4</c:v>
                </c:pt>
                <c:pt idx="18">
                  <c:v>4.3099732781656753E-4</c:v>
                </c:pt>
                <c:pt idx="19">
                  <c:v>3.7666395582759064E-4</c:v>
                </c:pt>
                <c:pt idx="20">
                  <c:v>4.0082659350839061E-4</c:v>
                </c:pt>
                <c:pt idx="21">
                  <c:v>5.1207416990081927E-4</c:v>
                </c:pt>
                <c:pt idx="22">
                  <c:v>5.0273361402626787E-4</c:v>
                </c:pt>
                <c:pt idx="23">
                  <c:v>5.1767355687143532E-4</c:v>
                </c:pt>
                <c:pt idx="24">
                  <c:v>6.2133689442837002E-4</c:v>
                </c:pt>
                <c:pt idx="25">
                  <c:v>7.0582920815373898E-4</c:v>
                </c:pt>
                <c:pt idx="26">
                  <c:v>7.3843044665325831E-4</c:v>
                </c:pt>
                <c:pt idx="27">
                  <c:v>6.1011040092969209E-4</c:v>
                </c:pt>
                <c:pt idx="28">
                  <c:v>8.6211851255819298E-4</c:v>
                </c:pt>
                <c:pt idx="29">
                  <c:v>8.2984421560861532E-4</c:v>
                </c:pt>
                <c:pt idx="30">
                  <c:v>8.7046672665388677E-4</c:v>
                </c:pt>
                <c:pt idx="31">
                  <c:v>1.1271747120803724E-3</c:v>
                </c:pt>
                <c:pt idx="32">
                  <c:v>1.1468232994604945E-3</c:v>
                </c:pt>
                <c:pt idx="33">
                  <c:v>1.2296251118958852E-3</c:v>
                </c:pt>
                <c:pt idx="34">
                  <c:v>1.3173546731682379E-3</c:v>
                </c:pt>
                <c:pt idx="35">
                  <c:v>1.4134275618374558E-3</c:v>
                </c:pt>
                <c:pt idx="36">
                  <c:v>1.5127076555765148E-3</c:v>
                </c:pt>
                <c:pt idx="37">
                  <c:v>1.7554223985146425E-3</c:v>
                </c:pt>
                <c:pt idx="38">
                  <c:v>1.8157530575841686E-3</c:v>
                </c:pt>
                <c:pt idx="39">
                  <c:v>2.1942274938239401E-3</c:v>
                </c:pt>
                <c:pt idx="40">
                  <c:v>2.2844388519384024E-3</c:v>
                </c:pt>
                <c:pt idx="41">
                  <c:v>2.6147884291697655E-3</c:v>
                </c:pt>
                <c:pt idx="42">
                  <c:v>2.7465155556958627E-3</c:v>
                </c:pt>
                <c:pt idx="43">
                  <c:v>3.2096667610686303E-3</c:v>
                </c:pt>
                <c:pt idx="44">
                  <c:v>3.3137194177764013E-3</c:v>
                </c:pt>
                <c:pt idx="45">
                  <c:v>3.8585552957716347E-3</c:v>
                </c:pt>
                <c:pt idx="46">
                  <c:v>4.1962832919414236E-3</c:v>
                </c:pt>
                <c:pt idx="47">
                  <c:v>4.9610941569335487E-3</c:v>
                </c:pt>
                <c:pt idx="48">
                  <c:v>5.220093718891883E-3</c:v>
                </c:pt>
                <c:pt idx="49">
                  <c:v>5.9933722318216342E-3</c:v>
                </c:pt>
                <c:pt idx="50">
                  <c:v>6.561646499750556E-3</c:v>
                </c:pt>
                <c:pt idx="51">
                  <c:v>6.9604354197194893E-3</c:v>
                </c:pt>
                <c:pt idx="52">
                  <c:v>7.7729508491006351E-3</c:v>
                </c:pt>
                <c:pt idx="53">
                  <c:v>8.3938127703247559E-3</c:v>
                </c:pt>
                <c:pt idx="54">
                  <c:v>9.9940035978412951E-3</c:v>
                </c:pt>
                <c:pt idx="55">
                  <c:v>1.0931232784033247E-2</c:v>
                </c:pt>
                <c:pt idx="56">
                  <c:v>1.1861304842459317E-2</c:v>
                </c:pt>
                <c:pt idx="57">
                  <c:v>1.2541464532260153E-2</c:v>
                </c:pt>
                <c:pt idx="58">
                  <c:v>1.4210570086074265E-2</c:v>
                </c:pt>
                <c:pt idx="59">
                  <c:v>1.6189577435252175E-2</c:v>
                </c:pt>
                <c:pt idx="60">
                  <c:v>1.7718309268844695E-2</c:v>
                </c:pt>
                <c:pt idx="61">
                  <c:v>1.8983692966562344E-2</c:v>
                </c:pt>
                <c:pt idx="62">
                  <c:v>2.1767849636702096E-2</c:v>
                </c:pt>
                <c:pt idx="63">
                  <c:v>1.9695983911989116E-2</c:v>
                </c:pt>
                <c:pt idx="64">
                  <c:v>2.7979186215132644E-2</c:v>
                </c:pt>
                <c:pt idx="65">
                  <c:v>3.025522171339216E-2</c:v>
                </c:pt>
                <c:pt idx="66">
                  <c:v>3.1643369852663396E-2</c:v>
                </c:pt>
                <c:pt idx="67">
                  <c:v>3.5215924312043269E-2</c:v>
                </c:pt>
                <c:pt idx="68">
                  <c:v>4.1380204955247114E-2</c:v>
                </c:pt>
                <c:pt idx="69">
                  <c:v>4.631318890155834E-2</c:v>
                </c:pt>
                <c:pt idx="70">
                  <c:v>5.3732972314925589E-2</c:v>
                </c:pt>
                <c:pt idx="71">
                  <c:v>5.6852768818425478E-2</c:v>
                </c:pt>
                <c:pt idx="72">
                  <c:v>6.7052568165745563E-2</c:v>
                </c:pt>
                <c:pt idx="73">
                  <c:v>7.4907122080465391E-2</c:v>
                </c:pt>
                <c:pt idx="74">
                  <c:v>8.6014167803990377E-2</c:v>
                </c:pt>
                <c:pt idx="75">
                  <c:v>9.9145741651566144E-2</c:v>
                </c:pt>
                <c:pt idx="76">
                  <c:v>0.10980884006573825</c:v>
                </c:pt>
                <c:pt idx="77">
                  <c:v>0.12790754856159331</c:v>
                </c:pt>
                <c:pt idx="78">
                  <c:v>0.14405034997941299</c:v>
                </c:pt>
                <c:pt idx="79">
                  <c:v>0.15396050116797622</c:v>
                </c:pt>
                <c:pt idx="80">
                  <c:v>0.17697091640753612</c:v>
                </c:pt>
                <c:pt idx="81">
                  <c:v>0.19594438006952491</c:v>
                </c:pt>
                <c:pt idx="82">
                  <c:v>0.21104387291981846</c:v>
                </c:pt>
                <c:pt idx="83">
                  <c:v>0.2386138613861386</c:v>
                </c:pt>
                <c:pt idx="84">
                  <c:v>0.24979344533186451</c:v>
                </c:pt>
                <c:pt idx="85">
                  <c:v>0.2732</c:v>
                </c:pt>
                <c:pt idx="86">
                  <c:v>0.29728260869565215</c:v>
                </c:pt>
                <c:pt idx="87">
                  <c:v>0.31355181576616475</c:v>
                </c:pt>
                <c:pt idx="88">
                  <c:v>0.36453900709219861</c:v>
                </c:pt>
                <c:pt idx="89">
                  <c:v>0.3730684326710817</c:v>
                </c:pt>
                <c:pt idx="90">
                  <c:v>0.37596899224806202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4C-084B-92A5-C11C0C37727E}"/>
            </c:ext>
          </c:extLst>
        </c:ser>
        <c:ser>
          <c:idx val="1"/>
          <c:order val="1"/>
          <c:tx>
            <c:v> Vrouwen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'Female Baseline'!$U$13:$U$103</c:f>
              <c:numCache>
                <c:formatCode>0.00000</c:formatCode>
                <c:ptCount val="91"/>
                <c:pt idx="0">
                  <c:v>5.3980523827003219E-5</c:v>
                </c:pt>
                <c:pt idx="1">
                  <c:v>3.2320968767170517E-5</c:v>
                </c:pt>
                <c:pt idx="2">
                  <c:v>6.5510050333555345E-5</c:v>
                </c:pt>
                <c:pt idx="3">
                  <c:v>9.704027171276079E-5</c:v>
                </c:pt>
                <c:pt idx="4">
                  <c:v>5.3257778298520496E-5</c:v>
                </c:pt>
                <c:pt idx="5">
                  <c:v>1.1350737797956867E-4</c:v>
                </c:pt>
                <c:pt idx="6">
                  <c:v>1.4018785172130655E-4</c:v>
                </c:pt>
                <c:pt idx="7">
                  <c:v>1.9860184302510328E-4</c:v>
                </c:pt>
                <c:pt idx="8">
                  <c:v>1.7499343774608452E-4</c:v>
                </c:pt>
                <c:pt idx="9">
                  <c:v>1.9410655525566606E-4</c:v>
                </c:pt>
                <c:pt idx="10">
                  <c:v>1.3912204713454956E-4</c:v>
                </c:pt>
                <c:pt idx="11">
                  <c:v>1.7581848129846574E-4</c:v>
                </c:pt>
                <c:pt idx="12">
                  <c:v>2.4490872440232849E-4</c:v>
                </c:pt>
                <c:pt idx="13">
                  <c:v>2.5637617030974038E-4</c:v>
                </c:pt>
                <c:pt idx="14">
                  <c:v>2.0636930725575724E-4</c:v>
                </c:pt>
                <c:pt idx="15">
                  <c:v>1.3672658329383453E-4</c:v>
                </c:pt>
                <c:pt idx="16">
                  <c:v>2.2739883026041713E-4</c:v>
                </c:pt>
                <c:pt idx="17">
                  <c:v>2.7031654066912356E-4</c:v>
                </c:pt>
                <c:pt idx="18">
                  <c:v>3.0169124562991358E-4</c:v>
                </c:pt>
                <c:pt idx="19">
                  <c:v>2.9203022955345923E-4</c:v>
                </c:pt>
                <c:pt idx="20">
                  <c:v>2.8127608608862918E-4</c:v>
                </c:pt>
                <c:pt idx="21">
                  <c:v>2.5738842671324172E-4</c:v>
                </c:pt>
                <c:pt idx="22">
                  <c:v>3.6006758191537488E-4</c:v>
                </c:pt>
                <c:pt idx="23">
                  <c:v>3.8606844441993216E-4</c:v>
                </c:pt>
                <c:pt idx="24">
                  <c:v>4.1430871649042852E-4</c:v>
                </c:pt>
                <c:pt idx="25">
                  <c:v>4.4110737128774582E-4</c:v>
                </c:pt>
                <c:pt idx="26">
                  <c:v>3.7317830066386457E-4</c:v>
                </c:pt>
                <c:pt idx="27">
                  <c:v>3.7251980236844168E-4</c:v>
                </c:pt>
                <c:pt idx="28">
                  <c:v>5.2603389571138914E-4</c:v>
                </c:pt>
                <c:pt idx="29">
                  <c:v>5.0121521046310393E-4</c:v>
                </c:pt>
                <c:pt idx="30">
                  <c:v>7.2226126337159361E-4</c:v>
                </c:pt>
                <c:pt idx="31">
                  <c:v>6.3324435438302513E-4</c:v>
                </c:pt>
                <c:pt idx="32">
                  <c:v>7.5972097520546995E-4</c:v>
                </c:pt>
                <c:pt idx="33">
                  <c:v>8.0641988906809329E-4</c:v>
                </c:pt>
                <c:pt idx="34">
                  <c:v>9.0286002757120943E-4</c:v>
                </c:pt>
                <c:pt idx="35">
                  <c:v>1.0409695888170124E-3</c:v>
                </c:pt>
                <c:pt idx="36">
                  <c:v>1.2760259877968782E-3</c:v>
                </c:pt>
                <c:pt idx="37">
                  <c:v>1.2876641771825909E-3</c:v>
                </c:pt>
                <c:pt idx="38">
                  <c:v>1.2064942951196906E-3</c:v>
                </c:pt>
                <c:pt idx="39">
                  <c:v>1.5874720083438143E-3</c:v>
                </c:pt>
                <c:pt idx="40">
                  <c:v>1.5989018862517064E-3</c:v>
                </c:pt>
                <c:pt idx="41">
                  <c:v>1.9578550086491587E-3</c:v>
                </c:pt>
                <c:pt idx="42">
                  <c:v>2.3236686815775393E-3</c:v>
                </c:pt>
                <c:pt idx="43">
                  <c:v>2.4238860058332207E-3</c:v>
                </c:pt>
                <c:pt idx="44">
                  <c:v>2.5663633214724315E-3</c:v>
                </c:pt>
                <c:pt idx="45">
                  <c:v>2.9453373222941164E-3</c:v>
                </c:pt>
                <c:pt idx="46">
                  <c:v>3.2355326033048091E-3</c:v>
                </c:pt>
                <c:pt idx="47">
                  <c:v>3.3851374061684724E-3</c:v>
                </c:pt>
                <c:pt idx="48">
                  <c:v>4.030854654503954E-3</c:v>
                </c:pt>
                <c:pt idx="49">
                  <c:v>4.3875746555003172E-3</c:v>
                </c:pt>
                <c:pt idx="50">
                  <c:v>4.8100859908355208E-3</c:v>
                </c:pt>
                <c:pt idx="51">
                  <c:v>5.4201249325746895E-3</c:v>
                </c:pt>
                <c:pt idx="52">
                  <c:v>5.9690074190047503E-3</c:v>
                </c:pt>
                <c:pt idx="53">
                  <c:v>6.4404463675700298E-3</c:v>
                </c:pt>
                <c:pt idx="54">
                  <c:v>7.0892915366342164E-3</c:v>
                </c:pt>
                <c:pt idx="55">
                  <c:v>7.7299394217355578E-3</c:v>
                </c:pt>
                <c:pt idx="56">
                  <c:v>8.1885710943440364E-3</c:v>
                </c:pt>
                <c:pt idx="57">
                  <c:v>8.9493554507932161E-3</c:v>
                </c:pt>
                <c:pt idx="58">
                  <c:v>1.0465735468807602E-2</c:v>
                </c:pt>
                <c:pt idx="59">
                  <c:v>1.089033048986055E-2</c:v>
                </c:pt>
                <c:pt idx="60">
                  <c:v>1.2495802509336237E-2</c:v>
                </c:pt>
                <c:pt idx="61">
                  <c:v>1.339571337172105E-2</c:v>
                </c:pt>
                <c:pt idx="62">
                  <c:v>1.4791967073787948E-2</c:v>
                </c:pt>
                <c:pt idx="63">
                  <c:v>1.3605761556446539E-2</c:v>
                </c:pt>
                <c:pt idx="64">
                  <c:v>1.8848431063485965E-2</c:v>
                </c:pt>
                <c:pt idx="65">
                  <c:v>2.0557814027684865E-2</c:v>
                </c:pt>
                <c:pt idx="66">
                  <c:v>2.1278357343931114E-2</c:v>
                </c:pt>
                <c:pt idx="67">
                  <c:v>2.3729276735288761E-2</c:v>
                </c:pt>
                <c:pt idx="68">
                  <c:v>2.9033359899806443E-2</c:v>
                </c:pt>
                <c:pt idx="69">
                  <c:v>3.1482383503815554E-2</c:v>
                </c:pt>
                <c:pt idx="70">
                  <c:v>3.487712177756376E-2</c:v>
                </c:pt>
                <c:pt idx="71">
                  <c:v>4.0013149003780342E-2</c:v>
                </c:pt>
                <c:pt idx="72">
                  <c:v>4.7639259438919883E-2</c:v>
                </c:pt>
                <c:pt idx="73">
                  <c:v>5.3374494358100918E-2</c:v>
                </c:pt>
                <c:pt idx="74">
                  <c:v>6.2946902246620848E-2</c:v>
                </c:pt>
                <c:pt idx="75">
                  <c:v>6.8728011495961541E-2</c:v>
                </c:pt>
                <c:pt idx="76">
                  <c:v>8.388804015713662E-2</c:v>
                </c:pt>
                <c:pt idx="77">
                  <c:v>9.2509724781375216E-2</c:v>
                </c:pt>
                <c:pt idx="78">
                  <c:v>0.11035327616461942</c:v>
                </c:pt>
                <c:pt idx="79">
                  <c:v>0.11981736504897268</c:v>
                </c:pt>
                <c:pt idx="80">
                  <c:v>0.14592274678111589</c:v>
                </c:pt>
                <c:pt idx="81">
                  <c:v>0.15624024149057977</c:v>
                </c:pt>
                <c:pt idx="82">
                  <c:v>0.1852747109165741</c:v>
                </c:pt>
                <c:pt idx="83">
                  <c:v>0.20180651295459948</c:v>
                </c:pt>
                <c:pt idx="84">
                  <c:v>0.22047404985696772</c:v>
                </c:pt>
                <c:pt idx="85">
                  <c:v>0.23361128928800512</c:v>
                </c:pt>
                <c:pt idx="86">
                  <c:v>0.27630423326892672</c:v>
                </c:pt>
                <c:pt idx="87">
                  <c:v>0.29520116335433833</c:v>
                </c:pt>
                <c:pt idx="88">
                  <c:v>0.29283154121863797</c:v>
                </c:pt>
                <c:pt idx="89">
                  <c:v>0.31706036745406824</c:v>
                </c:pt>
                <c:pt idx="90">
                  <c:v>0.3140794223826715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4C-084B-92A5-C11C0C37727E}"/>
            </c:ext>
          </c:extLst>
        </c:ser>
        <c:ser>
          <c:idx val="2"/>
          <c:order val="2"/>
          <c:tx>
            <c:v>Mannen 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'Male Baseline'!$B$13:$B$103</c:f>
              <c:numCache>
                <c:formatCode>0.00000</c:formatCode>
                <c:ptCount val="91"/>
                <c:pt idx="0">
                  <c:v>1.247181848707248E-4</c:v>
                </c:pt>
                <c:pt idx="1">
                  <c:v>1.3068610203568736E-4</c:v>
                </c:pt>
                <c:pt idx="2">
                  <c:v>2.0241890592581348E-4</c:v>
                </c:pt>
                <c:pt idx="3">
                  <c:v>2.0087380103450008E-4</c:v>
                </c:pt>
                <c:pt idx="4">
                  <c:v>1.3252864657668312E-4</c:v>
                </c:pt>
                <c:pt idx="5">
                  <c:v>2.1942885802952886E-4</c:v>
                </c:pt>
                <c:pt idx="6">
                  <c:v>3.7996327021721236E-4</c:v>
                </c:pt>
                <c:pt idx="7">
                  <c:v>5.2831897527682832E-4</c:v>
                </c:pt>
                <c:pt idx="8">
                  <c:v>7.4228028503562943E-4</c:v>
                </c:pt>
                <c:pt idx="9">
                  <c:v>7.1301616169966518E-4</c:v>
                </c:pt>
                <c:pt idx="10">
                  <c:v>7.0003855284783798E-4</c:v>
                </c:pt>
                <c:pt idx="11">
                  <c:v>7.8644380596858414E-4</c:v>
                </c:pt>
                <c:pt idx="12">
                  <c:v>6.6349433438041034E-4</c:v>
                </c:pt>
                <c:pt idx="13">
                  <c:v>6.576131773154769E-4</c:v>
                </c:pt>
                <c:pt idx="14">
                  <c:v>7.0111263526901387E-4</c:v>
                </c:pt>
                <c:pt idx="15">
                  <c:v>6.5288575503726467E-4</c:v>
                </c:pt>
                <c:pt idx="16">
                  <c:v>6.9454355168640884E-4</c:v>
                </c:pt>
                <c:pt idx="17">
                  <c:v>6.0160793393251053E-4</c:v>
                </c:pt>
                <c:pt idx="18">
                  <c:v>5.7420090374229202E-4</c:v>
                </c:pt>
                <c:pt idx="19">
                  <c:v>6.8172735607325045E-4</c:v>
                </c:pt>
                <c:pt idx="20">
                  <c:v>6.4111643718177142E-4</c:v>
                </c:pt>
                <c:pt idx="21">
                  <c:v>6.7897979673945232E-4</c:v>
                </c:pt>
                <c:pt idx="22">
                  <c:v>7.9188506353934911E-4</c:v>
                </c:pt>
                <c:pt idx="23">
                  <c:v>8.104709821090424E-4</c:v>
                </c:pt>
                <c:pt idx="24">
                  <c:v>7.6513963798393203E-4</c:v>
                </c:pt>
                <c:pt idx="25">
                  <c:v>8.8894766228804847E-4</c:v>
                </c:pt>
                <c:pt idx="26">
                  <c:v>9.0281389033339114E-4</c:v>
                </c:pt>
                <c:pt idx="27">
                  <c:v>9.8195115159420508E-4</c:v>
                </c:pt>
                <c:pt idx="28">
                  <c:v>1.0714499790205599E-3</c:v>
                </c:pt>
                <c:pt idx="29">
                  <c:v>1.2023411624143615E-3</c:v>
                </c:pt>
                <c:pt idx="30">
                  <c:v>1.3990554443353714E-3</c:v>
                </c:pt>
                <c:pt idx="31">
                  <c:v>1.6173391255430197E-3</c:v>
                </c:pt>
                <c:pt idx="32">
                  <c:v>1.6981872651975745E-3</c:v>
                </c:pt>
                <c:pt idx="33">
                  <c:v>2.1460628314973482E-3</c:v>
                </c:pt>
                <c:pt idx="34">
                  <c:v>2.1883825788230633E-3</c:v>
                </c:pt>
                <c:pt idx="35">
                  <c:v>2.2849667872857312E-3</c:v>
                </c:pt>
                <c:pt idx="36">
                  <c:v>2.4960465016882504E-3</c:v>
                </c:pt>
                <c:pt idx="37">
                  <c:v>3.1414971873647769E-3</c:v>
                </c:pt>
                <c:pt idx="38">
                  <c:v>2.9718321991558275E-3</c:v>
                </c:pt>
                <c:pt idx="39">
                  <c:v>3.5521139518155742E-3</c:v>
                </c:pt>
                <c:pt idx="40">
                  <c:v>3.6509224311263183E-3</c:v>
                </c:pt>
                <c:pt idx="41">
                  <c:v>4.1162269656286367E-3</c:v>
                </c:pt>
                <c:pt idx="42">
                  <c:v>4.6945596855736769E-3</c:v>
                </c:pt>
                <c:pt idx="43">
                  <c:v>5.6134787552651385E-3</c:v>
                </c:pt>
                <c:pt idx="44">
                  <c:v>4.6432931069116303E-3</c:v>
                </c:pt>
                <c:pt idx="45">
                  <c:v>6.9782993226627553E-3</c:v>
                </c:pt>
                <c:pt idx="46">
                  <c:v>7.7298785156977587E-3</c:v>
                </c:pt>
                <c:pt idx="47">
                  <c:v>7.3892430930194543E-3</c:v>
                </c:pt>
                <c:pt idx="48">
                  <c:v>8.4955626384824109E-3</c:v>
                </c:pt>
                <c:pt idx="49">
                  <c:v>9.6519303860772149E-3</c:v>
                </c:pt>
                <c:pt idx="50">
                  <c:v>1.018483125978718E-2</c:v>
                </c:pt>
                <c:pt idx="51">
                  <c:v>1.1094098718015259E-2</c:v>
                </c:pt>
                <c:pt idx="52">
                  <c:v>1.2233559485015226E-2</c:v>
                </c:pt>
                <c:pt idx="53">
                  <c:v>1.5277158994553111E-2</c:v>
                </c:pt>
                <c:pt idx="54">
                  <c:v>1.6273488263185622E-2</c:v>
                </c:pt>
                <c:pt idx="55">
                  <c:v>1.8252893844211551E-2</c:v>
                </c:pt>
                <c:pt idx="56">
                  <c:v>2.1208558664472136E-2</c:v>
                </c:pt>
                <c:pt idx="57">
                  <c:v>2.3795116686018938E-2</c:v>
                </c:pt>
                <c:pt idx="58">
                  <c:v>2.4507715998820484E-2</c:v>
                </c:pt>
                <c:pt idx="59">
                  <c:v>2.7364254367094054E-2</c:v>
                </c:pt>
                <c:pt idx="60">
                  <c:v>3.0867427016846291E-2</c:v>
                </c:pt>
                <c:pt idx="61">
                  <c:v>3.4489954658420446E-2</c:v>
                </c:pt>
                <c:pt idx="62">
                  <c:v>3.8926704153102495E-2</c:v>
                </c:pt>
                <c:pt idx="63">
                  <c:v>4.2803046419606007E-2</c:v>
                </c:pt>
                <c:pt idx="64">
                  <c:v>4.6062407132243688E-2</c:v>
                </c:pt>
                <c:pt idx="65">
                  <c:v>5.3682479925659415E-2</c:v>
                </c:pt>
                <c:pt idx="66">
                  <c:v>5.936532702519063E-2</c:v>
                </c:pt>
                <c:pt idx="67">
                  <c:v>6.3369638855594351E-2</c:v>
                </c:pt>
                <c:pt idx="68">
                  <c:v>7.3118774828717828E-2</c:v>
                </c:pt>
                <c:pt idx="69">
                  <c:v>8.070637683886954E-2</c:v>
                </c:pt>
                <c:pt idx="70">
                  <c:v>8.3495798319327727E-2</c:v>
                </c:pt>
                <c:pt idx="71">
                  <c:v>9.5166230192196721E-2</c:v>
                </c:pt>
                <c:pt idx="72">
                  <c:v>0.10706482155863073</c:v>
                </c:pt>
                <c:pt idx="73">
                  <c:v>0.11878562157891767</c:v>
                </c:pt>
                <c:pt idx="74">
                  <c:v>0.13384585058150997</c:v>
                </c:pt>
                <c:pt idx="75">
                  <c:v>0.14322698545648366</c:v>
                </c:pt>
                <c:pt idx="76">
                  <c:v>0.14868287740628167</c:v>
                </c:pt>
                <c:pt idx="77">
                  <c:v>0.16950552286569628</c:v>
                </c:pt>
                <c:pt idx="78">
                  <c:v>0.17697063369397217</c:v>
                </c:pt>
                <c:pt idx="79">
                  <c:v>0.18748957464553795</c:v>
                </c:pt>
                <c:pt idx="80">
                  <c:v>0.21238377007607775</c:v>
                </c:pt>
                <c:pt idx="81">
                  <c:v>0.24032529444756029</c:v>
                </c:pt>
                <c:pt idx="82">
                  <c:v>0.24049257515392974</c:v>
                </c:pt>
                <c:pt idx="83">
                  <c:v>0.24792531120331951</c:v>
                </c:pt>
                <c:pt idx="84">
                  <c:v>0.29448709002093509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4C-084B-92A5-C11C0C37727E}"/>
            </c:ext>
          </c:extLst>
        </c:ser>
        <c:ser>
          <c:idx val="3"/>
          <c:order val="3"/>
          <c:tx>
            <c:v> Vrouwen 2000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'Female Baseline'!$B$13:$B$103</c:f>
              <c:numCache>
                <c:formatCode>0.00000</c:formatCode>
                <c:ptCount val="91"/>
                <c:pt idx="0">
                  <c:v>1.2116806009935781E-4</c:v>
                </c:pt>
                <c:pt idx="1">
                  <c:v>6.2699855790331684E-5</c:v>
                </c:pt>
                <c:pt idx="2">
                  <c:v>1.0585819236550717E-4</c:v>
                </c:pt>
                <c:pt idx="3">
                  <c:v>1.5868985654436969E-4</c:v>
                </c:pt>
                <c:pt idx="4">
                  <c:v>1.1627906976744187E-4</c:v>
                </c:pt>
                <c:pt idx="5">
                  <c:v>2.3969058124965952E-4</c:v>
                </c:pt>
                <c:pt idx="6">
                  <c:v>2.6722784514146374E-4</c:v>
                </c:pt>
                <c:pt idx="7">
                  <c:v>2.5022747952684261E-4</c:v>
                </c:pt>
                <c:pt idx="8">
                  <c:v>2.355791882614256E-4</c:v>
                </c:pt>
                <c:pt idx="9">
                  <c:v>3.1141274000257723E-4</c:v>
                </c:pt>
                <c:pt idx="10">
                  <c:v>2.5243229029713385E-4</c:v>
                </c:pt>
                <c:pt idx="11">
                  <c:v>3.2201970760610549E-4</c:v>
                </c:pt>
                <c:pt idx="12">
                  <c:v>2.9660074362043579E-4</c:v>
                </c:pt>
                <c:pt idx="13">
                  <c:v>2.7568071931461529E-4</c:v>
                </c:pt>
                <c:pt idx="14">
                  <c:v>2.8178127511245158E-4</c:v>
                </c:pt>
                <c:pt idx="15">
                  <c:v>3.2627425390254595E-4</c:v>
                </c:pt>
                <c:pt idx="16">
                  <c:v>3.3848802235955167E-4</c:v>
                </c:pt>
                <c:pt idx="17">
                  <c:v>3.232360546730698E-4</c:v>
                </c:pt>
                <c:pt idx="18">
                  <c:v>3.8873348939011095E-4</c:v>
                </c:pt>
                <c:pt idx="19">
                  <c:v>2.6622349866081512E-4</c:v>
                </c:pt>
                <c:pt idx="20">
                  <c:v>3.7739046049338026E-4</c:v>
                </c:pt>
                <c:pt idx="21">
                  <c:v>4.6601124440034876E-4</c:v>
                </c:pt>
                <c:pt idx="22">
                  <c:v>4.0707050147954473E-4</c:v>
                </c:pt>
                <c:pt idx="23">
                  <c:v>4.9773255170888178E-4</c:v>
                </c:pt>
                <c:pt idx="24">
                  <c:v>5.8145016814910267E-4</c:v>
                </c:pt>
                <c:pt idx="25">
                  <c:v>6.1760323624095788E-4</c:v>
                </c:pt>
                <c:pt idx="26">
                  <c:v>6.7917864662335014E-4</c:v>
                </c:pt>
                <c:pt idx="27">
                  <c:v>9.1087229417347905E-4</c:v>
                </c:pt>
                <c:pt idx="28">
                  <c:v>8.7549391802897649E-4</c:v>
                </c:pt>
                <c:pt idx="29">
                  <c:v>8.335215897671592E-4</c:v>
                </c:pt>
                <c:pt idx="30">
                  <c:v>1.141871551428138E-3</c:v>
                </c:pt>
                <c:pt idx="31">
                  <c:v>1.1935755196859855E-3</c:v>
                </c:pt>
                <c:pt idx="32">
                  <c:v>1.2570452043314656E-3</c:v>
                </c:pt>
                <c:pt idx="33">
                  <c:v>1.2693322644219528E-3</c:v>
                </c:pt>
                <c:pt idx="34">
                  <c:v>1.8089632856888073E-3</c:v>
                </c:pt>
                <c:pt idx="35">
                  <c:v>2.025443011790664E-3</c:v>
                </c:pt>
                <c:pt idx="36">
                  <c:v>2.0870419249892579E-3</c:v>
                </c:pt>
                <c:pt idx="37">
                  <c:v>2.5387694957080594E-3</c:v>
                </c:pt>
                <c:pt idx="38">
                  <c:v>2.3371725523871918E-3</c:v>
                </c:pt>
                <c:pt idx="39">
                  <c:v>2.6589404580712596E-3</c:v>
                </c:pt>
                <c:pt idx="40">
                  <c:v>2.4925178979159275E-3</c:v>
                </c:pt>
                <c:pt idx="41">
                  <c:v>2.9451907190575391E-3</c:v>
                </c:pt>
                <c:pt idx="42">
                  <c:v>3.5975296382435695E-3</c:v>
                </c:pt>
                <c:pt idx="43">
                  <c:v>3.3618984838497032E-3</c:v>
                </c:pt>
                <c:pt idx="44">
                  <c:v>3.0539995338632292E-3</c:v>
                </c:pt>
                <c:pt idx="45">
                  <c:v>4.3520363300424076E-3</c:v>
                </c:pt>
                <c:pt idx="46">
                  <c:v>4.581632979233482E-3</c:v>
                </c:pt>
                <c:pt idx="47">
                  <c:v>4.8557361904440011E-3</c:v>
                </c:pt>
                <c:pt idx="48">
                  <c:v>5.0932541863618046E-3</c:v>
                </c:pt>
                <c:pt idx="49">
                  <c:v>5.6821825737850004E-3</c:v>
                </c:pt>
                <c:pt idx="50">
                  <c:v>6.0533592407144461E-3</c:v>
                </c:pt>
                <c:pt idx="51">
                  <c:v>7.0535138620245004E-3</c:v>
                </c:pt>
                <c:pt idx="52">
                  <c:v>6.7396687101942453E-3</c:v>
                </c:pt>
                <c:pt idx="53">
                  <c:v>7.7837928809851055E-3</c:v>
                </c:pt>
                <c:pt idx="54">
                  <c:v>9.1450446618460222E-3</c:v>
                </c:pt>
                <c:pt idx="55">
                  <c:v>9.7860389704392137E-3</c:v>
                </c:pt>
                <c:pt idx="56">
                  <c:v>1.0682137011924246E-2</c:v>
                </c:pt>
                <c:pt idx="57">
                  <c:v>1.157597574272954E-2</c:v>
                </c:pt>
                <c:pt idx="58">
                  <c:v>1.4004741417156906E-2</c:v>
                </c:pt>
                <c:pt idx="59">
                  <c:v>1.4599417224909129E-2</c:v>
                </c:pt>
                <c:pt idx="60">
                  <c:v>1.6350076967912599E-2</c:v>
                </c:pt>
                <c:pt idx="61">
                  <c:v>1.7800291705220895E-2</c:v>
                </c:pt>
                <c:pt idx="62">
                  <c:v>1.9854254596038633E-2</c:v>
                </c:pt>
                <c:pt idx="63">
                  <c:v>2.1767050856504263E-2</c:v>
                </c:pt>
                <c:pt idx="64">
                  <c:v>2.5519896440999949E-2</c:v>
                </c:pt>
                <c:pt idx="65">
                  <c:v>2.8764137504934183E-2</c:v>
                </c:pt>
                <c:pt idx="66">
                  <c:v>3.074804166307997E-2</c:v>
                </c:pt>
                <c:pt idx="67">
                  <c:v>3.3360156742005459E-2</c:v>
                </c:pt>
                <c:pt idx="68">
                  <c:v>4.0492695289206918E-2</c:v>
                </c:pt>
                <c:pt idx="69">
                  <c:v>4.6046084360407261E-2</c:v>
                </c:pt>
                <c:pt idx="70">
                  <c:v>4.9822913764972741E-2</c:v>
                </c:pt>
                <c:pt idx="71">
                  <c:v>5.5886939088681531E-2</c:v>
                </c:pt>
                <c:pt idx="72">
                  <c:v>6.7330115516025815E-2</c:v>
                </c:pt>
                <c:pt idx="73">
                  <c:v>7.7590347828543973E-2</c:v>
                </c:pt>
                <c:pt idx="74">
                  <c:v>8.5893684467203121E-2</c:v>
                </c:pt>
                <c:pt idx="75">
                  <c:v>0.10008776667566838</c:v>
                </c:pt>
                <c:pt idx="76">
                  <c:v>0.10692091900145591</c:v>
                </c:pt>
                <c:pt idx="77">
                  <c:v>0.12266103827576409</c:v>
                </c:pt>
                <c:pt idx="78">
                  <c:v>0.13040406894602996</c:v>
                </c:pt>
                <c:pt idx="79">
                  <c:v>0.15083734136871993</c:v>
                </c:pt>
                <c:pt idx="80">
                  <c:v>0.17006343636118235</c:v>
                </c:pt>
                <c:pt idx="81">
                  <c:v>0.178752924094539</c:v>
                </c:pt>
                <c:pt idx="82">
                  <c:v>0.21054800164812526</c:v>
                </c:pt>
                <c:pt idx="83">
                  <c:v>0.2169898430286242</c:v>
                </c:pt>
                <c:pt idx="84">
                  <c:v>0.24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4C-084B-92A5-C11C0C37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789904"/>
        <c:axId val="1340923104"/>
      </c:lineChart>
      <c:catAx>
        <c:axId val="167278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40923104"/>
        <c:crossesAt val="1.0000000000000001E-5"/>
        <c:auto val="1"/>
        <c:lblAlgn val="ctr"/>
        <c:lblOffset val="100"/>
        <c:noMultiLvlLbl val="0"/>
      </c:catAx>
      <c:valAx>
        <c:axId val="1340923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#####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278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Sterfte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'Graphs NL'!$B$33:$B$103</c:f>
              <c:numCache>
                <c:formatCode>General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FE-6948-9D58-9BE3B914D850}"/>
            </c:ext>
          </c:extLst>
        </c:ser>
        <c:ser>
          <c:idx val="0"/>
          <c:order val="1"/>
          <c:tx>
            <c:v> Oversterfte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Summary!$L$33:$L$103</c:f>
              <c:numCache>
                <c:formatCode>0</c:formatCode>
                <c:ptCount val="71"/>
                <c:pt idx="0">
                  <c:v>1.5033056916570451</c:v>
                </c:pt>
                <c:pt idx="1">
                  <c:v>2.9128861360517391</c:v>
                </c:pt>
                <c:pt idx="2">
                  <c:v>4.1660363253155479</c:v>
                </c:pt>
                <c:pt idx="3">
                  <c:v>6.9948137603360321</c:v>
                </c:pt>
                <c:pt idx="4">
                  <c:v>10.089833154085293</c:v>
                </c:pt>
                <c:pt idx="5">
                  <c:v>12.152900128428445</c:v>
                </c:pt>
                <c:pt idx="6">
                  <c:v>15.28486440905192</c:v>
                </c:pt>
                <c:pt idx="7">
                  <c:v>19.070828151372474</c:v>
                </c:pt>
                <c:pt idx="8">
                  <c:v>21.034706604628148</c:v>
                </c:pt>
                <c:pt idx="9">
                  <c:v>20.354119355844755</c:v>
                </c:pt>
                <c:pt idx="10">
                  <c:v>18.814438307683982</c:v>
                </c:pt>
                <c:pt idx="11">
                  <c:v>16.203328133895106</c:v>
                </c:pt>
                <c:pt idx="12">
                  <c:v>13.776868684792115</c:v>
                </c:pt>
                <c:pt idx="13">
                  <c:v>12.007342493703835</c:v>
                </c:pt>
                <c:pt idx="14">
                  <c:v>15.219248188110367</c:v>
                </c:pt>
                <c:pt idx="15">
                  <c:v>22.637673142762431</c:v>
                </c:pt>
                <c:pt idx="16">
                  <c:v>31.851935348506107</c:v>
                </c:pt>
                <c:pt idx="17">
                  <c:v>41.948533477042993</c:v>
                </c:pt>
                <c:pt idx="18">
                  <c:v>53.358502697727793</c:v>
                </c:pt>
                <c:pt idx="19">
                  <c:v>60.506874582441036</c:v>
                </c:pt>
                <c:pt idx="20">
                  <c:v>61.947088042111147</c:v>
                </c:pt>
                <c:pt idx="21">
                  <c:v>58.192074596847284</c:v>
                </c:pt>
                <c:pt idx="22">
                  <c:v>48.158782658971077</c:v>
                </c:pt>
                <c:pt idx="23">
                  <c:v>31.529631854166826</c:v>
                </c:pt>
                <c:pt idx="24">
                  <c:v>13.868938413905553</c:v>
                </c:pt>
                <c:pt idx="25">
                  <c:v>-1.6264819073112116</c:v>
                </c:pt>
                <c:pt idx="26">
                  <c:v>-13.40541242121888</c:v>
                </c:pt>
                <c:pt idx="27">
                  <c:v>-19.58684331501394</c:v>
                </c:pt>
                <c:pt idx="28">
                  <c:v>-18.418176471864108</c:v>
                </c:pt>
                <c:pt idx="29">
                  <c:v>-9.9629809887019665</c:v>
                </c:pt>
                <c:pt idx="30">
                  <c:v>3.3935154661939833</c:v>
                </c:pt>
                <c:pt idx="31">
                  <c:v>17.626909843400135</c:v>
                </c:pt>
                <c:pt idx="32">
                  <c:v>35.317920257305694</c:v>
                </c:pt>
                <c:pt idx="33">
                  <c:v>58.083980569259424</c:v>
                </c:pt>
                <c:pt idx="34">
                  <c:v>78.270003271268862</c:v>
                </c:pt>
                <c:pt idx="35">
                  <c:v>94.663270816226074</c:v>
                </c:pt>
                <c:pt idx="36">
                  <c:v>115.37710500605208</c:v>
                </c:pt>
                <c:pt idx="37">
                  <c:v>142.32211568654475</c:v>
                </c:pt>
                <c:pt idx="38">
                  <c:v>173.58846593605298</c:v>
                </c:pt>
                <c:pt idx="39">
                  <c:v>213.19048751097844</c:v>
                </c:pt>
                <c:pt idx="40">
                  <c:v>234.90629064504992</c:v>
                </c:pt>
                <c:pt idx="41">
                  <c:v>273.36596422393745</c:v>
                </c:pt>
                <c:pt idx="42">
                  <c:v>311.68495201516117</c:v>
                </c:pt>
                <c:pt idx="43">
                  <c:v>340.97438222958664</c:v>
                </c:pt>
                <c:pt idx="44">
                  <c:v>364.45277863898764</c:v>
                </c:pt>
                <c:pt idx="45">
                  <c:v>446.93758341124686</c:v>
                </c:pt>
                <c:pt idx="46">
                  <c:v>504.85198994972887</c:v>
                </c:pt>
                <c:pt idx="47">
                  <c:v>546.43439314776026</c:v>
                </c:pt>
                <c:pt idx="48">
                  <c:v>580.51830513857078</c:v>
                </c:pt>
                <c:pt idx="49">
                  <c:v>610.10582754544862</c:v>
                </c:pt>
                <c:pt idx="50">
                  <c:v>585.66385812935755</c:v>
                </c:pt>
                <c:pt idx="51">
                  <c:v>549.38066801319917</c:v>
                </c:pt>
                <c:pt idx="52">
                  <c:v>522.98706913322337</c:v>
                </c:pt>
                <c:pt idx="53">
                  <c:v>509.16258841553827</c:v>
                </c:pt>
                <c:pt idx="54">
                  <c:v>494.82283749241179</c:v>
                </c:pt>
                <c:pt idx="55">
                  <c:v>498.74795920060251</c:v>
                </c:pt>
                <c:pt idx="56">
                  <c:v>515.55103302618875</c:v>
                </c:pt>
                <c:pt idx="57">
                  <c:v>515.33907851472509</c:v>
                </c:pt>
                <c:pt idx="58">
                  <c:v>487.83494612022344</c:v>
                </c:pt>
                <c:pt idx="59">
                  <c:v>446.47752302932548</c:v>
                </c:pt>
                <c:pt idx="60">
                  <c:v>384.56628901336433</c:v>
                </c:pt>
                <c:pt idx="61">
                  <c:v>317.18480178660036</c:v>
                </c:pt>
                <c:pt idx="62">
                  <c:v>253.9432681036771</c:v>
                </c:pt>
                <c:pt idx="63">
                  <c:v>211.86013635311556</c:v>
                </c:pt>
                <c:pt idx="64">
                  <c:v>174.81189383153014</c:v>
                </c:pt>
                <c:pt idx="65">
                  <c:v>149.47247157247025</c:v>
                </c:pt>
                <c:pt idx="66">
                  <c:v>129.00128159960639</c:v>
                </c:pt>
                <c:pt idx="67">
                  <c:v>114.92536529381732</c:v>
                </c:pt>
                <c:pt idx="68">
                  <c:v>92.97604164983575</c:v>
                </c:pt>
                <c:pt idx="69">
                  <c:v>77.858044699372599</c:v>
                </c:pt>
                <c:pt idx="7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9FE-6948-9D58-9BE3B914D850}"/>
            </c:ext>
          </c:extLst>
        </c:ser>
        <c:ser>
          <c:idx val="1"/>
          <c:order val="2"/>
          <c:tx>
            <c:v> Door corona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Corona!$F$35:$F$105</c:f>
              <c:numCache>
                <c:formatCode>0</c:formatCode>
                <c:ptCount val="71"/>
                <c:pt idx="0">
                  <c:v>1.7070978166791115</c:v>
                </c:pt>
                <c:pt idx="1">
                  <c:v>3.3077647418521123</c:v>
                </c:pt>
                <c:pt idx="2">
                  <c:v>4.7307953097103619</c:v>
                </c:pt>
                <c:pt idx="3">
                  <c:v>7.9430493509172146</c:v>
                </c:pt>
                <c:pt idx="4">
                  <c:v>11.45763782016264</c:v>
                </c:pt>
                <c:pt idx="5">
                  <c:v>13.800379650456616</c:v>
                </c:pt>
                <c:pt idx="6">
                  <c:v>17.356921353878192</c:v>
                </c:pt>
                <c:pt idx="7">
                  <c:v>21.656120428563881</c:v>
                </c:pt>
                <c:pt idx="8">
                  <c:v>23.88622747757034</c:v>
                </c:pt>
                <c:pt idx="9">
                  <c:v>23.113378007961053</c:v>
                </c:pt>
                <c:pt idx="10">
                  <c:v>21.364973694530779</c:v>
                </c:pt>
                <c:pt idx="11">
                  <c:v>18.399894468448466</c:v>
                </c:pt>
                <c:pt idx="12">
                  <c:v>15.644497711280401</c:v>
                </c:pt>
                <c:pt idx="13">
                  <c:v>13.635089834939809</c:v>
                </c:pt>
                <c:pt idx="14">
                  <c:v>17.282410023195613</c:v>
                </c:pt>
                <c:pt idx="15">
                  <c:v>25.70649643061504</c:v>
                </c:pt>
                <c:pt idx="16">
                  <c:v>36.169868571776568</c:v>
                </c:pt>
                <c:pt idx="17">
                  <c:v>47.635188444352295</c:v>
                </c:pt>
                <c:pt idx="18">
                  <c:v>60.59192349372006</c:v>
                </c:pt>
                <c:pt idx="19">
                  <c:v>68.709347717500776</c:v>
                </c:pt>
                <c:pt idx="20">
                  <c:v>70.34480035111963</c:v>
                </c:pt>
                <c:pt idx="21">
                  <c:v>66.080747278224706</c:v>
                </c:pt>
                <c:pt idx="22">
                  <c:v>54.687315552190874</c:v>
                </c:pt>
                <c:pt idx="23">
                  <c:v>35.803872756987786</c:v>
                </c:pt>
                <c:pt idx="24">
                  <c:v>15.749048658186311</c:v>
                </c:pt>
                <c:pt idx="25">
                  <c:v>-1.8469721283224374</c:v>
                </c:pt>
                <c:pt idx="26">
                  <c:v>-15.222685846895926</c:v>
                </c:pt>
                <c:pt idx="27">
                  <c:v>-22.242087982677699</c:v>
                </c:pt>
                <c:pt idx="28">
                  <c:v>-20.91499354843306</c:v>
                </c:pt>
                <c:pt idx="29">
                  <c:v>-11.31358923725054</c:v>
                </c:pt>
                <c:pt idx="30">
                  <c:v>3.853549464594284</c:v>
                </c:pt>
                <c:pt idx="31">
                  <c:v>20.016460707535625</c:v>
                </c:pt>
                <c:pt idx="32">
                  <c:v>40.105711629706228</c:v>
                </c:pt>
                <c:pt idx="33">
                  <c:v>65.957999736247473</c:v>
                </c:pt>
                <c:pt idx="34">
                  <c:v>88.880493460096602</c:v>
                </c:pt>
                <c:pt idx="35">
                  <c:v>107.49607603225206</c:v>
                </c:pt>
                <c:pt idx="36">
                  <c:v>131.01793277552582</c:v>
                </c:pt>
                <c:pt idx="37">
                  <c:v>161.61568089710883</c:v>
                </c:pt>
                <c:pt idx="38">
                  <c:v>197.12058089361363</c:v>
                </c:pt>
                <c:pt idx="39">
                  <c:v>242.09115803026776</c:v>
                </c:pt>
                <c:pt idx="40">
                  <c:v>266.75081329755056</c:v>
                </c:pt>
                <c:pt idx="41">
                  <c:v>310.42418270011132</c:v>
                </c:pt>
                <c:pt idx="42">
                  <c:v>353.93779457478433</c:v>
                </c:pt>
                <c:pt idx="43">
                  <c:v>387.19777798887463</c:v>
                </c:pt>
                <c:pt idx="44">
                  <c:v>413.85896837220668</c:v>
                </c:pt>
                <c:pt idx="45">
                  <c:v>507.5256330548346</c:v>
                </c:pt>
                <c:pt idx="46">
                  <c:v>573.29107085287342</c:v>
                </c:pt>
                <c:pt idx="47">
                  <c:v>620.51049542206079</c:v>
                </c:pt>
                <c:pt idx="48">
                  <c:v>659.21491333673032</c:v>
                </c:pt>
                <c:pt idx="49">
                  <c:v>692.8133991151293</c:v>
                </c:pt>
                <c:pt idx="50">
                  <c:v>665.05801120094213</c:v>
                </c:pt>
                <c:pt idx="51">
                  <c:v>623.85617515841795</c:v>
                </c:pt>
                <c:pt idx="52">
                  <c:v>593.884589690231</c:v>
                </c:pt>
                <c:pt idx="53">
                  <c:v>578.18602553201947</c:v>
                </c:pt>
                <c:pt idx="54">
                  <c:v>561.90233976641264</c:v>
                </c:pt>
                <c:pt idx="55">
                  <c:v>566.35956143159933</c:v>
                </c:pt>
                <c:pt idx="56">
                  <c:v>585.44050471568823</c:v>
                </c:pt>
                <c:pt idx="57">
                  <c:v>585.19981708591149</c:v>
                </c:pt>
                <c:pt idx="58">
                  <c:v>553.96715122102466</c:v>
                </c:pt>
                <c:pt idx="59">
                  <c:v>507.00320566173878</c:v>
                </c:pt>
                <c:pt idx="60">
                  <c:v>436.69911980408477</c:v>
                </c:pt>
                <c:pt idx="61">
                  <c:v>360.18321863523471</c:v>
                </c:pt>
                <c:pt idx="62">
                  <c:v>288.36849414326758</c:v>
                </c:pt>
                <c:pt idx="63">
                  <c:v>240.58046092481015</c:v>
                </c:pt>
                <c:pt idx="64">
                  <c:v>198.50985993434639</c:v>
                </c:pt>
                <c:pt idx="65">
                  <c:v>169.73535807859238</c:v>
                </c:pt>
                <c:pt idx="66">
                  <c:v>146.48903904884199</c:v>
                </c:pt>
                <c:pt idx="67">
                  <c:v>130.50495402426921</c:v>
                </c:pt>
                <c:pt idx="68">
                  <c:v>105.58012158455259</c:v>
                </c:pt>
                <c:pt idx="69">
                  <c:v>88.412688686557033</c:v>
                </c:pt>
                <c:pt idx="70">
                  <c:v>69.785174037970393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9FE-6948-9D58-9BE3B914D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ayout>
        <c:manualLayout>
          <c:xMode val="edge"/>
          <c:yMode val="edge"/>
          <c:x val="0.10238237667288055"/>
          <c:y val="0.12379820022497187"/>
          <c:w val="0.16543334909991375"/>
          <c:h val="0.11113031602756973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Sterfte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lineChart>
        <c:grouping val="standard"/>
        <c:varyColors val="0"/>
        <c:ser>
          <c:idx val="0"/>
          <c:order val="0"/>
          <c:tx>
            <c:v> Oversterfte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Summary!$O$33:$O$103</c:f>
              <c:numCache>
                <c:formatCode>0</c:formatCode>
                <c:ptCount val="71"/>
                <c:pt idx="0">
                  <c:v>8.933207181786873</c:v>
                </c:pt>
                <c:pt idx="1">
                  <c:v>10.399104001560028</c:v>
                </c:pt>
                <c:pt idx="2">
                  <c:v>11.04033467692725</c:v>
                </c:pt>
                <c:pt idx="3">
                  <c:v>11.811841741134096</c:v>
                </c:pt>
                <c:pt idx="4">
                  <c:v>14.462998994664733</c:v>
                </c:pt>
                <c:pt idx="5">
                  <c:v>16.657928663986549</c:v>
                </c:pt>
                <c:pt idx="6">
                  <c:v>19.992911832483784</c:v>
                </c:pt>
                <c:pt idx="7">
                  <c:v>24.455062924263672</c:v>
                </c:pt>
                <c:pt idx="8">
                  <c:v>29.040266975843931</c:v>
                </c:pt>
                <c:pt idx="9">
                  <c:v>29.400360562336431</c:v>
                </c:pt>
                <c:pt idx="10">
                  <c:v>29.342968346093507</c:v>
                </c:pt>
                <c:pt idx="11">
                  <c:v>27.719623731264043</c:v>
                </c:pt>
                <c:pt idx="12">
                  <c:v>25.371241365883879</c:v>
                </c:pt>
                <c:pt idx="13">
                  <c:v>24.280693775533791</c:v>
                </c:pt>
                <c:pt idx="14">
                  <c:v>27.093701373602485</c:v>
                </c:pt>
                <c:pt idx="15">
                  <c:v>35.981045042328134</c:v>
                </c:pt>
                <c:pt idx="16">
                  <c:v>51.008294372022505</c:v>
                </c:pt>
                <c:pt idx="17">
                  <c:v>68.639557120336136</c:v>
                </c:pt>
                <c:pt idx="18">
                  <c:v>86.087839295204958</c:v>
                </c:pt>
                <c:pt idx="19">
                  <c:v>103.70750984775729</c:v>
                </c:pt>
                <c:pt idx="20">
                  <c:v>114.90038788616627</c:v>
                </c:pt>
                <c:pt idx="21">
                  <c:v>116.88868353277255</c:v>
                </c:pt>
                <c:pt idx="22">
                  <c:v>118.95612513763056</c:v>
                </c:pt>
                <c:pt idx="23">
                  <c:v>119.53870043837566</c:v>
                </c:pt>
                <c:pt idx="24">
                  <c:v>116.32731675050385</c:v>
                </c:pt>
                <c:pt idx="25">
                  <c:v>114.50486624066099</c:v>
                </c:pt>
                <c:pt idx="26">
                  <c:v>115.16508266492698</c:v>
                </c:pt>
                <c:pt idx="27">
                  <c:v>106.3748052854197</c:v>
                </c:pt>
                <c:pt idx="28">
                  <c:v>100.30836964996455</c:v>
                </c:pt>
                <c:pt idx="29">
                  <c:v>96.142467697991336</c:v>
                </c:pt>
                <c:pt idx="30">
                  <c:v>95.007680063895052</c:v>
                </c:pt>
                <c:pt idx="31">
                  <c:v>102.99494281007088</c:v>
                </c:pt>
                <c:pt idx="32">
                  <c:v>122.97781232080033</c:v>
                </c:pt>
                <c:pt idx="33">
                  <c:v>146.18993550660144</c:v>
                </c:pt>
                <c:pt idx="34">
                  <c:v>180.06620758553589</c:v>
                </c:pt>
                <c:pt idx="35">
                  <c:v>219.43446762323097</c:v>
                </c:pt>
                <c:pt idx="36">
                  <c:v>259.19864888275447</c:v>
                </c:pt>
                <c:pt idx="37">
                  <c:v>309.16033465972163</c:v>
                </c:pt>
                <c:pt idx="38">
                  <c:v>367.84845344886185</c:v>
                </c:pt>
                <c:pt idx="39">
                  <c:v>436.45352140854067</c:v>
                </c:pt>
                <c:pt idx="40">
                  <c:v>514.54382669089546</c:v>
                </c:pt>
                <c:pt idx="41">
                  <c:v>551.39666599863199</c:v>
                </c:pt>
                <c:pt idx="42">
                  <c:v>605.3394489630997</c:v>
                </c:pt>
                <c:pt idx="43">
                  <c:v>660.7333873451214</c:v>
                </c:pt>
                <c:pt idx="44">
                  <c:v>692.63570740423245</c:v>
                </c:pt>
                <c:pt idx="45">
                  <c:v>707.81035221407399</c:v>
                </c:pt>
                <c:pt idx="46">
                  <c:v>815.07599038456283</c:v>
                </c:pt>
                <c:pt idx="47">
                  <c:v>871.51362514122468</c:v>
                </c:pt>
                <c:pt idx="48">
                  <c:v>900.08000515650656</c:v>
                </c:pt>
                <c:pt idx="49">
                  <c:v>914.14514529060807</c:v>
                </c:pt>
                <c:pt idx="50">
                  <c:v>920.19299891355843</c:v>
                </c:pt>
                <c:pt idx="51">
                  <c:v>840.80459652062825</c:v>
                </c:pt>
                <c:pt idx="52">
                  <c:v>760.95206543559652</c:v>
                </c:pt>
                <c:pt idx="53">
                  <c:v>688.65295084357149</c:v>
                </c:pt>
                <c:pt idx="54">
                  <c:v>645.5822317100758</c:v>
                </c:pt>
                <c:pt idx="55">
                  <c:v>600.80169982325265</c:v>
                </c:pt>
                <c:pt idx="56">
                  <c:v>582.26242417720255</c:v>
                </c:pt>
                <c:pt idx="57">
                  <c:v>568.76764239186855</c:v>
                </c:pt>
                <c:pt idx="58">
                  <c:v>543.20217784658257</c:v>
                </c:pt>
                <c:pt idx="59">
                  <c:v>484.17484153853252</c:v>
                </c:pt>
                <c:pt idx="60">
                  <c:v>423.14248394945969</c:v>
                </c:pt>
                <c:pt idx="61">
                  <c:v>347.47144486546256</c:v>
                </c:pt>
                <c:pt idx="62">
                  <c:v>283.9217435981675</c:v>
                </c:pt>
                <c:pt idx="63">
                  <c:v>230.86261956765895</c:v>
                </c:pt>
                <c:pt idx="64">
                  <c:v>202.96829193238824</c:v>
                </c:pt>
                <c:pt idx="65">
                  <c:v>179.12500421478137</c:v>
                </c:pt>
                <c:pt idx="66">
                  <c:v>168.8209155197581</c:v>
                </c:pt>
                <c:pt idx="67">
                  <c:v>158.43087693489679</c:v>
                </c:pt>
                <c:pt idx="68">
                  <c:v>150.57677845732735</c:v>
                </c:pt>
                <c:pt idx="69">
                  <c:v>130.03001075824361</c:v>
                </c:pt>
                <c:pt idx="70">
                  <c:v>110.7707309355327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4-A04E-802D-0A0A2FA57434}"/>
            </c:ext>
          </c:extLst>
        </c:ser>
        <c:ser>
          <c:idx val="1"/>
          <c:order val="1"/>
          <c:tx>
            <c:v> Door corona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Corona!$G$35:$G$105</c:f>
              <c:numCache>
                <c:formatCode>0</c:formatCode>
                <c:ptCount val="71"/>
                <c:pt idx="0">
                  <c:v>3.9707257996252858</c:v>
                </c:pt>
                <c:pt idx="1">
                  <c:v>4.26645101479963</c:v>
                </c:pt>
                <c:pt idx="2">
                  <c:v>4.2383426897408922</c:v>
                </c:pt>
                <c:pt idx="3">
                  <c:v>4.3024368363386243</c:v>
                </c:pt>
                <c:pt idx="4">
                  <c:v>4.8493805098955161</c:v>
                </c:pt>
                <c:pt idx="5">
                  <c:v>5.135692982885633</c:v>
                </c:pt>
                <c:pt idx="6">
                  <c:v>6.1543615484780299</c:v>
                </c:pt>
                <c:pt idx="7">
                  <c:v>7.435151962709007</c:v>
                </c:pt>
                <c:pt idx="8">
                  <c:v>8.625749755670622</c:v>
                </c:pt>
                <c:pt idx="9">
                  <c:v>8.3507471752400431</c:v>
                </c:pt>
                <c:pt idx="10">
                  <c:v>8.4758563859943781</c:v>
                </c:pt>
                <c:pt idx="11">
                  <c:v>8.098406079656348</c:v>
                </c:pt>
                <c:pt idx="12">
                  <c:v>7.6372302282592752</c:v>
                </c:pt>
                <c:pt idx="13">
                  <c:v>7.6914846948030551</c:v>
                </c:pt>
                <c:pt idx="14">
                  <c:v>9.3267723240011726</c:v>
                </c:pt>
                <c:pt idx="15">
                  <c:v>12.546866083292286</c:v>
                </c:pt>
                <c:pt idx="16">
                  <c:v>17.552110373711823</c:v>
                </c:pt>
                <c:pt idx="17">
                  <c:v>23.311851343487774</c:v>
                </c:pt>
                <c:pt idx="18">
                  <c:v>28.795571309697639</c:v>
                </c:pt>
                <c:pt idx="19">
                  <c:v>34.064675356828317</c:v>
                </c:pt>
                <c:pt idx="20">
                  <c:v>37.433935910724728</c:v>
                </c:pt>
                <c:pt idx="21">
                  <c:v>37.994774810406724</c:v>
                </c:pt>
                <c:pt idx="22">
                  <c:v>39.739373308337697</c:v>
                </c:pt>
                <c:pt idx="23">
                  <c:v>42.215550993252464</c:v>
                </c:pt>
                <c:pt idx="24">
                  <c:v>44.472366510399702</c:v>
                </c:pt>
                <c:pt idx="25">
                  <c:v>47.571511083962015</c:v>
                </c:pt>
                <c:pt idx="26">
                  <c:v>51.289799607152588</c:v>
                </c:pt>
                <c:pt idx="27">
                  <c:v>50.006955815125856</c:v>
                </c:pt>
                <c:pt idx="28">
                  <c:v>48.690984973367421</c:v>
                </c:pt>
                <c:pt idx="29">
                  <c:v>46.590259486100123</c:v>
                </c:pt>
                <c:pt idx="30">
                  <c:v>44.218819179381036</c:v>
                </c:pt>
                <c:pt idx="31">
                  <c:v>44.797712633378573</c:v>
                </c:pt>
                <c:pt idx="32">
                  <c:v>50.487598290660316</c:v>
                </c:pt>
                <c:pt idx="33">
                  <c:v>56.841035158664717</c:v>
                </c:pt>
                <c:pt idx="34">
                  <c:v>66.788358371731491</c:v>
                </c:pt>
                <c:pt idx="35">
                  <c:v>79.734929694213719</c:v>
                </c:pt>
                <c:pt idx="36">
                  <c:v>93.695238260360199</c:v>
                </c:pt>
                <c:pt idx="37">
                  <c:v>111.20989604995358</c:v>
                </c:pt>
                <c:pt idx="38">
                  <c:v>131.20587185432072</c:v>
                </c:pt>
                <c:pt idx="39">
                  <c:v>154.63195427684275</c:v>
                </c:pt>
                <c:pt idx="40">
                  <c:v>180.40958358382736</c:v>
                </c:pt>
                <c:pt idx="41">
                  <c:v>191.90548304091632</c:v>
                </c:pt>
                <c:pt idx="42">
                  <c:v>207.25680040385831</c:v>
                </c:pt>
                <c:pt idx="43">
                  <c:v>223.28097922106863</c:v>
                </c:pt>
                <c:pt idx="44">
                  <c:v>230.9129148454636</c:v>
                </c:pt>
                <c:pt idx="45">
                  <c:v>232.4321932971701</c:v>
                </c:pt>
                <c:pt idx="46">
                  <c:v>261.63005050997259</c:v>
                </c:pt>
                <c:pt idx="47">
                  <c:v>273.78288890366417</c:v>
                </c:pt>
                <c:pt idx="48">
                  <c:v>277.22135335493221</c:v>
                </c:pt>
                <c:pt idx="49">
                  <c:v>275.90489796714974</c:v>
                </c:pt>
                <c:pt idx="50">
                  <c:v>272.03714205216369</c:v>
                </c:pt>
                <c:pt idx="51">
                  <c:v>242.33328631686939</c:v>
                </c:pt>
                <c:pt idx="52">
                  <c:v>215.04248365962982</c:v>
                </c:pt>
                <c:pt idx="53">
                  <c:v>188.90530728143054</c:v>
                </c:pt>
                <c:pt idx="54">
                  <c:v>172.9147232430673</c:v>
                </c:pt>
                <c:pt idx="55">
                  <c:v>156.28193384796376</c:v>
                </c:pt>
                <c:pt idx="56">
                  <c:v>147.2152819697279</c:v>
                </c:pt>
                <c:pt idx="57">
                  <c:v>137.53193974575606</c:v>
                </c:pt>
                <c:pt idx="58">
                  <c:v>126.27283579908674</c:v>
                </c:pt>
                <c:pt idx="59">
                  <c:v>106.25047766620428</c:v>
                </c:pt>
                <c:pt idx="60">
                  <c:v>88.404639285213833</c:v>
                </c:pt>
                <c:pt idx="61">
                  <c:v>68.629866154584874</c:v>
                </c:pt>
                <c:pt idx="62">
                  <c:v>55.425157664538389</c:v>
                </c:pt>
                <c:pt idx="63">
                  <c:v>45.944342544732692</c:v>
                </c:pt>
                <c:pt idx="64">
                  <c:v>42.913804022884904</c:v>
                </c:pt>
                <c:pt idx="65">
                  <c:v>40.561476681576671</c:v>
                </c:pt>
                <c:pt idx="66">
                  <c:v>41.607640282035831</c:v>
                </c:pt>
                <c:pt idx="67">
                  <c:v>41.53933974994586</c:v>
                </c:pt>
                <c:pt idx="68">
                  <c:v>41.178413049181025</c:v>
                </c:pt>
                <c:pt idx="69">
                  <c:v>36.945282435316187</c:v>
                </c:pt>
                <c:pt idx="70">
                  <c:v>31.770995836442044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4-A04E-802D-0A0A2FA57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ayout>
        <c:manualLayout>
          <c:xMode val="edge"/>
          <c:yMode val="edge"/>
          <c:x val="9.187279151943463E-2"/>
          <c:y val="0.12106992723470542"/>
          <c:w val="0.16543334909991375"/>
          <c:h val="0.11113031602756973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Sterfte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lineChart>
        <c:grouping val="standard"/>
        <c:varyColors val="0"/>
        <c:ser>
          <c:idx val="0"/>
          <c:order val="0"/>
          <c:tx>
            <c:v> Oversterfte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Summary!$P$33:$P$103</c:f>
              <c:numCache>
                <c:formatCode>0</c:formatCode>
                <c:ptCount val="71"/>
                <c:pt idx="0">
                  <c:v>9.5973986501678894</c:v>
                </c:pt>
                <c:pt idx="1">
                  <c:v>11.545969202923063</c:v>
                </c:pt>
                <c:pt idx="2">
                  <c:v>11.917134448644214</c:v>
                </c:pt>
                <c:pt idx="3">
                  <c:v>13.575593886704844</c:v>
                </c:pt>
                <c:pt idx="4">
                  <c:v>14.697834786424217</c:v>
                </c:pt>
                <c:pt idx="5">
                  <c:v>16.212596294827947</c:v>
                </c:pt>
                <c:pt idx="6">
                  <c:v>20.053936135831449</c:v>
                </c:pt>
                <c:pt idx="7">
                  <c:v>26.660859801953745</c:v>
                </c:pt>
                <c:pt idx="8">
                  <c:v>32.788111069774565</c:v>
                </c:pt>
                <c:pt idx="9">
                  <c:v>37.023212991087185</c:v>
                </c:pt>
                <c:pt idx="10">
                  <c:v>39.094221144388399</c:v>
                </c:pt>
                <c:pt idx="11">
                  <c:v>38.686018551165013</c:v>
                </c:pt>
                <c:pt idx="12">
                  <c:v>36.837148309554813</c:v>
                </c:pt>
                <c:pt idx="13">
                  <c:v>34.715559767946374</c:v>
                </c:pt>
                <c:pt idx="14">
                  <c:v>38.064693642649132</c:v>
                </c:pt>
                <c:pt idx="15">
                  <c:v>47.699095978849094</c:v>
                </c:pt>
                <c:pt idx="16">
                  <c:v>64.104221491906969</c:v>
                </c:pt>
                <c:pt idx="17">
                  <c:v>86.104239585791717</c:v>
                </c:pt>
                <c:pt idx="18">
                  <c:v>111.43623862131062</c:v>
                </c:pt>
                <c:pt idx="19">
                  <c:v>132.0214178196822</c:v>
                </c:pt>
                <c:pt idx="20">
                  <c:v>147.78198422782651</c:v>
                </c:pt>
                <c:pt idx="21">
                  <c:v>158.62658746283137</c:v>
                </c:pt>
                <c:pt idx="22">
                  <c:v>161.27271027290186</c:v>
                </c:pt>
                <c:pt idx="23">
                  <c:v>160.07799008090004</c:v>
                </c:pt>
                <c:pt idx="24">
                  <c:v>160.19450909232208</c:v>
                </c:pt>
                <c:pt idx="25">
                  <c:v>154.88608418236561</c:v>
                </c:pt>
                <c:pt idx="26">
                  <c:v>144.85188970272742</c:v>
                </c:pt>
                <c:pt idx="27">
                  <c:v>130.30407612853992</c:v>
                </c:pt>
                <c:pt idx="28">
                  <c:v>110.64792994224428</c:v>
                </c:pt>
                <c:pt idx="29">
                  <c:v>89.733820116378979</c:v>
                </c:pt>
                <c:pt idx="30">
                  <c:v>74.877177369245842</c:v>
                </c:pt>
                <c:pt idx="31">
                  <c:v>68.052454386091625</c:v>
                </c:pt>
                <c:pt idx="32">
                  <c:v>76.570111154235335</c:v>
                </c:pt>
                <c:pt idx="33">
                  <c:v>99.512749742564949</c:v>
                </c:pt>
                <c:pt idx="34">
                  <c:v>128.16673865627951</c:v>
                </c:pt>
                <c:pt idx="35">
                  <c:v>173.03424286986166</c:v>
                </c:pt>
                <c:pt idx="36">
                  <c:v>222.36325111235726</c:v>
                </c:pt>
                <c:pt idx="37">
                  <c:v>276.83598821535566</c:v>
                </c:pt>
                <c:pt idx="38">
                  <c:v>339.52695839650164</c:v>
                </c:pt>
                <c:pt idx="39">
                  <c:v>420.11409229207186</c:v>
                </c:pt>
                <c:pt idx="40">
                  <c:v>506.45353880132689</c:v>
                </c:pt>
                <c:pt idx="41">
                  <c:v>616.48938825414848</c:v>
                </c:pt>
                <c:pt idx="42">
                  <c:v>681.050219867225</c:v>
                </c:pt>
                <c:pt idx="43">
                  <c:v>765.15446306735669</c:v>
                </c:pt>
                <c:pt idx="44">
                  <c:v>839.29073762532221</c:v>
                </c:pt>
                <c:pt idx="45">
                  <c:v>884.27277217607457</c:v>
                </c:pt>
                <c:pt idx="46">
                  <c:v>884.41875429529455</c:v>
                </c:pt>
                <c:pt idx="47">
                  <c:v>968.47811938518987</c:v>
                </c:pt>
                <c:pt idx="48">
                  <c:v>986.47436222490751</c:v>
                </c:pt>
                <c:pt idx="49">
                  <c:v>966.60562514377227</c:v>
                </c:pt>
                <c:pt idx="50">
                  <c:v>924.08266915062359</c:v>
                </c:pt>
                <c:pt idx="51">
                  <c:v>880.43010889357424</c:v>
                </c:pt>
                <c:pt idx="52">
                  <c:v>759.10842472685101</c:v>
                </c:pt>
                <c:pt idx="53">
                  <c:v>648.34850499788774</c:v>
                </c:pt>
                <c:pt idx="54">
                  <c:v>565.42280914801108</c:v>
                </c:pt>
                <c:pt idx="55">
                  <c:v>527.84633680299135</c:v>
                </c:pt>
                <c:pt idx="56">
                  <c:v>499.93994125279704</c:v>
                </c:pt>
                <c:pt idx="57">
                  <c:v>498.79544190708913</c:v>
                </c:pt>
                <c:pt idx="58">
                  <c:v>497.99748910526239</c:v>
                </c:pt>
                <c:pt idx="59">
                  <c:v>483.62961826942546</c:v>
                </c:pt>
                <c:pt idx="60">
                  <c:v>434.95399374747393</c:v>
                </c:pt>
                <c:pt idx="61">
                  <c:v>386.43158038954118</c:v>
                </c:pt>
                <c:pt idx="62">
                  <c:v>322.61430333827366</c:v>
                </c:pt>
                <c:pt idx="63">
                  <c:v>285.26249935071019</c:v>
                </c:pt>
                <c:pt idx="64">
                  <c:v>252.62683839438793</c:v>
                </c:pt>
                <c:pt idx="65">
                  <c:v>247.00836591417774</c:v>
                </c:pt>
                <c:pt idx="66">
                  <c:v>239.24082021954302</c:v>
                </c:pt>
                <c:pt idx="67">
                  <c:v>246.1371809345587</c:v>
                </c:pt>
                <c:pt idx="68">
                  <c:v>237.90491459014959</c:v>
                </c:pt>
                <c:pt idx="69">
                  <c:v>225.61046169120587</c:v>
                </c:pt>
                <c:pt idx="70">
                  <c:v>190.79558371619231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F3-074C-94FC-80C84E34D573}"/>
            </c:ext>
          </c:extLst>
        </c:ser>
        <c:ser>
          <c:idx val="1"/>
          <c:order val="1"/>
          <c:tx>
            <c:v> Door corona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'Graphs NL'!$A$33:$A$103</c:f>
              <c:numCache>
                <c:formatCode>0</c:formatCode>
                <c:ptCount val="7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</c:numCache>
            </c:numRef>
          </c:cat>
          <c:val>
            <c:numRef>
              <c:f>Corona!$H$35:$H$105</c:f>
              <c:numCache>
                <c:formatCode>0</c:formatCode>
                <c:ptCount val="71"/>
                <c:pt idx="0">
                  <c:v>0.81103602442075606</c:v>
                </c:pt>
                <c:pt idx="1">
                  <c:v>0.96995058487666064</c:v>
                </c:pt>
                <c:pt idx="2">
                  <c:v>0.92038233103700917</c:v>
                </c:pt>
                <c:pt idx="3">
                  <c:v>1.1036816178303708</c:v>
                </c:pt>
                <c:pt idx="4">
                  <c:v>1.2045884493350878</c:v>
                </c:pt>
                <c:pt idx="5">
                  <c:v>1.2305085750568074</c:v>
                </c:pt>
                <c:pt idx="6">
                  <c:v>1.606449487432914</c:v>
                </c:pt>
                <c:pt idx="7">
                  <c:v>2.2832057533659507</c:v>
                </c:pt>
                <c:pt idx="8">
                  <c:v>2.8170244777227573</c:v>
                </c:pt>
                <c:pt idx="9">
                  <c:v>3.0831682274654297</c:v>
                </c:pt>
                <c:pt idx="10">
                  <c:v>3.3422506336697109</c:v>
                </c:pt>
                <c:pt idx="11">
                  <c:v>3.2902540908490376</c:v>
                </c:pt>
                <c:pt idx="12">
                  <c:v>3.1481466199202499</c:v>
                </c:pt>
                <c:pt idx="13">
                  <c:v>3.0183428108286599</c:v>
                </c:pt>
                <c:pt idx="14">
                  <c:v>3.5519192926997758</c:v>
                </c:pt>
                <c:pt idx="15">
                  <c:v>4.6792314610201213</c:v>
                </c:pt>
                <c:pt idx="16">
                  <c:v>6.3180815540158255</c:v>
                </c:pt>
                <c:pt idx="17">
                  <c:v>8.3028760326866351</c:v>
                </c:pt>
                <c:pt idx="18">
                  <c:v>10.565799202801484</c:v>
                </c:pt>
                <c:pt idx="19">
                  <c:v>12.190891263790483</c:v>
                </c:pt>
                <c:pt idx="20">
                  <c:v>13.143217516755829</c:v>
                </c:pt>
                <c:pt idx="21">
                  <c:v>13.862273464649576</c:v>
                </c:pt>
                <c:pt idx="22">
                  <c:v>14.088612121589941</c:v>
                </c:pt>
                <c:pt idx="23">
                  <c:v>13.783291311171784</c:v>
                </c:pt>
                <c:pt idx="24">
                  <c:v>13.759346094487384</c:v>
                </c:pt>
                <c:pt idx="25">
                  <c:v>13.252031131558223</c:v>
                </c:pt>
                <c:pt idx="26">
                  <c:v>12.002084480930458</c:v>
                </c:pt>
                <c:pt idx="27">
                  <c:v>9.9636463313497785</c:v>
                </c:pt>
                <c:pt idx="28">
                  <c:v>7.872721245926166</c:v>
                </c:pt>
                <c:pt idx="29">
                  <c:v>5.4228433031994241</c:v>
                </c:pt>
                <c:pt idx="30">
                  <c:v>3.6727077001724688</c:v>
                </c:pt>
                <c:pt idx="31">
                  <c:v>2.8153851070128351</c:v>
                </c:pt>
                <c:pt idx="32">
                  <c:v>3.4352261094996646</c:v>
                </c:pt>
                <c:pt idx="33">
                  <c:v>5.2096828081754749</c:v>
                </c:pt>
                <c:pt idx="34">
                  <c:v>7.5454354704846658</c:v>
                </c:pt>
                <c:pt idx="35">
                  <c:v>11.372064646082752</c:v>
                </c:pt>
                <c:pt idx="36">
                  <c:v>15.433737477722413</c:v>
                </c:pt>
                <c:pt idx="37">
                  <c:v>20.173034699632488</c:v>
                </c:pt>
                <c:pt idx="38">
                  <c:v>25.339734941973088</c:v>
                </c:pt>
                <c:pt idx="39">
                  <c:v>32.360597093613485</c:v>
                </c:pt>
                <c:pt idx="40">
                  <c:v>39.490223745091349</c:v>
                </c:pt>
                <c:pt idx="41">
                  <c:v>49.21672632552734</c:v>
                </c:pt>
                <c:pt idx="42">
                  <c:v>55.537645785702772</c:v>
                </c:pt>
                <c:pt idx="43">
                  <c:v>63.365471889962834</c:v>
                </c:pt>
                <c:pt idx="44">
                  <c:v>69.728165084590714</c:v>
                </c:pt>
                <c:pt idx="45">
                  <c:v>73.705712687651001</c:v>
                </c:pt>
                <c:pt idx="46">
                  <c:v>72.686167610035994</c:v>
                </c:pt>
                <c:pt idx="47">
                  <c:v>76.854937484392963</c:v>
                </c:pt>
                <c:pt idx="48">
                  <c:v>75.45433286865952</c:v>
                </c:pt>
                <c:pt idx="49">
                  <c:v>70.775145004970909</c:v>
                </c:pt>
                <c:pt idx="50">
                  <c:v>63.985495462887066</c:v>
                </c:pt>
                <c:pt idx="51">
                  <c:v>57.590305778775907</c:v>
                </c:pt>
                <c:pt idx="52">
                  <c:v>46.406447056396324</c:v>
                </c:pt>
                <c:pt idx="53">
                  <c:v>36.701461034718278</c:v>
                </c:pt>
                <c:pt idx="54">
                  <c:v>30.292618006255911</c:v>
                </c:pt>
                <c:pt idx="55">
                  <c:v>28.094809957619681</c:v>
                </c:pt>
                <c:pt idx="56">
                  <c:v>27.339039817811855</c:v>
                </c:pt>
                <c:pt idx="57">
                  <c:v>28.45227273304452</c:v>
                </c:pt>
                <c:pt idx="58">
                  <c:v>29.267410878486842</c:v>
                </c:pt>
                <c:pt idx="59">
                  <c:v>29.05022954321749</c:v>
                </c:pt>
                <c:pt idx="60">
                  <c:v>26.424831759711466</c:v>
                </c:pt>
                <c:pt idx="61">
                  <c:v>23.957780514820975</c:v>
                </c:pt>
                <c:pt idx="62">
                  <c:v>20.397995320309182</c:v>
                </c:pt>
                <c:pt idx="63">
                  <c:v>19.63389166132189</c:v>
                </c:pt>
                <c:pt idx="64">
                  <c:v>18.797289264471583</c:v>
                </c:pt>
                <c:pt idx="65">
                  <c:v>19.938411149780833</c:v>
                </c:pt>
                <c:pt idx="66">
                  <c:v>20.507568072136102</c:v>
                </c:pt>
                <c:pt idx="67">
                  <c:v>22.158331456551682</c:v>
                </c:pt>
                <c:pt idx="68">
                  <c:v>21.742195362453721</c:v>
                </c:pt>
                <c:pt idx="69">
                  <c:v>20.595769465155911</c:v>
                </c:pt>
                <c:pt idx="70">
                  <c:v>17.233316120424099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F3-074C-94FC-80C84E34D5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ayout>
        <c:manualLayout>
          <c:xMode val="edge"/>
          <c:yMode val="edge"/>
          <c:x val="9.7173144876325085E-2"/>
          <c:y val="0.11835990013443441"/>
          <c:w val="0.16543334909991375"/>
          <c:h val="0.11113031602756973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Oversterfte 2018 - 2022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5"/>
          <c:order val="6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AE-114B-A19F-8035A0B2C5CD}"/>
            </c:ext>
          </c:extLst>
        </c:ser>
        <c:ser>
          <c:idx val="7"/>
          <c:order val="7"/>
          <c:tx>
            <c:v>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AE-114B-A19F-8035A0B2C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NL'!$B$3:$B$103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4-1C47-9FA3-E3B3A0E82FF1}"/>
            </c:ext>
          </c:extLst>
        </c:ser>
        <c:ser>
          <c:idx val="6"/>
          <c:order val="1"/>
          <c:tx>
            <c:v>2018</c:v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Summary!$J$3:$J$103</c:f>
              <c:numCache>
                <c:formatCode>0</c:formatCode>
                <c:ptCount val="101"/>
                <c:pt idx="2">
                  <c:v>0.25242257016542674</c:v>
                </c:pt>
                <c:pt idx="3">
                  <c:v>0.67715363003631757</c:v>
                </c:pt>
                <c:pt idx="4">
                  <c:v>0.95040887539968844</c:v>
                </c:pt>
                <c:pt idx="5">
                  <c:v>1.133084885318377</c:v>
                </c:pt>
                <c:pt idx="6">
                  <c:v>1.2253127821402805</c:v>
                </c:pt>
                <c:pt idx="7">
                  <c:v>0.58869733615217812</c:v>
                </c:pt>
                <c:pt idx="8">
                  <c:v>-0.15546757722334417</c:v>
                </c:pt>
                <c:pt idx="9">
                  <c:v>-0.80371609302571545</c:v>
                </c:pt>
                <c:pt idx="10">
                  <c:v>-1.29886105783858</c:v>
                </c:pt>
                <c:pt idx="11">
                  <c:v>-1.3558850523090797</c:v>
                </c:pt>
                <c:pt idx="12">
                  <c:v>-1.1063602346339103</c:v>
                </c:pt>
                <c:pt idx="13">
                  <c:v>-0.37290978942922559</c:v>
                </c:pt>
                <c:pt idx="14">
                  <c:v>-7.0304343540727052E-2</c:v>
                </c:pt>
                <c:pt idx="15">
                  <c:v>0.30215421413813642</c:v>
                </c:pt>
                <c:pt idx="16">
                  <c:v>0.48168644044372966</c:v>
                </c:pt>
                <c:pt idx="17">
                  <c:v>0.52841753164606309</c:v>
                </c:pt>
                <c:pt idx="18">
                  <c:v>-0.22020272580180125</c:v>
                </c:pt>
                <c:pt idx="19">
                  <c:v>-0.16895972199641346</c:v>
                </c:pt>
                <c:pt idx="20">
                  <c:v>-0.64844991361424753</c:v>
                </c:pt>
                <c:pt idx="21">
                  <c:v>-1.0658082275224712</c:v>
                </c:pt>
                <c:pt idx="22">
                  <c:v>-1.3120293494698108</c:v>
                </c:pt>
                <c:pt idx="23">
                  <c:v>-1.480712462032957</c:v>
                </c:pt>
                <c:pt idx="24">
                  <c:v>-1.7439404613099767</c:v>
                </c:pt>
                <c:pt idx="25">
                  <c:v>-1.1557417683993785</c:v>
                </c:pt>
                <c:pt idx="26">
                  <c:v>-0.43087008372259916</c:v>
                </c:pt>
                <c:pt idx="27">
                  <c:v>0.37197049390382808</c:v>
                </c:pt>
                <c:pt idx="28">
                  <c:v>1.7994173572353744</c:v>
                </c:pt>
                <c:pt idx="29">
                  <c:v>2.8971348672024044</c:v>
                </c:pt>
                <c:pt idx="30">
                  <c:v>2.6949280672590166</c:v>
                </c:pt>
                <c:pt idx="31">
                  <c:v>1.8038008721469516</c:v>
                </c:pt>
                <c:pt idx="32">
                  <c:v>0.41545437473315178</c:v>
                </c:pt>
                <c:pt idx="33">
                  <c:v>-0.7852747884250818</c:v>
                </c:pt>
                <c:pt idx="34">
                  <c:v>-1.8924981113819019</c:v>
                </c:pt>
                <c:pt idx="35">
                  <c:v>-1.4334533997764298</c:v>
                </c:pt>
                <c:pt idx="36">
                  <c:v>-1.0394220760174542</c:v>
                </c:pt>
                <c:pt idx="37">
                  <c:v>-0.26236495410186744</c:v>
                </c:pt>
                <c:pt idx="38">
                  <c:v>-0.42690373925983527</c:v>
                </c:pt>
                <c:pt idx="39">
                  <c:v>-0.94395594034297226</c:v>
                </c:pt>
                <c:pt idx="40">
                  <c:v>-1.8913363852004721</c:v>
                </c:pt>
                <c:pt idx="41">
                  <c:v>-2.076487468250158</c:v>
                </c:pt>
                <c:pt idx="42">
                  <c:v>-1.0643968282890548</c:v>
                </c:pt>
                <c:pt idx="43">
                  <c:v>1.3094536773404464E-2</c:v>
                </c:pt>
                <c:pt idx="44">
                  <c:v>2.0323764442605325</c:v>
                </c:pt>
                <c:pt idx="45">
                  <c:v>1.9442359353843468</c:v>
                </c:pt>
                <c:pt idx="46">
                  <c:v>1.3018901630386648</c:v>
                </c:pt>
                <c:pt idx="47">
                  <c:v>-0.5055784568205054</c:v>
                </c:pt>
                <c:pt idx="48">
                  <c:v>-2.9175657976278471</c:v>
                </c:pt>
                <c:pt idx="49">
                  <c:v>-5.8114906204518704</c:v>
                </c:pt>
                <c:pt idx="50">
                  <c:v>-4.7169657875581654</c:v>
                </c:pt>
                <c:pt idx="51">
                  <c:v>-3.0502127237669869</c:v>
                </c:pt>
                <c:pt idx="52">
                  <c:v>-2.6168389416341911</c:v>
                </c:pt>
                <c:pt idx="53">
                  <c:v>2.0071926204902835</c:v>
                </c:pt>
                <c:pt idx="54">
                  <c:v>6.3427509726376385</c:v>
                </c:pt>
                <c:pt idx="55">
                  <c:v>9.0680437955953437</c:v>
                </c:pt>
                <c:pt idx="56">
                  <c:v>12.603688426889883</c:v>
                </c:pt>
                <c:pt idx="57">
                  <c:v>17.092516820045677</c:v>
                </c:pt>
                <c:pt idx="58">
                  <c:v>17.005961305634415</c:v>
                </c:pt>
                <c:pt idx="59">
                  <c:v>17.806708321347877</c:v>
                </c:pt>
                <c:pt idx="60">
                  <c:v>18.294876694495002</c:v>
                </c:pt>
                <c:pt idx="61">
                  <c:v>18.505274410534966</c:v>
                </c:pt>
                <c:pt idx="62">
                  <c:v>21.35308763334254</c:v>
                </c:pt>
                <c:pt idx="63">
                  <c:v>23.402084118106075</c:v>
                </c:pt>
                <c:pt idx="64">
                  <c:v>22.833081587901802</c:v>
                </c:pt>
                <c:pt idx="65">
                  <c:v>21.159064550911776</c:v>
                </c:pt>
                <c:pt idx="66">
                  <c:v>21.157207848253613</c:v>
                </c:pt>
                <c:pt idx="67">
                  <c:v>23.354823925731761</c:v>
                </c:pt>
                <c:pt idx="68">
                  <c:v>10.183950917775999</c:v>
                </c:pt>
                <c:pt idx="69">
                  <c:v>14.433797000371708</c:v>
                </c:pt>
                <c:pt idx="70">
                  <c:v>21.47869638900762</c:v>
                </c:pt>
                <c:pt idx="71">
                  <c:v>19.450331024539157</c:v>
                </c:pt>
                <c:pt idx="72">
                  <c:v>6.3080643728156698</c:v>
                </c:pt>
                <c:pt idx="73">
                  <c:v>38.079518638972296</c:v>
                </c:pt>
                <c:pt idx="74">
                  <c:v>41.272972579223151</c:v>
                </c:pt>
                <c:pt idx="75">
                  <c:v>39.163733129624141</c:v>
                </c:pt>
                <c:pt idx="76">
                  <c:v>41.421078764067964</c:v>
                </c:pt>
                <c:pt idx="77">
                  <c:v>46.826473114497674</c:v>
                </c:pt>
                <c:pt idx="78">
                  <c:v>19.797665943114144</c:v>
                </c:pt>
                <c:pt idx="79">
                  <c:v>5.0109124564786898</c:v>
                </c:pt>
                <c:pt idx="80">
                  <c:v>-12.659153498249806</c:v>
                </c:pt>
                <c:pt idx="81">
                  <c:v>-16.678939517871918</c:v>
                </c:pt>
                <c:pt idx="82">
                  <c:v>-10.866513333393566</c:v>
                </c:pt>
                <c:pt idx="83">
                  <c:v>2.5001535403712922</c:v>
                </c:pt>
                <c:pt idx="84">
                  <c:v>16.720439670042669</c:v>
                </c:pt>
                <c:pt idx="85">
                  <c:v>49.855180851846804</c:v>
                </c:pt>
                <c:pt idx="86">
                  <c:v>66.033814560651919</c:v>
                </c:pt>
                <c:pt idx="87">
                  <c:v>75.542497388330986</c:v>
                </c:pt>
                <c:pt idx="88">
                  <c:v>75.857953619094403</c:v>
                </c:pt>
                <c:pt idx="89">
                  <c:v>79.17030006001103</c:v>
                </c:pt>
                <c:pt idx="90">
                  <c:v>69.342909733124031</c:v>
                </c:pt>
                <c:pt idx="91">
                  <c:v>65.394041245019324</c:v>
                </c:pt>
                <c:pt idx="92">
                  <c:v>60.412777539909747</c:v>
                </c:pt>
                <c:pt idx="93">
                  <c:v>63.660270665993131</c:v>
                </c:pt>
                <c:pt idx="94">
                  <c:v>60.041094552887088</c:v>
                </c:pt>
                <c:pt idx="95">
                  <c:v>48.680141619705743</c:v>
                </c:pt>
                <c:pt idx="96">
                  <c:v>37.070761105782651</c:v>
                </c:pt>
                <c:pt idx="97">
                  <c:v>23.737474156266988</c:v>
                </c:pt>
                <c:pt idx="98">
                  <c:v>8.8907456048666038</c:v>
                </c:pt>
                <c:pt idx="99">
                  <c:v>-1.1849834728885806</c:v>
                </c:pt>
                <c:pt idx="100">
                  <c:v>0.80863346407550762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A4-1C47-9FA3-E3B3A0E82FF1}"/>
            </c:ext>
          </c:extLst>
        </c:ser>
        <c:ser>
          <c:idx val="3"/>
          <c:order val="2"/>
          <c:tx>
            <c:v>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Summary!$K$3:$K$103</c:f>
              <c:numCache>
                <c:formatCode>0</c:formatCode>
                <c:ptCount val="101"/>
                <c:pt idx="2">
                  <c:v>-0.26746537227968387</c:v>
                </c:pt>
                <c:pt idx="3">
                  <c:v>-0.50258581119933421</c:v>
                </c:pt>
                <c:pt idx="4">
                  <c:v>-0.9594286633887037</c:v>
                </c:pt>
                <c:pt idx="5">
                  <c:v>-1.3974912839368883</c:v>
                </c:pt>
                <c:pt idx="6">
                  <c:v>-2.0174381154606733</c:v>
                </c:pt>
                <c:pt idx="7">
                  <c:v>-1.9785491327077196</c:v>
                </c:pt>
                <c:pt idx="8">
                  <c:v>-2.0931494507115636</c:v>
                </c:pt>
                <c:pt idx="9">
                  <c:v>-1.8099895973493958</c:v>
                </c:pt>
                <c:pt idx="10">
                  <c:v>-1.7235769969035715</c:v>
                </c:pt>
                <c:pt idx="11">
                  <c:v>-1.4625727616995832</c:v>
                </c:pt>
                <c:pt idx="12">
                  <c:v>-1.5372781395043233</c:v>
                </c:pt>
                <c:pt idx="13">
                  <c:v>-1.5119167280706833</c:v>
                </c:pt>
                <c:pt idx="14">
                  <c:v>-1.636233535673977</c:v>
                </c:pt>
                <c:pt idx="15">
                  <c:v>-0.94713367259021142</c:v>
                </c:pt>
                <c:pt idx="16">
                  <c:v>-0.33292781141405969</c:v>
                </c:pt>
                <c:pt idx="17">
                  <c:v>1.0009512062038559</c:v>
                </c:pt>
                <c:pt idx="18">
                  <c:v>2.7107755859454938</c:v>
                </c:pt>
                <c:pt idx="19">
                  <c:v>4.5960883553359295</c:v>
                </c:pt>
                <c:pt idx="20">
                  <c:v>5.3407981508810725</c:v>
                </c:pt>
                <c:pt idx="21">
                  <c:v>5.2912236768249681</c:v>
                </c:pt>
                <c:pt idx="22">
                  <c:v>4.6729370762381262</c:v>
                </c:pt>
                <c:pt idx="23">
                  <c:v>3.0093905496369215</c:v>
                </c:pt>
                <c:pt idx="24">
                  <c:v>1.0269130507452675</c:v>
                </c:pt>
                <c:pt idx="25">
                  <c:v>-0.57276902740621483</c:v>
                </c:pt>
                <c:pt idx="26">
                  <c:v>-1.3188151786810181</c:v>
                </c:pt>
                <c:pt idx="27">
                  <c:v>-2.0293769356046232</c:v>
                </c:pt>
                <c:pt idx="28">
                  <c:v>-2.3145762890768542</c:v>
                </c:pt>
                <c:pt idx="29">
                  <c:v>-2.5627897125388617</c:v>
                </c:pt>
                <c:pt idx="30">
                  <c:v>-2.1217026443069917</c:v>
                </c:pt>
                <c:pt idx="31">
                  <c:v>-1.0908701208185339</c:v>
                </c:pt>
                <c:pt idx="32">
                  <c:v>0.20471659456862853</c:v>
                </c:pt>
                <c:pt idx="33">
                  <c:v>0.88936937109141656</c:v>
                </c:pt>
                <c:pt idx="34">
                  <c:v>2.3241499866541968</c:v>
                </c:pt>
                <c:pt idx="35">
                  <c:v>2.9592083210358715</c:v>
                </c:pt>
                <c:pt idx="36">
                  <c:v>3.0894656529338507</c:v>
                </c:pt>
                <c:pt idx="37">
                  <c:v>3.418280511621508</c:v>
                </c:pt>
                <c:pt idx="38">
                  <c:v>5.1288352571566707</c:v>
                </c:pt>
                <c:pt idx="39">
                  <c:v>5.0848771340076393</c:v>
                </c:pt>
                <c:pt idx="40">
                  <c:v>4.7810435942537186</c:v>
                </c:pt>
                <c:pt idx="41">
                  <c:v>3.4632079788805981</c:v>
                </c:pt>
                <c:pt idx="42">
                  <c:v>1.581056246568334</c:v>
                </c:pt>
                <c:pt idx="43">
                  <c:v>-0.71864634518387038</c:v>
                </c:pt>
                <c:pt idx="44">
                  <c:v>-2.6464684119402593</c:v>
                </c:pt>
                <c:pt idx="45">
                  <c:v>-2.5204431630856767</c:v>
                </c:pt>
                <c:pt idx="46">
                  <c:v>-1.9732171611010016</c:v>
                </c:pt>
                <c:pt idx="47">
                  <c:v>-1.1340028307060936</c:v>
                </c:pt>
                <c:pt idx="48">
                  <c:v>-0.55111527797281734</c:v>
                </c:pt>
                <c:pt idx="49">
                  <c:v>2.0980786683862993</c:v>
                </c:pt>
                <c:pt idx="50">
                  <c:v>0.20712420463838707</c:v>
                </c:pt>
                <c:pt idx="51">
                  <c:v>-1.0150075341772709</c:v>
                </c:pt>
                <c:pt idx="52">
                  <c:v>-3.251502022041342</c:v>
                </c:pt>
                <c:pt idx="53">
                  <c:v>-6.1970374398720383</c:v>
                </c:pt>
                <c:pt idx="54">
                  <c:v>-11.605713290064411</c:v>
                </c:pt>
                <c:pt idx="55">
                  <c:v>-12.972624950357414</c:v>
                </c:pt>
                <c:pt idx="56">
                  <c:v>-16.146839396886747</c:v>
                </c:pt>
                <c:pt idx="57">
                  <c:v>-20.511579973786787</c:v>
                </c:pt>
                <c:pt idx="58">
                  <c:v>-25.839756267307571</c:v>
                </c:pt>
                <c:pt idx="59">
                  <c:v>-32.575128234655587</c:v>
                </c:pt>
                <c:pt idx="60">
                  <c:v>-40.290453253158361</c:v>
                </c:pt>
                <c:pt idx="61">
                  <c:v>-45.514089904604518</c:v>
                </c:pt>
                <c:pt idx="62">
                  <c:v>-47.652617435492104</c:v>
                </c:pt>
                <c:pt idx="63">
                  <c:v>-49.77380467622929</c:v>
                </c:pt>
                <c:pt idx="64">
                  <c:v>-45.590983175874349</c:v>
                </c:pt>
                <c:pt idx="65">
                  <c:v>-40.283696091074845</c:v>
                </c:pt>
                <c:pt idx="66">
                  <c:v>-33.059581187858257</c:v>
                </c:pt>
                <c:pt idx="67">
                  <c:v>-25.298233216558032</c:v>
                </c:pt>
                <c:pt idx="68">
                  <c:v>-6.2350652175126582</c:v>
                </c:pt>
                <c:pt idx="69">
                  <c:v>-14.405768138808378</c:v>
                </c:pt>
                <c:pt idx="70">
                  <c:v>-15.707881364112401</c:v>
                </c:pt>
                <c:pt idx="71">
                  <c:v>-15.478111803676217</c:v>
                </c:pt>
                <c:pt idx="72">
                  <c:v>-18.596624921030635</c:v>
                </c:pt>
                <c:pt idx="73">
                  <c:v>-39.81629302362709</c:v>
                </c:pt>
                <c:pt idx="74">
                  <c:v>-8.1644277358560835</c:v>
                </c:pt>
                <c:pt idx="75">
                  <c:v>8.4273528792402423</c:v>
                </c:pt>
                <c:pt idx="76">
                  <c:v>15.03500952127132</c:v>
                </c:pt>
                <c:pt idx="77">
                  <c:v>18.784992871457206</c:v>
                </c:pt>
                <c:pt idx="78">
                  <c:v>32.95923855277367</c:v>
                </c:pt>
                <c:pt idx="79">
                  <c:v>6.1017773977552805</c:v>
                </c:pt>
                <c:pt idx="80">
                  <c:v>-18.425259712907518</c:v>
                </c:pt>
                <c:pt idx="81">
                  <c:v>-47.778227567832957</c:v>
                </c:pt>
                <c:pt idx="82">
                  <c:v>-70.026504283437959</c:v>
                </c:pt>
                <c:pt idx="83">
                  <c:v>-99.367399179318781</c:v>
                </c:pt>
                <c:pt idx="84">
                  <c:v>-112.35733829072385</c:v>
                </c:pt>
                <c:pt idx="85">
                  <c:v>-129.85553418342846</c:v>
                </c:pt>
                <c:pt idx="86">
                  <c:v>-129.11307741677848</c:v>
                </c:pt>
                <c:pt idx="87">
                  <c:v>-135.34015828763035</c:v>
                </c:pt>
                <c:pt idx="88">
                  <c:v>-133.87450628910568</c:v>
                </c:pt>
                <c:pt idx="89">
                  <c:v>-139.62327679551277</c:v>
                </c:pt>
                <c:pt idx="90">
                  <c:v>-127.73673621548423</c:v>
                </c:pt>
                <c:pt idx="91">
                  <c:v>-127.85619793479323</c:v>
                </c:pt>
                <c:pt idx="92">
                  <c:v>-114.83094880704346</c:v>
                </c:pt>
                <c:pt idx="93">
                  <c:v>-101.10372290534357</c:v>
                </c:pt>
                <c:pt idx="94">
                  <c:v>-81.946919848480604</c:v>
                </c:pt>
                <c:pt idx="95">
                  <c:v>-66.711763600768705</c:v>
                </c:pt>
                <c:pt idx="96">
                  <c:v>-42.42811037645324</c:v>
                </c:pt>
                <c:pt idx="97">
                  <c:v>-26.676329578774805</c:v>
                </c:pt>
                <c:pt idx="98">
                  <c:v>-14.909719655663299</c:v>
                </c:pt>
                <c:pt idx="99">
                  <c:v>-6.7712270605934561</c:v>
                </c:pt>
                <c:pt idx="100">
                  <c:v>-3.3791169768717659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A4-1C47-9FA3-E3B3A0E82FF1}"/>
            </c:ext>
          </c:extLst>
        </c:ser>
        <c:ser>
          <c:idx val="0"/>
          <c:order val="3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A4-1C47-9FA3-E3B3A0E82FF1}"/>
            </c:ext>
          </c:extLst>
        </c:ser>
        <c:ser>
          <c:idx val="2"/>
          <c:order val="4"/>
          <c:tx>
            <c:v>2021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Summary!$M$3:$M$103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-1.3173470005815058</c:v>
                </c:pt>
                <c:pt idx="4">
                  <c:v>-1.3892321914864376</c:v>
                </c:pt>
                <c:pt idx="5">
                  <c:v>-1.2609974971843902</c:v>
                </c:pt>
                <c:pt idx="6">
                  <c:v>-0.59979404094701072</c:v>
                </c:pt>
                <c:pt idx="7">
                  <c:v>-8.9196664788117712E-3</c:v>
                </c:pt>
                <c:pt idx="8">
                  <c:v>0.9957471312324957</c:v>
                </c:pt>
                <c:pt idx="9">
                  <c:v>1.7862003078124069</c:v>
                </c:pt>
                <c:pt idx="10">
                  <c:v>2.5130774964411819</c:v>
                </c:pt>
                <c:pt idx="11">
                  <c:v>2.9485001650854104</c:v>
                </c:pt>
                <c:pt idx="12">
                  <c:v>3.3584211121514445</c:v>
                </c:pt>
                <c:pt idx="13">
                  <c:v>2.8157957065706829</c:v>
                </c:pt>
                <c:pt idx="14">
                  <c:v>1.4877984310110874</c:v>
                </c:pt>
                <c:pt idx="15">
                  <c:v>-0.19617587952612422</c:v>
                </c:pt>
                <c:pt idx="16">
                  <c:v>-0.91008596633886119</c:v>
                </c:pt>
                <c:pt idx="17">
                  <c:v>-1.369293367005884</c:v>
                </c:pt>
                <c:pt idx="18">
                  <c:v>-0.54739331803141322</c:v>
                </c:pt>
                <c:pt idx="19">
                  <c:v>1.6799067374087968</c:v>
                </c:pt>
                <c:pt idx="20">
                  <c:v>3.5633021029969205</c:v>
                </c:pt>
                <c:pt idx="21">
                  <c:v>4.4657766698266128</c:v>
                </c:pt>
                <c:pt idx="22">
                  <c:v>4.7940260089071689</c:v>
                </c:pt>
                <c:pt idx="23">
                  <c:v>4.65796719551654</c:v>
                </c:pt>
                <c:pt idx="24">
                  <c:v>3.0821923036432324</c:v>
                </c:pt>
                <c:pt idx="25">
                  <c:v>3.2630896130704854</c:v>
                </c:pt>
                <c:pt idx="26">
                  <c:v>3.6353027278996444</c:v>
                </c:pt>
                <c:pt idx="27">
                  <c:v>4.9371360256152181</c:v>
                </c:pt>
                <c:pt idx="28">
                  <c:v>5.9957015270849023</c:v>
                </c:pt>
                <c:pt idx="29">
                  <c:v>8.1592256409174926</c:v>
                </c:pt>
                <c:pt idx="30">
                  <c:v>8.9787467550443552</c:v>
                </c:pt>
                <c:pt idx="31">
                  <c:v>9.6474511557315061</c:v>
                </c:pt>
                <c:pt idx="32">
                  <c:v>9.5838916089013804</c:v>
                </c:pt>
                <c:pt idx="33">
                  <c:v>9.7288235784763213</c:v>
                </c:pt>
                <c:pt idx="34">
                  <c:v>10.965592114496717</c:v>
                </c:pt>
                <c:pt idx="35">
                  <c:v>11.613012086943904</c:v>
                </c:pt>
                <c:pt idx="36">
                  <c:v>13.91646176826956</c:v>
                </c:pt>
                <c:pt idx="37">
                  <c:v>16.812630719737712</c:v>
                </c:pt>
                <c:pt idx="38">
                  <c:v>19.504852900157694</c:v>
                </c:pt>
                <c:pt idx="39">
                  <c:v>18.883007260022357</c:v>
                </c:pt>
                <c:pt idx="40">
                  <c:v>19.165908668171127</c:v>
                </c:pt>
                <c:pt idx="41">
                  <c:v>18.312404577422051</c:v>
                </c:pt>
                <c:pt idx="42">
                  <c:v>17.269577298936326</c:v>
                </c:pt>
                <c:pt idx="43">
                  <c:v>17.392259433137735</c:v>
                </c:pt>
                <c:pt idx="44">
                  <c:v>21.09003012675057</c:v>
                </c:pt>
                <c:pt idx="45">
                  <c:v>28.371420948272952</c:v>
                </c:pt>
                <c:pt idx="46">
                  <c:v>39.689457800641286</c:v>
                </c:pt>
                <c:pt idx="47">
                  <c:v>52.713589446083077</c:v>
                </c:pt>
                <c:pt idx="48">
                  <c:v>65.113572556683465</c:v>
                </c:pt>
                <c:pt idx="49">
                  <c:v>77.028258498893393</c:v>
                </c:pt>
                <c:pt idx="50">
                  <c:v>84.64695059494575</c:v>
                </c:pt>
                <c:pt idx="51">
                  <c:v>85.915139511716973</c:v>
                </c:pt>
                <c:pt idx="52">
                  <c:v>89.860087839206926</c:v>
                </c:pt>
                <c:pt idx="53">
                  <c:v>95.459309108890125</c:v>
                </c:pt>
                <c:pt idx="54">
                  <c:v>100.56250082342044</c:v>
                </c:pt>
                <c:pt idx="55">
                  <c:v>107.57039703370822</c:v>
                </c:pt>
                <c:pt idx="56">
                  <c:v>115.97832361858259</c:v>
                </c:pt>
                <c:pt idx="57">
                  <c:v>113.07751149602913</c:v>
                </c:pt>
                <c:pt idx="58">
                  <c:v>110.10179130747152</c:v>
                </c:pt>
                <c:pt idx="59">
                  <c:v>105.35155593392339</c:v>
                </c:pt>
                <c:pt idx="60">
                  <c:v>99.98917055824603</c:v>
                </c:pt>
                <c:pt idx="61">
                  <c:v>101.29818507697389</c:v>
                </c:pt>
                <c:pt idx="62">
                  <c:v>114.16435739910025</c:v>
                </c:pt>
                <c:pt idx="63">
                  <c:v>128.53097537794861</c:v>
                </c:pt>
                <c:pt idx="64">
                  <c:v>151.02421730090617</c:v>
                </c:pt>
                <c:pt idx="65">
                  <c:v>180.29946598759653</c:v>
                </c:pt>
                <c:pt idx="66">
                  <c:v>211.86701347464145</c:v>
                </c:pt>
                <c:pt idx="67">
                  <c:v>251.47178215669561</c:v>
                </c:pt>
                <c:pt idx="68">
                  <c:v>296.68739560558947</c:v>
                </c:pt>
                <c:pt idx="69">
                  <c:v>349.65928844051416</c:v>
                </c:pt>
                <c:pt idx="70">
                  <c:v>407.94858293540625</c:v>
                </c:pt>
                <c:pt idx="71">
                  <c:v>433.94352067610708</c:v>
                </c:pt>
                <c:pt idx="72">
                  <c:v>468.65646685113097</c:v>
                </c:pt>
                <c:pt idx="73">
                  <c:v>504.89091133754084</c:v>
                </c:pt>
                <c:pt idx="74">
                  <c:v>522.14851628943916</c:v>
                </c:pt>
                <c:pt idx="75">
                  <c:v>525.58396289458017</c:v>
                </c:pt>
                <c:pt idx="76">
                  <c:v>591.60719867893943</c:v>
                </c:pt>
                <c:pt idx="77">
                  <c:v>619.08763016636021</c:v>
                </c:pt>
                <c:pt idx="78">
                  <c:v>626.86280858262649</c:v>
                </c:pt>
                <c:pt idx="79">
                  <c:v>623.88599272132274</c:v>
                </c:pt>
                <c:pt idx="80">
                  <c:v>615.14008514083412</c:v>
                </c:pt>
                <c:pt idx="81">
                  <c:v>547.97266745594948</c:v>
                </c:pt>
                <c:pt idx="82">
                  <c:v>486.261731428997</c:v>
                </c:pt>
                <c:pt idx="83">
                  <c:v>427.15941627695975</c:v>
                </c:pt>
                <c:pt idx="84">
                  <c:v>391.00093750230673</c:v>
                </c:pt>
                <c:pt idx="85">
                  <c:v>353.39028107704678</c:v>
                </c:pt>
                <c:pt idx="86">
                  <c:v>332.88844457690129</c:v>
                </c:pt>
                <c:pt idx="87">
                  <c:v>310.99212587877417</c:v>
                </c:pt>
                <c:pt idx="88">
                  <c:v>285.53263858922008</c:v>
                </c:pt>
                <c:pt idx="89">
                  <c:v>240.2573684784208</c:v>
                </c:pt>
                <c:pt idx="90">
                  <c:v>199.90372243479698</c:v>
                </c:pt>
                <c:pt idx="91">
                  <c:v>155.1883003587804</c:v>
                </c:pt>
                <c:pt idx="92">
                  <c:v>125.32934270486733</c:v>
                </c:pt>
                <c:pt idx="93">
                  <c:v>103.8909855158204</c:v>
                </c:pt>
                <c:pt idx="94">
                  <c:v>97.038223755830444</c:v>
                </c:pt>
                <c:pt idx="95">
                  <c:v>91.719057299016285</c:v>
                </c:pt>
                <c:pt idx="96">
                  <c:v>94.084679733522989</c:v>
                </c:pt>
                <c:pt idx="97">
                  <c:v>93.93023613509358</c:v>
                </c:pt>
                <c:pt idx="98">
                  <c:v>93.114095810418704</c:v>
                </c:pt>
                <c:pt idx="99">
                  <c:v>83.541989933325738</c:v>
                </c:pt>
                <c:pt idx="100">
                  <c:v>71.841708585846405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6A4-1C47-9FA3-E3B3A0E82FF1}"/>
            </c:ext>
          </c:extLst>
        </c:ser>
        <c:ser>
          <c:idx val="1"/>
          <c:order val="5"/>
          <c:tx>
            <c:v>2022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Summary!$N$3:$N$103</c:f>
              <c:numCache>
                <c:formatCode>0</c:formatCode>
                <c:ptCount val="101"/>
                <c:pt idx="2">
                  <c:v>2.1365408254936193</c:v>
                </c:pt>
                <c:pt idx="3">
                  <c:v>2.9460818876185089</c:v>
                </c:pt>
                <c:pt idx="4">
                  <c:v>3.7888271674996772</c:v>
                </c:pt>
                <c:pt idx="5">
                  <c:v>4.561070659145936</c:v>
                </c:pt>
                <c:pt idx="6">
                  <c:v>4.2009793245735416</c:v>
                </c:pt>
                <c:pt idx="7">
                  <c:v>4.1384142991527</c:v>
                </c:pt>
                <c:pt idx="8">
                  <c:v>4.6643591202868038</c:v>
                </c:pt>
                <c:pt idx="9">
                  <c:v>4.7942151502925343</c:v>
                </c:pt>
                <c:pt idx="10">
                  <c:v>4.8764723934322562</c:v>
                </c:pt>
                <c:pt idx="11">
                  <c:v>5.190243078472176</c:v>
                </c:pt>
                <c:pt idx="12">
                  <c:v>5.7788062073865607</c:v>
                </c:pt>
                <c:pt idx="13">
                  <c:v>5.6689004890661332</c:v>
                </c:pt>
                <c:pt idx="14">
                  <c:v>6.1363764767653031</c:v>
                </c:pt>
                <c:pt idx="15">
                  <c:v>7.3281367723939352</c:v>
                </c:pt>
                <c:pt idx="16">
                  <c:v>8.6661729155389526</c:v>
                </c:pt>
                <c:pt idx="17">
                  <c:v>9.8335863422097738</c:v>
                </c:pt>
                <c:pt idx="18">
                  <c:v>11.615176677351201</c:v>
                </c:pt>
                <c:pt idx="19">
                  <c:v>12.631782953104439</c:v>
                </c:pt>
                <c:pt idx="20">
                  <c:v>12.239507768910261</c:v>
                </c:pt>
                <c:pt idx="21">
                  <c:v>10.667197900189072</c:v>
                </c:pt>
                <c:pt idx="22">
                  <c:v>7.9730280418513528</c:v>
                </c:pt>
                <c:pt idx="23">
                  <c:v>4.4479596832395085</c:v>
                </c:pt>
                <c:pt idx="24">
                  <c:v>1.3160611842141512</c:v>
                </c:pt>
                <c:pt idx="25">
                  <c:v>-0.61046679914368129</c:v>
                </c:pt>
                <c:pt idx="26">
                  <c:v>-1.1993581719432709</c:v>
                </c:pt>
                <c:pt idx="27">
                  <c:v>-0.34827655354679499</c:v>
                </c:pt>
                <c:pt idx="28">
                  <c:v>0.74122557788334942</c:v>
                </c:pt>
                <c:pt idx="29">
                  <c:v>3.3090042034880525</c:v>
                </c:pt>
                <c:pt idx="30">
                  <c:v>5.9194979939432972</c:v>
                </c:pt>
                <c:pt idx="31">
                  <c:v>7.0793656120296262</c:v>
                </c:pt>
                <c:pt idx="32">
                  <c:v>6.7175824478642001</c:v>
                </c:pt>
                <c:pt idx="33">
                  <c:v>8.0554265482412202</c:v>
                </c:pt>
                <c:pt idx="34">
                  <c:v>8.7919139158571689</c:v>
                </c:pt>
                <c:pt idx="35">
                  <c:v>8.981096797495578</c:v>
                </c:pt>
                <c:pt idx="36">
                  <c:v>11.724971803838173</c:v>
                </c:pt>
                <c:pt idx="37">
                  <c:v>16.664403885711852</c:v>
                </c:pt>
                <c:pt idx="38">
                  <c:v>20.56057960764273</c:v>
                </c:pt>
                <c:pt idx="39">
                  <c:v>22.503079503165221</c:v>
                </c:pt>
                <c:pt idx="40">
                  <c:v>24.394040863220187</c:v>
                </c:pt>
                <c:pt idx="41">
                  <c:v>24.01453437811826</c:v>
                </c:pt>
                <c:pt idx="42">
                  <c:v>22.977336443922791</c:v>
                </c:pt>
                <c:pt idx="43">
                  <c:v>22.029939085004436</c:v>
                </c:pt>
                <c:pt idx="44">
                  <c:v>25.924346754882237</c:v>
                </c:pt>
                <c:pt idx="45">
                  <c:v>34.152245292047851</c:v>
                </c:pt>
                <c:pt idx="46">
                  <c:v>46.113698970742895</c:v>
                </c:pt>
                <c:pt idx="47">
                  <c:v>60.600092399780465</c:v>
                </c:pt>
                <c:pt idx="48">
                  <c:v>77.116460061142561</c:v>
                </c:pt>
                <c:pt idx="49">
                  <c:v>88.977498172079734</c:v>
                </c:pt>
                <c:pt idx="50">
                  <c:v>95.928229303947859</c:v>
                </c:pt>
                <c:pt idx="51">
                  <c:v>101.17639351974825</c:v>
                </c:pt>
                <c:pt idx="52">
                  <c:v>102.82836850651559</c:v>
                </c:pt>
                <c:pt idx="53">
                  <c:v>100.59992751208475</c:v>
                </c:pt>
                <c:pt idx="54">
                  <c:v>100.42515887313425</c:v>
                </c:pt>
                <c:pt idx="55">
                  <c:v>96.722425807113694</c:v>
                </c:pt>
                <c:pt idx="56">
                  <c:v>87.599456582396925</c:v>
                </c:pt>
                <c:pt idx="57">
                  <c:v>72.72153479607644</c:v>
                </c:pt>
                <c:pt idx="58">
                  <c:v>57.460527299534419</c:v>
                </c:pt>
                <c:pt idx="59">
                  <c:v>39.579635291396706</c:v>
                </c:pt>
                <c:pt idx="60">
                  <c:v>26.805943520250178</c:v>
                </c:pt>
                <c:pt idx="61">
                  <c:v>20.5486143541441</c:v>
                </c:pt>
                <c:pt idx="62">
                  <c:v>25.07263974919989</c:v>
                </c:pt>
                <c:pt idx="63">
                  <c:v>38.023843582164787</c:v>
                </c:pt>
                <c:pt idx="64">
                  <c:v>55.071770902978777</c:v>
                </c:pt>
                <c:pt idx="65">
                  <c:v>83.001139077093711</c:v>
                </c:pt>
                <c:pt idx="66">
                  <c:v>112.64601730074178</c:v>
                </c:pt>
                <c:pt idx="67">
                  <c:v>147.23666377397845</c:v>
                </c:pt>
                <c:pt idx="68">
                  <c:v>184.94679106664083</c:v>
                </c:pt>
                <c:pt idx="69">
                  <c:v>236.18986556764094</c:v>
                </c:pt>
                <c:pt idx="70">
                  <c:v>288.22677809705658</c:v>
                </c:pt>
                <c:pt idx="71">
                  <c:v>359.21747490870075</c:v>
                </c:pt>
                <c:pt idx="72">
                  <c:v>405.351886867909</c:v>
                </c:pt>
                <c:pt idx="73">
                  <c:v>462.48473858580684</c:v>
                </c:pt>
                <c:pt idx="74">
                  <c:v>508.92404395276151</c:v>
                </c:pt>
                <c:pt idx="75">
                  <c:v>537.9549184739584</c:v>
                </c:pt>
                <c:pt idx="76">
                  <c:v>530.51357818825761</c:v>
                </c:pt>
                <c:pt idx="77">
                  <c:v>560.94012419290846</c:v>
                </c:pt>
                <c:pt idx="78">
                  <c:v>550.71754965429511</c:v>
                </c:pt>
                <c:pt idx="79">
                  <c:v>516.56562256551899</c:v>
                </c:pt>
                <c:pt idx="80">
                  <c:v>467.0100965053195</c:v>
                </c:pt>
                <c:pt idx="81">
                  <c:v>420.33360943679509</c:v>
                </c:pt>
                <c:pt idx="82">
                  <c:v>338.70612646653689</c:v>
                </c:pt>
                <c:pt idx="83">
                  <c:v>267.87247228008948</c:v>
                </c:pt>
                <c:pt idx="84">
                  <c:v>221.09633372622528</c:v>
                </c:pt>
                <c:pt idx="85">
                  <c:v>205.05522094795342</c:v>
                </c:pt>
                <c:pt idx="86">
                  <c:v>199.53909134117072</c:v>
                </c:pt>
                <c:pt idx="87">
                  <c:v>207.66422981848785</c:v>
                </c:pt>
                <c:pt idx="88">
                  <c:v>213.61366790932811</c:v>
                </c:pt>
                <c:pt idx="89">
                  <c:v>212.02852934613415</c:v>
                </c:pt>
                <c:pt idx="90">
                  <c:v>192.86657297820767</c:v>
                </c:pt>
                <c:pt idx="91">
                  <c:v>174.86033841481131</c:v>
                </c:pt>
                <c:pt idx="92">
                  <c:v>148.87858090554238</c:v>
                </c:pt>
                <c:pt idx="93">
                  <c:v>143.30162755162641</c:v>
                </c:pt>
                <c:pt idx="94">
                  <c:v>137.19552861055845</c:v>
                </c:pt>
                <c:pt idx="95">
                  <c:v>145.52421994798362</c:v>
                </c:pt>
                <c:pt idx="96">
                  <c:v>149.67831811215234</c:v>
                </c:pt>
                <c:pt idx="97">
                  <c:v>161.72672317467965</c:v>
                </c:pt>
                <c:pt idx="98">
                  <c:v>158.68947612270119</c:v>
                </c:pt>
                <c:pt idx="99">
                  <c:v>150.3220724625422</c:v>
                </c:pt>
                <c:pt idx="100">
                  <c:v>125.78057833707052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6A4-1C47-9FA3-E3B3A0E82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7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092226148409894"/>
          <c:h val="0.2785807514549811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1"/>
              <a:t>% oversterfte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0532857921061759E-2"/>
          <c:y val="9.1482649842271294E-2"/>
          <c:w val="0.8920667227917265"/>
          <c:h val="0.80694552770809014"/>
        </c:manualLayout>
      </c:layout>
      <c:areaChart>
        <c:grouping val="stacked"/>
        <c:varyColors val="0"/>
        <c:ser>
          <c:idx val="6"/>
          <c:order val="6"/>
          <c:tx>
            <c:v>Bandbreedte</c:v>
          </c:tx>
          <c:spPr>
            <a:noFill/>
            <a:ln>
              <a:noFill/>
            </a:ln>
            <a:effectLst/>
          </c:spPr>
          <c:val>
            <c:numRef>
              <c:f>Summary!$AF$43:$AF$98</c:f>
              <c:numCache>
                <c:formatCode>0.0%</c:formatCode>
                <c:ptCount val="56"/>
                <c:pt idx="0">
                  <c:v>-0.10782071878797361</c:v>
                </c:pt>
                <c:pt idx="1">
                  <c:v>-0.10421364855284104</c:v>
                </c:pt>
                <c:pt idx="2">
                  <c:v>-9.998077477632912E-2</c:v>
                </c:pt>
                <c:pt idx="3">
                  <c:v>-9.5088936031069243E-2</c:v>
                </c:pt>
                <c:pt idx="4">
                  <c:v>-9.1507327478659514E-2</c:v>
                </c:pt>
                <c:pt idx="5">
                  <c:v>-8.5901260387229811E-2</c:v>
                </c:pt>
                <c:pt idx="6">
                  <c:v>-8.0799520176581804E-2</c:v>
                </c:pt>
                <c:pt idx="7">
                  <c:v>-7.4643335657827312E-2</c:v>
                </c:pt>
                <c:pt idx="8">
                  <c:v>-6.9621325814744672E-2</c:v>
                </c:pt>
                <c:pt idx="9">
                  <c:v>-6.5179490739586898E-2</c:v>
                </c:pt>
                <c:pt idx="10">
                  <c:v>-6.2063289083417517E-2</c:v>
                </c:pt>
                <c:pt idx="11">
                  <c:v>-5.8626850007544543E-2</c:v>
                </c:pt>
                <c:pt idx="12">
                  <c:v>-5.6297237264630998E-2</c:v>
                </c:pt>
                <c:pt idx="13">
                  <c:v>-5.3441972068176226E-2</c:v>
                </c:pt>
                <c:pt idx="14">
                  <c:v>-5.0924036862967821E-2</c:v>
                </c:pt>
                <c:pt idx="15">
                  <c:v>-4.8064405086265166E-2</c:v>
                </c:pt>
                <c:pt idx="16">
                  <c:v>-4.5937112735070132E-2</c:v>
                </c:pt>
                <c:pt idx="17">
                  <c:v>-4.3681996697284994E-2</c:v>
                </c:pt>
                <c:pt idx="18">
                  <c:v>-4.1849402263019059E-2</c:v>
                </c:pt>
                <c:pt idx="19">
                  <c:v>-4.0297438876915281E-2</c:v>
                </c:pt>
                <c:pt idx="20">
                  <c:v>-3.8977793855288198E-2</c:v>
                </c:pt>
                <c:pt idx="21">
                  <c:v>-3.7659097224636361E-2</c:v>
                </c:pt>
                <c:pt idx="22">
                  <c:v>-3.6212471856674519E-2</c:v>
                </c:pt>
                <c:pt idx="23">
                  <c:v>-3.4836244207381538E-2</c:v>
                </c:pt>
                <c:pt idx="24">
                  <c:v>-3.3455799825963209E-2</c:v>
                </c:pt>
                <c:pt idx="25">
                  <c:v>-3.2250643565687805E-2</c:v>
                </c:pt>
                <c:pt idx="26">
                  <c:v>-3.1016140346615696E-2</c:v>
                </c:pt>
                <c:pt idx="27">
                  <c:v>-2.9814239699997195E-2</c:v>
                </c:pt>
                <c:pt idx="28">
                  <c:v>-2.8607378794609419E-2</c:v>
                </c:pt>
                <c:pt idx="29">
                  <c:v>-2.7383824044666421E-2</c:v>
                </c:pt>
                <c:pt idx="30">
                  <c:v>-2.5888184468803501E-2</c:v>
                </c:pt>
                <c:pt idx="31">
                  <c:v>-2.4989789912007652E-2</c:v>
                </c:pt>
                <c:pt idx="32">
                  <c:v>-2.4436133395321562E-2</c:v>
                </c:pt>
                <c:pt idx="33">
                  <c:v>-2.3856383771821279E-2</c:v>
                </c:pt>
                <c:pt idx="34">
                  <c:v>-2.3567959998490772E-2</c:v>
                </c:pt>
                <c:pt idx="35">
                  <c:v>-2.3679770670181934E-2</c:v>
                </c:pt>
                <c:pt idx="36">
                  <c:v>-2.3414275000924904E-2</c:v>
                </c:pt>
                <c:pt idx="37">
                  <c:v>-2.2910058948714899E-2</c:v>
                </c:pt>
                <c:pt idx="38">
                  <c:v>-2.2511733781772479E-2</c:v>
                </c:pt>
                <c:pt idx="39">
                  <c:v>-2.2118489661575237E-2</c:v>
                </c:pt>
                <c:pt idx="40">
                  <c:v>-2.1679610548305899E-2</c:v>
                </c:pt>
                <c:pt idx="41">
                  <c:v>-2.1362221443423198E-2</c:v>
                </c:pt>
                <c:pt idx="42">
                  <c:v>-2.118723442989881E-2</c:v>
                </c:pt>
                <c:pt idx="43">
                  <c:v>-2.1088340786603155E-2</c:v>
                </c:pt>
                <c:pt idx="44">
                  <c:v>-2.1059184145103226E-2</c:v>
                </c:pt>
                <c:pt idx="45">
                  <c:v>-2.1026124813914686E-2</c:v>
                </c:pt>
                <c:pt idx="46">
                  <c:v>-2.114947480964563E-2</c:v>
                </c:pt>
                <c:pt idx="47">
                  <c:v>-2.1546809234087791E-2</c:v>
                </c:pt>
                <c:pt idx="48">
                  <c:v>-2.2223171950719021E-2</c:v>
                </c:pt>
                <c:pt idx="49">
                  <c:v>-2.3075203266394798E-2</c:v>
                </c:pt>
                <c:pt idx="50">
                  <c:v>-2.4475371986561037E-2</c:v>
                </c:pt>
                <c:pt idx="51">
                  <c:v>-2.6224965452255614E-2</c:v>
                </c:pt>
                <c:pt idx="52">
                  <c:v>-2.8460616615461995E-2</c:v>
                </c:pt>
                <c:pt idx="53">
                  <c:v>-3.1344029500127164E-2</c:v>
                </c:pt>
                <c:pt idx="54">
                  <c:v>-3.4924381588494521E-2</c:v>
                </c:pt>
                <c:pt idx="55">
                  <c:v>-3.9537976215931477E-2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07-E146-A241-11358C4FF835}"/>
            </c:ext>
          </c:extLst>
        </c:ser>
        <c:ser>
          <c:idx val="7"/>
          <c:order val="7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Summary!$AG$43:$AG$98</c:f>
              <c:numCache>
                <c:formatCode>0.0%</c:formatCode>
                <c:ptCount val="56"/>
                <c:pt idx="0">
                  <c:v>0.21564143757594723</c:v>
                </c:pt>
                <c:pt idx="1">
                  <c:v>0.20842729710568209</c:v>
                </c:pt>
                <c:pt idx="2">
                  <c:v>0.19996154955265824</c:v>
                </c:pt>
                <c:pt idx="3">
                  <c:v>0.19017787206213849</c:v>
                </c:pt>
                <c:pt idx="4">
                  <c:v>0.18301465495731903</c:v>
                </c:pt>
                <c:pt idx="5">
                  <c:v>0.17180252077445962</c:v>
                </c:pt>
                <c:pt idx="6">
                  <c:v>0.16159904035316361</c:v>
                </c:pt>
                <c:pt idx="7">
                  <c:v>0.14928667131565462</c:v>
                </c:pt>
                <c:pt idx="8">
                  <c:v>0.13924265162948934</c:v>
                </c:pt>
                <c:pt idx="9">
                  <c:v>0.1303589814791738</c:v>
                </c:pt>
                <c:pt idx="10">
                  <c:v>0.12412657816683503</c:v>
                </c:pt>
                <c:pt idx="11">
                  <c:v>0.11725370001508909</c:v>
                </c:pt>
                <c:pt idx="12">
                  <c:v>0.112594474529262</c:v>
                </c:pt>
                <c:pt idx="13">
                  <c:v>0.10688394413635245</c:v>
                </c:pt>
                <c:pt idx="14">
                  <c:v>0.10184807372593564</c:v>
                </c:pt>
                <c:pt idx="15">
                  <c:v>9.6128810172530332E-2</c:v>
                </c:pt>
                <c:pt idx="16">
                  <c:v>9.1874225470140264E-2</c:v>
                </c:pt>
                <c:pt idx="17">
                  <c:v>8.7363993394569989E-2</c:v>
                </c:pt>
                <c:pt idx="18">
                  <c:v>8.3698804526038117E-2</c:v>
                </c:pt>
                <c:pt idx="19">
                  <c:v>8.0594877753830563E-2</c:v>
                </c:pt>
                <c:pt idx="20">
                  <c:v>7.7955587710576396E-2</c:v>
                </c:pt>
                <c:pt idx="21">
                  <c:v>7.5318194449272721E-2</c:v>
                </c:pt>
                <c:pt idx="22">
                  <c:v>7.2424943713349038E-2</c:v>
                </c:pt>
                <c:pt idx="23">
                  <c:v>6.9672488414763076E-2</c:v>
                </c:pt>
                <c:pt idx="24">
                  <c:v>6.6911599651926418E-2</c:v>
                </c:pt>
                <c:pt idx="25">
                  <c:v>6.4501287131375609E-2</c:v>
                </c:pt>
                <c:pt idx="26">
                  <c:v>6.2032280693231391E-2</c:v>
                </c:pt>
                <c:pt idx="27">
                  <c:v>5.962847939999439E-2</c:v>
                </c:pt>
                <c:pt idx="28">
                  <c:v>5.7214757589218838E-2</c:v>
                </c:pt>
                <c:pt idx="29">
                  <c:v>5.4767648089332842E-2</c:v>
                </c:pt>
                <c:pt idx="30">
                  <c:v>5.1776368937607002E-2</c:v>
                </c:pt>
                <c:pt idx="31">
                  <c:v>4.9979579824015304E-2</c:v>
                </c:pt>
                <c:pt idx="32">
                  <c:v>4.8872266790643125E-2</c:v>
                </c:pt>
                <c:pt idx="33">
                  <c:v>4.7712767543642558E-2</c:v>
                </c:pt>
                <c:pt idx="34">
                  <c:v>4.7135919996981544E-2</c:v>
                </c:pt>
                <c:pt idx="35">
                  <c:v>4.7359541340363867E-2</c:v>
                </c:pt>
                <c:pt idx="36">
                  <c:v>4.6828550001849809E-2</c:v>
                </c:pt>
                <c:pt idx="37">
                  <c:v>4.5820117897429798E-2</c:v>
                </c:pt>
                <c:pt idx="38">
                  <c:v>4.5023467563544958E-2</c:v>
                </c:pt>
                <c:pt idx="39">
                  <c:v>4.4236979323150474E-2</c:v>
                </c:pt>
                <c:pt idx="40">
                  <c:v>4.3359221096611798E-2</c:v>
                </c:pt>
                <c:pt idx="41">
                  <c:v>4.2724442886846396E-2</c:v>
                </c:pt>
                <c:pt idx="42">
                  <c:v>4.237446885979762E-2</c:v>
                </c:pt>
                <c:pt idx="43">
                  <c:v>4.2176681573206309E-2</c:v>
                </c:pt>
                <c:pt idx="44">
                  <c:v>4.2118368290206452E-2</c:v>
                </c:pt>
                <c:pt idx="45">
                  <c:v>4.2052249627829372E-2</c:v>
                </c:pt>
                <c:pt idx="46">
                  <c:v>4.229894961929126E-2</c:v>
                </c:pt>
                <c:pt idx="47">
                  <c:v>4.3093618468175582E-2</c:v>
                </c:pt>
                <c:pt idx="48">
                  <c:v>4.4446343901438042E-2</c:v>
                </c:pt>
                <c:pt idx="49">
                  <c:v>4.6150406532789595E-2</c:v>
                </c:pt>
                <c:pt idx="50">
                  <c:v>4.8950743973122074E-2</c:v>
                </c:pt>
                <c:pt idx="51">
                  <c:v>5.2449930904511229E-2</c:v>
                </c:pt>
                <c:pt idx="52">
                  <c:v>5.692123323092399E-2</c:v>
                </c:pt>
                <c:pt idx="53">
                  <c:v>6.2688059000254329E-2</c:v>
                </c:pt>
                <c:pt idx="54">
                  <c:v>6.9848763176989043E-2</c:v>
                </c:pt>
                <c:pt idx="55">
                  <c:v>7.9075952431862953E-2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5DC-D844-8C4C-0245AC402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95376"/>
        <c:axId val="807217648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1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'Graphs NL'!$B$43:$B$98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DC-D844-8C4C-0245AC402386}"/>
            </c:ext>
          </c:extLst>
        </c:ser>
        <c:ser>
          <c:idx val="5"/>
          <c:order val="1"/>
          <c:tx>
            <c:v> 2018</c:v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Summary!$Y$43:$Y$98</c:f>
              <c:numCache>
                <c:formatCode>0.00%</c:formatCode>
                <c:ptCount val="56"/>
                <c:pt idx="0">
                  <c:v>-1.7299353643216255E-2</c:v>
                </c:pt>
                <c:pt idx="1">
                  <c:v>-1.4523686878416067E-2</c:v>
                </c:pt>
                <c:pt idx="2">
                  <c:v>-7.6834284862912884E-3</c:v>
                </c:pt>
                <c:pt idx="3">
                  <c:v>-2.4863333887061917E-3</c:v>
                </c:pt>
                <c:pt idx="4">
                  <c:v>5.9263322084011439E-3</c:v>
                </c:pt>
                <c:pt idx="5">
                  <c:v>7.0136310003357377E-3</c:v>
                </c:pt>
                <c:pt idx="6">
                  <c:v>6.1560722424420181E-3</c:v>
                </c:pt>
                <c:pt idx="7">
                  <c:v>5.3324627758460919E-4</c:v>
                </c:pt>
                <c:pt idx="8">
                  <c:v>-5.132299455215289E-3</c:v>
                </c:pt>
                <c:pt idx="9">
                  <c:v>-1.1641055211448875E-2</c:v>
                </c:pt>
                <c:pt idx="10">
                  <c:v>-9.3086534699486599E-3</c:v>
                </c:pt>
                <c:pt idx="11">
                  <c:v>-6.1911866062892241E-3</c:v>
                </c:pt>
                <c:pt idx="12">
                  <c:v>-4.973683449088313E-3</c:v>
                </c:pt>
                <c:pt idx="13">
                  <c:v>1.5657223063348549E-3</c:v>
                </c:pt>
                <c:pt idx="14">
                  <c:v>7.1691627952154974E-3</c:v>
                </c:pt>
                <c:pt idx="15">
                  <c:v>9.4183368345720827E-3</c:v>
                </c:pt>
                <c:pt idx="16">
                  <c:v>1.2092856281992744E-2</c:v>
                </c:pt>
                <c:pt idx="17">
                  <c:v>1.5766275793687244E-2</c:v>
                </c:pt>
                <c:pt idx="18">
                  <c:v>1.4617330970285738E-2</c:v>
                </c:pt>
                <c:pt idx="19">
                  <c:v>1.4227978273315071E-2</c:v>
                </c:pt>
                <c:pt idx="20">
                  <c:v>1.3562039931588148E-2</c:v>
                </c:pt>
                <c:pt idx="21">
                  <c:v>1.2525276101592823E-2</c:v>
                </c:pt>
                <c:pt idx="22">
                  <c:v>1.3123644079476065E-2</c:v>
                </c:pt>
                <c:pt idx="23">
                  <c:v>1.3574971876073729E-2</c:v>
                </c:pt>
                <c:pt idx="24">
                  <c:v>1.2600303941401811E-2</c:v>
                </c:pt>
                <c:pt idx="25">
                  <c:v>1.1186239380945037E-2</c:v>
                </c:pt>
                <c:pt idx="26">
                  <c:v>1.0380362069813453E-2</c:v>
                </c:pt>
                <c:pt idx="27">
                  <c:v>9.9972498590425625E-3</c:v>
                </c:pt>
                <c:pt idx="28">
                  <c:v>4.7525939335876415E-3</c:v>
                </c:pt>
                <c:pt idx="29">
                  <c:v>5.4896993384821752E-3</c:v>
                </c:pt>
                <c:pt idx="30">
                  <c:v>6.9872433859232324E-3</c:v>
                </c:pt>
                <c:pt idx="31">
                  <c:v>5.977813781954255E-3</c:v>
                </c:pt>
                <c:pt idx="32">
                  <c:v>1.3760296121395638E-3</c:v>
                </c:pt>
                <c:pt idx="33">
                  <c:v>1.0867671375347585E-2</c:v>
                </c:pt>
                <c:pt idx="34">
                  <c:v>1.1734648511216019E-2</c:v>
                </c:pt>
                <c:pt idx="35">
                  <c:v>1.1252932979320935E-2</c:v>
                </c:pt>
                <c:pt idx="36">
                  <c:v>1.1579862229073678E-2</c:v>
                </c:pt>
                <c:pt idx="37">
                  <c:v>1.3092252437486665E-2</c:v>
                </c:pt>
                <c:pt idx="38">
                  <c:v>5.5936151115958625E-3</c:v>
                </c:pt>
                <c:pt idx="39">
                  <c:v>1.6653137043090931E-3</c:v>
                </c:pt>
                <c:pt idx="40">
                  <c:v>-2.427099497748325E-3</c:v>
                </c:pt>
                <c:pt idx="41">
                  <c:v>-3.4598099907605559E-3</c:v>
                </c:pt>
                <c:pt idx="42">
                  <c:v>-2.4497862903748086E-3</c:v>
                </c:pt>
                <c:pt idx="43">
                  <c:v>1.0658739203829003E-4</c:v>
                </c:pt>
                <c:pt idx="44">
                  <c:v>2.7557097799493827E-3</c:v>
                </c:pt>
                <c:pt idx="45">
                  <c:v>8.8088564067065004E-3</c:v>
                </c:pt>
                <c:pt idx="46">
                  <c:v>1.1593707477346709E-2</c:v>
                </c:pt>
                <c:pt idx="47">
                  <c:v>1.3360700493188124E-2</c:v>
                </c:pt>
                <c:pt idx="48">
                  <c:v>1.3544843764289161E-2</c:v>
                </c:pt>
                <c:pt idx="49">
                  <c:v>1.4663903443044166E-2</c:v>
                </c:pt>
                <c:pt idx="50">
                  <c:v>1.3708081701724967E-2</c:v>
                </c:pt>
                <c:pt idx="51">
                  <c:v>1.430676145332721E-2</c:v>
                </c:pt>
                <c:pt idx="52">
                  <c:v>1.4915749544795697E-2</c:v>
                </c:pt>
                <c:pt idx="53">
                  <c:v>1.8067226257815806E-2</c:v>
                </c:pt>
                <c:pt idx="54">
                  <c:v>1.9907801473221236E-2</c:v>
                </c:pt>
                <c:pt idx="55">
                  <c:v>1.7794848717874574E-2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DC-D844-8C4C-0245AC402386}"/>
            </c:ext>
          </c:extLst>
        </c:ser>
        <c:ser>
          <c:idx val="3"/>
          <c:order val="2"/>
          <c:tx>
            <c:v> 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Summary!$Z$43:$Z$98</c:f>
              <c:numCache>
                <c:formatCode>0.00%</c:formatCode>
                <c:ptCount val="56"/>
                <c:pt idx="0">
                  <c:v>3.0268834602250244E-2</c:v>
                </c:pt>
                <c:pt idx="1">
                  <c:v>1.9634947173239957E-2</c:v>
                </c:pt>
                <c:pt idx="2">
                  <c:v>1.2669511474487222E-2</c:v>
                </c:pt>
                <c:pt idx="3">
                  <c:v>-1.5040479224957535E-3</c:v>
                </c:pt>
                <c:pt idx="4">
                  <c:v>-9.8276764384120328E-3</c:v>
                </c:pt>
                <c:pt idx="5">
                  <c:v>-1.0088503467255905E-2</c:v>
                </c:pt>
                <c:pt idx="6">
                  <c:v>-7.597896096391471E-3</c:v>
                </c:pt>
                <c:pt idx="7">
                  <c:v>-4.3048140459657908E-3</c:v>
                </c:pt>
                <c:pt idx="8">
                  <c:v>-2.3306200324696956E-3</c:v>
                </c:pt>
                <c:pt idx="9">
                  <c:v>4.1347689903588978E-3</c:v>
                </c:pt>
                <c:pt idx="10">
                  <c:v>6.7785574934935426E-4</c:v>
                </c:pt>
                <c:pt idx="11">
                  <c:v>-1.0669713406042409E-3</c:v>
                </c:pt>
                <c:pt idx="12">
                  <c:v>-3.9703294503827171E-3</c:v>
                </c:pt>
                <c:pt idx="13">
                  <c:v>-7.3612883982818638E-3</c:v>
                </c:pt>
                <c:pt idx="14">
                  <c:v>-1.4004357200498732E-2</c:v>
                </c:pt>
                <c:pt idx="15">
                  <c:v>-1.4342903632837928E-2</c:v>
                </c:pt>
                <c:pt idx="16">
                  <c:v>-1.6397345868313467E-2</c:v>
                </c:pt>
                <c:pt idx="17">
                  <c:v>-1.8880982856059755E-2</c:v>
                </c:pt>
                <c:pt idx="18">
                  <c:v>-2.1579177981478355E-2</c:v>
                </c:pt>
                <c:pt idx="19">
                  <c:v>-2.4668471806906993E-2</c:v>
                </c:pt>
                <c:pt idx="20">
                  <c:v>-2.8603470221916106E-2</c:v>
                </c:pt>
                <c:pt idx="21">
                  <c:v>-3.0466519674688081E-2</c:v>
                </c:pt>
                <c:pt idx="22">
                  <c:v>-3.005029969149723E-2</c:v>
                </c:pt>
                <c:pt idx="23">
                  <c:v>-2.9426478196349672E-2</c:v>
                </c:pt>
                <c:pt idx="24">
                  <c:v>-2.5370688663333547E-2</c:v>
                </c:pt>
                <c:pt idx="25">
                  <c:v>-2.1038823666799725E-2</c:v>
                </c:pt>
                <c:pt idx="26">
                  <c:v>-1.6414575962805683E-2</c:v>
                </c:pt>
                <c:pt idx="27">
                  <c:v>-1.2029675216822182E-2</c:v>
                </c:pt>
                <c:pt idx="28">
                  <c:v>-3.7157278962749981E-3</c:v>
                </c:pt>
                <c:pt idx="29">
                  <c:v>-5.195377541323108E-3</c:v>
                </c:pt>
                <c:pt idx="30">
                  <c:v>-4.7069455435200802E-3</c:v>
                </c:pt>
                <c:pt idx="31">
                  <c:v>-4.2408104145773276E-3</c:v>
                </c:pt>
                <c:pt idx="32">
                  <c:v>-5.1623091904924217E-3</c:v>
                </c:pt>
                <c:pt idx="33">
                  <c:v>-1.1682321673063354E-2</c:v>
                </c:pt>
                <c:pt idx="34">
                  <c:v>-2.473910104740587E-3</c:v>
                </c:pt>
                <c:pt idx="35">
                  <c:v>2.0678030383337199E-3</c:v>
                </c:pt>
                <c:pt idx="36">
                  <c:v>3.7575427806197962E-3</c:v>
                </c:pt>
                <c:pt idx="37">
                  <c:v>4.9575248351852782E-3</c:v>
                </c:pt>
                <c:pt idx="38">
                  <c:v>8.7928507643554987E-3</c:v>
                </c:pt>
                <c:pt idx="39">
                  <c:v>2.1534912118661193E-3</c:v>
                </c:pt>
                <c:pt idx="40">
                  <c:v>-3.4910179488857967E-3</c:v>
                </c:pt>
                <c:pt idx="41">
                  <c:v>-9.3986167657859852E-3</c:v>
                </c:pt>
                <c:pt idx="42">
                  <c:v>-1.3468598756008449E-2</c:v>
                </c:pt>
                <c:pt idx="43">
                  <c:v>-1.8702219540504411E-2</c:v>
                </c:pt>
                <c:pt idx="44">
                  <c:v>-2.0667946788499009E-2</c:v>
                </c:pt>
                <c:pt idx="45">
                  <c:v>-2.3143847338672811E-2</c:v>
                </c:pt>
                <c:pt idx="46">
                  <c:v>-2.2560136429800197E-2</c:v>
                </c:pt>
                <c:pt idx="47">
                  <c:v>-2.3443333513102498E-2</c:v>
                </c:pt>
                <c:pt idx="48">
                  <c:v>-2.35829554383E-2</c:v>
                </c:pt>
                <c:pt idx="49">
                  <c:v>-2.54095302556114E-2</c:v>
                </c:pt>
                <c:pt idx="50">
                  <c:v>-2.4660263805045681E-2</c:v>
                </c:pt>
                <c:pt idx="51">
                  <c:v>-2.6836276453854602E-2</c:v>
                </c:pt>
                <c:pt idx="52">
                  <c:v>-2.6794860121470292E-2</c:v>
                </c:pt>
                <c:pt idx="53">
                  <c:v>-2.6496202543949066E-2</c:v>
                </c:pt>
                <c:pt idx="54">
                  <c:v>-2.5120220630453344E-2</c:v>
                </c:pt>
                <c:pt idx="55">
                  <c:v>-2.3569905797133139E-2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DC-D844-8C4C-0245AC402386}"/>
            </c:ext>
          </c:extLst>
        </c:ser>
        <c:ser>
          <c:idx val="2"/>
          <c:order val="3"/>
          <c:tx>
            <c:v> 2020</c:v>
          </c:tx>
          <c:spPr>
            <a:ln w="412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Summary!$AA$43:$AA$98</c:f>
              <c:numCache>
                <c:formatCode>0.00%</c:formatCode>
                <c:ptCount val="56"/>
                <c:pt idx="0">
                  <c:v>9.6217928475743356E-2</c:v>
                </c:pt>
                <c:pt idx="1">
                  <c:v>8.2638521488991243E-2</c:v>
                </c:pt>
                <c:pt idx="2">
                  <c:v>7.754039421911614E-2</c:v>
                </c:pt>
                <c:pt idx="3">
                  <c:v>5.7734434804517495E-2</c:v>
                </c:pt>
                <c:pt idx="4">
                  <c:v>6.165845109672017E-2</c:v>
                </c:pt>
                <c:pt idx="5">
                  <c:v>8.1135550720234276E-2</c:v>
                </c:pt>
                <c:pt idx="6">
                  <c:v>0.10209735156664049</c:v>
                </c:pt>
                <c:pt idx="7">
                  <c:v>0.12030047706572751</c:v>
                </c:pt>
                <c:pt idx="8">
                  <c:v>0.13728543341857988</c:v>
                </c:pt>
                <c:pt idx="9">
                  <c:v>0.13871723171605771</c:v>
                </c:pt>
                <c:pt idx="10">
                  <c:v>0.12724940871179394</c:v>
                </c:pt>
                <c:pt idx="11">
                  <c:v>0.10851447936001961</c:v>
                </c:pt>
                <c:pt idx="12">
                  <c:v>8.2461985910218111E-2</c:v>
                </c:pt>
                <c:pt idx="13">
                  <c:v>5.1292059155186975E-2</c:v>
                </c:pt>
                <c:pt idx="14">
                  <c:v>2.3889075257244173E-2</c:v>
                </c:pt>
                <c:pt idx="15">
                  <c:v>2.1553126908646554E-3</c:v>
                </c:pt>
                <c:pt idx="16">
                  <c:v>-1.2393115482999626E-2</c:v>
                </c:pt>
                <c:pt idx="17">
                  <c:v>-1.8675988877213223E-2</c:v>
                </c:pt>
                <c:pt idx="18">
                  <c:v>-1.6778407039981989E-2</c:v>
                </c:pt>
                <c:pt idx="19">
                  <c:v>-9.4616802723221649E-3</c:v>
                </c:pt>
                <c:pt idx="20">
                  <c:v>5.0596306298861802E-4</c:v>
                </c:pt>
                <c:pt idx="21">
                  <c:v>1.0129371678287627E-2</c:v>
                </c:pt>
                <c:pt idx="22">
                  <c:v>2.0526857996059987E-2</c:v>
                </c:pt>
                <c:pt idx="23">
                  <c:v>3.2413345724363517E-2</c:v>
                </c:pt>
                <c:pt idx="24">
                  <c:v>4.138351888393639E-2</c:v>
                </c:pt>
                <c:pt idx="25">
                  <c:v>4.7231654819271149E-2</c:v>
                </c:pt>
                <c:pt idx="26">
                  <c:v>5.4082889586045145E-2</c:v>
                </c:pt>
                <c:pt idx="27">
                  <c:v>6.2608800295001446E-2</c:v>
                </c:pt>
                <c:pt idx="28">
                  <c:v>7.0568433469888531E-2</c:v>
                </c:pt>
                <c:pt idx="29">
                  <c:v>7.9892727040687755E-2</c:v>
                </c:pt>
                <c:pt idx="30">
                  <c:v>8.2699222949626935E-2</c:v>
                </c:pt>
                <c:pt idx="31">
                  <c:v>8.8223044800555137E-2</c:v>
                </c:pt>
                <c:pt idx="32">
                  <c:v>9.019639575497318E-2</c:v>
                </c:pt>
                <c:pt idx="33">
                  <c:v>9.5590334838453223E-2</c:v>
                </c:pt>
                <c:pt idx="34">
                  <c:v>9.7696942011179316E-2</c:v>
                </c:pt>
                <c:pt idx="35">
                  <c:v>0.11677947184643608</c:v>
                </c:pt>
                <c:pt idx="36">
                  <c:v>0.13085266613150956</c:v>
                </c:pt>
                <c:pt idx="37">
                  <c:v>0.14195217413116973</c:v>
                </c:pt>
                <c:pt idx="38">
                  <c:v>0.14266188744762145</c:v>
                </c:pt>
                <c:pt idx="39">
                  <c:v>0.14360513783261056</c:v>
                </c:pt>
                <c:pt idx="40">
                  <c:v>0.13070367071686997</c:v>
                </c:pt>
                <c:pt idx="41">
                  <c:v>0.11590184567262188</c:v>
                </c:pt>
                <c:pt idx="42">
                  <c:v>0.10366256793569315</c:v>
                </c:pt>
                <c:pt idx="43">
                  <c:v>9.6355955223609985E-2</c:v>
                </c:pt>
                <c:pt idx="44">
                  <c:v>8.981227758730706E-2</c:v>
                </c:pt>
                <c:pt idx="45">
                  <c:v>8.8370681949089605E-2</c:v>
                </c:pt>
                <c:pt idx="46">
                  <c:v>8.9129266564382775E-2</c:v>
                </c:pt>
                <c:pt idx="47">
                  <c:v>8.8583932873172372E-2</c:v>
                </c:pt>
                <c:pt idx="48">
                  <c:v>8.4230787143075816E-2</c:v>
                </c:pt>
                <c:pt idx="49">
                  <c:v>7.9090874136258427E-2</c:v>
                </c:pt>
                <c:pt idx="50">
                  <c:v>7.0724236133609758E-2</c:v>
                </c:pt>
                <c:pt idx="51">
                  <c:v>6.3054155985603447E-2</c:v>
                </c:pt>
                <c:pt idx="52">
                  <c:v>5.6154801977339928E-2</c:v>
                </c:pt>
                <c:pt idx="53">
                  <c:v>5.5114608777819298E-2</c:v>
                </c:pt>
                <c:pt idx="54">
                  <c:v>5.3905564642834095E-2</c:v>
                </c:pt>
                <c:pt idx="55">
                  <c:v>5.6795697669366783E-2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5DC-D844-8C4C-0245AC402386}"/>
            </c:ext>
          </c:extLst>
        </c:ser>
        <c:ser>
          <c:idx val="1"/>
          <c:order val="4"/>
          <c:tx>
            <c:v> 2021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Summary!$AB$43:$AB$98</c:f>
              <c:numCache>
                <c:formatCode>0.00%</c:formatCode>
                <c:ptCount val="56"/>
                <c:pt idx="0">
                  <c:v>0.15603115526815528</c:v>
                </c:pt>
                <c:pt idx="1">
                  <c:v>0.1412332013771514</c:v>
                </c:pt>
                <c:pt idx="2">
                  <c:v>0.13438781711753989</c:v>
                </c:pt>
                <c:pt idx="3">
                  <c:v>0.11091643482521245</c:v>
                </c:pt>
                <c:pt idx="4">
                  <c:v>0.12135386561631997</c:v>
                </c:pt>
                <c:pt idx="5">
                  <c:v>0.15028163273762013</c:v>
                </c:pt>
                <c:pt idx="6">
                  <c:v>0.19068000081984166</c:v>
                </c:pt>
                <c:pt idx="7">
                  <c:v>0.2272007401993151</c:v>
                </c:pt>
                <c:pt idx="8">
                  <c:v>0.25434629676797582</c:v>
                </c:pt>
                <c:pt idx="9">
                  <c:v>0.26400984163289781</c:v>
                </c:pt>
                <c:pt idx="10">
                  <c:v>0.25175004473111251</c:v>
                </c:pt>
                <c:pt idx="11">
                  <c:v>0.22105477722059894</c:v>
                </c:pt>
                <c:pt idx="12">
                  <c:v>0.19274681320132073</c:v>
                </c:pt>
                <c:pt idx="13">
                  <c:v>0.1672102911216034</c:v>
                </c:pt>
                <c:pt idx="14">
                  <c:v>0.14539950583459163</c:v>
                </c:pt>
                <c:pt idx="15">
                  <c:v>0.13026729967217707</c:v>
                </c:pt>
                <c:pt idx="16">
                  <c:v>0.12046884494192381</c:v>
                </c:pt>
                <c:pt idx="17">
                  <c:v>0.10354629583696487</c:v>
                </c:pt>
                <c:pt idx="18">
                  <c:v>9.0884492343924053E-2</c:v>
                </c:pt>
                <c:pt idx="19">
                  <c:v>8.129958480935133E-2</c:v>
                </c:pt>
                <c:pt idx="20">
                  <c:v>7.4386848933804289E-2</c:v>
                </c:pt>
                <c:pt idx="21">
                  <c:v>7.2849348440688272E-2</c:v>
                </c:pt>
                <c:pt idx="22">
                  <c:v>8.0402994807001499E-2</c:v>
                </c:pt>
                <c:pt idx="23">
                  <c:v>8.9336309893760263E-2</c:v>
                </c:pt>
                <c:pt idx="24">
                  <c:v>0.10120636755147969</c:v>
                </c:pt>
                <c:pt idx="25">
                  <c:v>0.11391911182708955</c:v>
                </c:pt>
                <c:pt idx="26">
                  <c:v>0.12655638882598558</c:v>
                </c:pt>
                <c:pt idx="27">
                  <c:v>0.14142392635942533</c:v>
                </c:pt>
                <c:pt idx="28">
                  <c:v>0.15763260447454935</c:v>
                </c:pt>
                <c:pt idx="29">
                  <c:v>0.17459862694426859</c:v>
                </c:pt>
                <c:pt idx="30">
                  <c:v>0.18829116255307549</c:v>
                </c:pt>
                <c:pt idx="31">
                  <c:v>0.19105482836456394</c:v>
                </c:pt>
                <c:pt idx="32">
                  <c:v>0.19084619710613421</c:v>
                </c:pt>
                <c:pt idx="33">
                  <c:v>0.18582928262894288</c:v>
                </c:pt>
                <c:pt idx="34">
                  <c:v>0.18716143039360106</c:v>
                </c:pt>
                <c:pt idx="35">
                  <c:v>0.18985609293569922</c:v>
                </c:pt>
                <c:pt idx="36">
                  <c:v>0.20790115958899133</c:v>
                </c:pt>
                <c:pt idx="37">
                  <c:v>0.21873005212408475</c:v>
                </c:pt>
                <c:pt idx="38">
                  <c:v>0.2260339099619276</c:v>
                </c:pt>
                <c:pt idx="39">
                  <c:v>0.21578427708582454</c:v>
                </c:pt>
                <c:pt idx="40">
                  <c:v>0.20158535500506303</c:v>
                </c:pt>
                <c:pt idx="41">
                  <c:v>0.17350743383551814</c:v>
                </c:pt>
                <c:pt idx="42">
                  <c:v>0.14904996626469469</c:v>
                </c:pt>
                <c:pt idx="43">
                  <c:v>0.12760097022381184</c:v>
                </c:pt>
                <c:pt idx="44">
                  <c:v>0.11463693591713971</c:v>
                </c:pt>
                <c:pt idx="45">
                  <c:v>0.10492207900007078</c:v>
                </c:pt>
                <c:pt idx="46">
                  <c:v>0.10165019723829653</c:v>
                </c:pt>
                <c:pt idx="47">
                  <c:v>9.6769063130073871E-2</c:v>
                </c:pt>
                <c:pt idx="48">
                  <c:v>9.0780151050822405E-2</c:v>
                </c:pt>
                <c:pt idx="49">
                  <c:v>8.089486134508185E-2</c:v>
                </c:pt>
                <c:pt idx="50">
                  <c:v>7.139042823468153E-2</c:v>
                </c:pt>
                <c:pt idx="51">
                  <c:v>6.079485407163332E-2</c:v>
                </c:pt>
                <c:pt idx="52">
                  <c:v>5.5093463820489852E-2</c:v>
                </c:pt>
                <c:pt idx="53">
                  <c:v>5.385182232343981E-2</c:v>
                </c:pt>
                <c:pt idx="54">
                  <c:v>5.7870373181878196E-2</c:v>
                </c:pt>
                <c:pt idx="55">
                  <c:v>6.5491086917917302E-2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35DC-D844-8C4C-0245AC402386}"/>
            </c:ext>
          </c:extLst>
        </c:ser>
        <c:ser>
          <c:idx val="0"/>
          <c:order val="5"/>
          <c:tx>
            <c:v> 2022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Summary!$AC$43:$AC$98</c:f>
              <c:numCache>
                <c:formatCode>0.00%</c:formatCode>
                <c:ptCount val="56"/>
                <c:pt idx="0">
                  <c:v>0.20842410940810818</c:v>
                </c:pt>
                <c:pt idx="1">
                  <c:v>0.18760026266535082</c:v>
                </c:pt>
                <c:pt idx="2">
                  <c:v>0.17664782432062962</c:v>
                </c:pt>
                <c:pt idx="3">
                  <c:v>0.14741265507482137</c:v>
                </c:pt>
                <c:pt idx="4">
                  <c:v>0.15576547645904215</c:v>
                </c:pt>
                <c:pt idx="5">
                  <c:v>0.18875318789720325</c:v>
                </c:pt>
                <c:pt idx="6">
                  <c:v>0.23659067027413858</c:v>
                </c:pt>
                <c:pt idx="7">
                  <c:v>0.28636069097749534</c:v>
                </c:pt>
                <c:pt idx="8">
                  <c:v>0.32616915234552069</c:v>
                </c:pt>
                <c:pt idx="9">
                  <c:v>0.33885820929551858</c:v>
                </c:pt>
                <c:pt idx="10">
                  <c:v>0.32358390952620886</c:v>
                </c:pt>
                <c:pt idx="11">
                  <c:v>0.29322484495849088</c:v>
                </c:pt>
                <c:pt idx="12">
                  <c:v>0.25926325775276216</c:v>
                </c:pt>
                <c:pt idx="13">
                  <c:v>0.22850057308071881</c:v>
                </c:pt>
                <c:pt idx="14">
                  <c:v>0.20795451174464957</c:v>
                </c:pt>
                <c:pt idx="15">
                  <c:v>0.18898890318538258</c:v>
                </c:pt>
                <c:pt idx="16">
                  <c:v>0.16764330336491118</c:v>
                </c:pt>
                <c:pt idx="17">
                  <c:v>0.13682841116912223</c:v>
                </c:pt>
                <c:pt idx="18">
                  <c:v>0.10802607453525041</c:v>
                </c:pt>
                <c:pt idx="19">
                  <c:v>7.8959316279286942E-2</c:v>
                </c:pt>
                <c:pt idx="20">
                  <c:v>5.8418435659302603E-2</c:v>
                </c:pt>
                <c:pt idx="21">
                  <c:v>4.7858763800972697E-2</c:v>
                </c:pt>
                <c:pt idx="22">
                  <c:v>4.9852125599168649E-2</c:v>
                </c:pt>
                <c:pt idx="23">
                  <c:v>5.6965764919885434E-2</c:v>
                </c:pt>
                <c:pt idx="24">
                  <c:v>6.8373892732867605E-2</c:v>
                </c:pt>
                <c:pt idx="25">
                  <c:v>8.5202133005312625E-2</c:v>
                </c:pt>
                <c:pt idx="26">
                  <c:v>0.10136977808188689</c:v>
                </c:pt>
                <c:pt idx="27">
                  <c:v>0.1193221768053974</c:v>
                </c:pt>
                <c:pt idx="28">
                  <c:v>0.13629195182607318</c:v>
                </c:pt>
                <c:pt idx="29">
                  <c:v>0.15801599585219125</c:v>
                </c:pt>
                <c:pt idx="30">
                  <c:v>0.17773002923705988</c:v>
                </c:pt>
                <c:pt idx="31">
                  <c:v>0.19488904839427107</c:v>
                </c:pt>
                <c:pt idx="32">
                  <c:v>0.20050441994785345</c:v>
                </c:pt>
                <c:pt idx="33">
                  <c:v>0.20524678330945897</c:v>
                </c:pt>
                <c:pt idx="34">
                  <c:v>0.20026071652878286</c:v>
                </c:pt>
                <c:pt idx="35">
                  <c:v>0.20074654875007764</c:v>
                </c:pt>
                <c:pt idx="36">
                  <c:v>0.19768412389151702</c:v>
                </c:pt>
                <c:pt idx="37">
                  <c:v>0.20272245473791198</c:v>
                </c:pt>
                <c:pt idx="38">
                  <c:v>0.20017761107348439</c:v>
                </c:pt>
                <c:pt idx="39">
                  <c:v>0.19341482489463241</c:v>
                </c:pt>
                <c:pt idx="40">
                  <c:v>0.16975436576015185</c:v>
                </c:pt>
                <c:pt idx="41">
                  <c:v>0.14571181131239197</c:v>
                </c:pt>
                <c:pt idx="42">
                  <c:v>0.11628884739012542</c:v>
                </c:pt>
                <c:pt idx="43">
                  <c:v>9.0713731835222411E-2</c:v>
                </c:pt>
                <c:pt idx="44">
                  <c:v>7.3608513973529771E-2</c:v>
                </c:pt>
                <c:pt idx="45">
                  <c:v>6.5224047498282769E-2</c:v>
                </c:pt>
                <c:pt idx="46">
                  <c:v>6.1319762461018876E-2</c:v>
                </c:pt>
                <c:pt idx="47">
                  <c:v>6.1128452840888838E-2</c:v>
                </c:pt>
                <c:pt idx="48">
                  <c:v>6.0276601658408292E-2</c:v>
                </c:pt>
                <c:pt idx="49">
                  <c:v>5.7446874216974551E-2</c:v>
                </c:pt>
                <c:pt idx="50">
                  <c:v>5.2564131238412547E-2</c:v>
                </c:pt>
                <c:pt idx="51">
                  <c:v>4.8948920506415763E-2</c:v>
                </c:pt>
                <c:pt idx="52">
                  <c:v>4.5732685069328503E-2</c:v>
                </c:pt>
                <c:pt idx="53">
                  <c:v>5.0805976402346853E-2</c:v>
                </c:pt>
                <c:pt idx="54">
                  <c:v>5.9088379802479454E-2</c:v>
                </c:pt>
                <c:pt idx="55">
                  <c:v>7.9312864154009816E-2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5DC-D844-8C4C-0245AC402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95376"/>
        <c:axId val="807217648"/>
      </c:lineChart>
      <c:catAx>
        <c:axId val="5195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217648"/>
        <c:crossesAt val="-5"/>
        <c:auto val="1"/>
        <c:lblAlgn val="ctr"/>
        <c:lblOffset val="100"/>
        <c:tickLblSkip val="5"/>
        <c:tickMarkSkip val="5"/>
        <c:noMultiLvlLbl val="0"/>
      </c:catAx>
      <c:valAx>
        <c:axId val="807217648"/>
        <c:scaling>
          <c:orientation val="minMax"/>
          <c:max val="0.35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9595376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65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936619718309862"/>
          <c:y val="0.11409513009243409"/>
          <c:w val="0.16861802705999779"/>
          <c:h val="0.27513779527559057"/>
        </c:manualLayout>
      </c:layout>
      <c:overlay val="0"/>
      <c:spPr>
        <a:solidFill>
          <a:schemeClr val="bg1">
            <a:lumMod val="75000"/>
            <a:alpha val="33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Oversterfte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1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DE-1449-B2F9-7AE45D0E714E}"/>
            </c:ext>
          </c:extLst>
        </c:ser>
        <c:ser>
          <c:idx val="2"/>
          <c:order val="5"/>
          <c:tx>
            <c:v>Bandbreedte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CDE-1449-B2F9-7AE45D0E7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NL'!$B$3:$B$103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DE-1449-B2F9-7AE45D0E714E}"/>
            </c:ext>
          </c:extLst>
        </c:ser>
        <c:ser>
          <c:idx val="6"/>
          <c:order val="1"/>
          <c:tx>
            <c:v>2018</c:v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Summary!$J$3:$J$103</c:f>
              <c:numCache>
                <c:formatCode>0</c:formatCode>
                <c:ptCount val="101"/>
                <c:pt idx="2">
                  <c:v>0.25242257016542674</c:v>
                </c:pt>
                <c:pt idx="3">
                  <c:v>0.67715363003631757</c:v>
                </c:pt>
                <c:pt idx="4">
                  <c:v>0.95040887539968844</c:v>
                </c:pt>
                <c:pt idx="5">
                  <c:v>1.133084885318377</c:v>
                </c:pt>
                <c:pt idx="6">
                  <c:v>1.2253127821402805</c:v>
                </c:pt>
                <c:pt idx="7">
                  <c:v>0.58869733615217812</c:v>
                </c:pt>
                <c:pt idx="8">
                  <c:v>-0.15546757722334417</c:v>
                </c:pt>
                <c:pt idx="9">
                  <c:v>-0.80371609302571545</c:v>
                </c:pt>
                <c:pt idx="10">
                  <c:v>-1.29886105783858</c:v>
                </c:pt>
                <c:pt idx="11">
                  <c:v>-1.3558850523090797</c:v>
                </c:pt>
                <c:pt idx="12">
                  <c:v>-1.1063602346339103</c:v>
                </c:pt>
                <c:pt idx="13">
                  <c:v>-0.37290978942922559</c:v>
                </c:pt>
                <c:pt idx="14">
                  <c:v>-7.0304343540727052E-2</c:v>
                </c:pt>
                <c:pt idx="15">
                  <c:v>0.30215421413813642</c:v>
                </c:pt>
                <c:pt idx="16">
                  <c:v>0.48168644044372966</c:v>
                </c:pt>
                <c:pt idx="17">
                  <c:v>0.52841753164606309</c:v>
                </c:pt>
                <c:pt idx="18">
                  <c:v>-0.22020272580180125</c:v>
                </c:pt>
                <c:pt idx="19">
                  <c:v>-0.16895972199641346</c:v>
                </c:pt>
                <c:pt idx="20">
                  <c:v>-0.64844991361424753</c:v>
                </c:pt>
                <c:pt idx="21">
                  <c:v>-1.0658082275224712</c:v>
                </c:pt>
                <c:pt idx="22">
                  <c:v>-1.3120293494698108</c:v>
                </c:pt>
                <c:pt idx="23">
                  <c:v>-1.480712462032957</c:v>
                </c:pt>
                <c:pt idx="24">
                  <c:v>-1.7439404613099767</c:v>
                </c:pt>
                <c:pt idx="25">
                  <c:v>-1.1557417683993785</c:v>
                </c:pt>
                <c:pt idx="26">
                  <c:v>-0.43087008372259916</c:v>
                </c:pt>
                <c:pt idx="27">
                  <c:v>0.37197049390382808</c:v>
                </c:pt>
                <c:pt idx="28">
                  <c:v>1.7994173572353744</c:v>
                </c:pt>
                <c:pt idx="29">
                  <c:v>2.8971348672024044</c:v>
                </c:pt>
                <c:pt idx="30">
                  <c:v>2.6949280672590166</c:v>
                </c:pt>
                <c:pt idx="31">
                  <c:v>1.8038008721469516</c:v>
                </c:pt>
                <c:pt idx="32">
                  <c:v>0.41545437473315178</c:v>
                </c:pt>
                <c:pt idx="33">
                  <c:v>-0.7852747884250818</c:v>
                </c:pt>
                <c:pt idx="34">
                  <c:v>-1.8924981113819019</c:v>
                </c:pt>
                <c:pt idx="35">
                  <c:v>-1.4334533997764298</c:v>
                </c:pt>
                <c:pt idx="36">
                  <c:v>-1.0394220760174542</c:v>
                </c:pt>
                <c:pt idx="37">
                  <c:v>-0.26236495410186744</c:v>
                </c:pt>
                <c:pt idx="38">
                  <c:v>-0.42690373925983527</c:v>
                </c:pt>
                <c:pt idx="39">
                  <c:v>-0.94395594034297226</c:v>
                </c:pt>
                <c:pt idx="40">
                  <c:v>-1.8913363852004721</c:v>
                </c:pt>
                <c:pt idx="41">
                  <c:v>-2.076487468250158</c:v>
                </c:pt>
                <c:pt idx="42">
                  <c:v>-1.0643968282890548</c:v>
                </c:pt>
                <c:pt idx="43">
                  <c:v>1.3094536773404464E-2</c:v>
                </c:pt>
                <c:pt idx="44">
                  <c:v>2.0323764442605325</c:v>
                </c:pt>
                <c:pt idx="45">
                  <c:v>1.9442359353843468</c:v>
                </c:pt>
                <c:pt idx="46">
                  <c:v>1.3018901630386648</c:v>
                </c:pt>
                <c:pt idx="47">
                  <c:v>-0.5055784568205054</c:v>
                </c:pt>
                <c:pt idx="48">
                  <c:v>-2.9175657976278471</c:v>
                </c:pt>
                <c:pt idx="49">
                  <c:v>-5.8114906204518704</c:v>
                </c:pt>
                <c:pt idx="50">
                  <c:v>-4.7169657875581654</c:v>
                </c:pt>
                <c:pt idx="51">
                  <c:v>-3.0502127237669869</c:v>
                </c:pt>
                <c:pt idx="52">
                  <c:v>-2.6168389416341911</c:v>
                </c:pt>
                <c:pt idx="53">
                  <c:v>2.0071926204902835</c:v>
                </c:pt>
                <c:pt idx="54">
                  <c:v>6.3427509726376385</c:v>
                </c:pt>
                <c:pt idx="55">
                  <c:v>9.0680437955953437</c:v>
                </c:pt>
                <c:pt idx="56">
                  <c:v>12.603688426889883</c:v>
                </c:pt>
                <c:pt idx="57">
                  <c:v>17.092516820045677</c:v>
                </c:pt>
                <c:pt idx="58">
                  <c:v>17.005961305634415</c:v>
                </c:pt>
                <c:pt idx="59">
                  <c:v>17.806708321347877</c:v>
                </c:pt>
                <c:pt idx="60">
                  <c:v>18.294876694495002</c:v>
                </c:pt>
                <c:pt idx="61">
                  <c:v>18.505274410534966</c:v>
                </c:pt>
                <c:pt idx="62">
                  <c:v>21.35308763334254</c:v>
                </c:pt>
                <c:pt idx="63">
                  <c:v>23.402084118106075</c:v>
                </c:pt>
                <c:pt idx="64">
                  <c:v>22.833081587901802</c:v>
                </c:pt>
                <c:pt idx="65">
                  <c:v>21.159064550911776</c:v>
                </c:pt>
                <c:pt idx="66">
                  <c:v>21.157207848253613</c:v>
                </c:pt>
                <c:pt idx="67">
                  <c:v>23.354823925731761</c:v>
                </c:pt>
                <c:pt idx="68">
                  <c:v>10.183950917775999</c:v>
                </c:pt>
                <c:pt idx="69">
                  <c:v>14.433797000371708</c:v>
                </c:pt>
                <c:pt idx="70">
                  <c:v>21.47869638900762</c:v>
                </c:pt>
                <c:pt idx="71">
                  <c:v>19.450331024539157</c:v>
                </c:pt>
                <c:pt idx="72">
                  <c:v>6.3080643728156698</c:v>
                </c:pt>
                <c:pt idx="73">
                  <c:v>38.079518638972296</c:v>
                </c:pt>
                <c:pt idx="74">
                  <c:v>41.272972579223151</c:v>
                </c:pt>
                <c:pt idx="75">
                  <c:v>39.163733129624141</c:v>
                </c:pt>
                <c:pt idx="76">
                  <c:v>41.421078764067964</c:v>
                </c:pt>
                <c:pt idx="77">
                  <c:v>46.826473114497674</c:v>
                </c:pt>
                <c:pt idx="78">
                  <c:v>19.797665943114144</c:v>
                </c:pt>
                <c:pt idx="79">
                  <c:v>5.0109124564786898</c:v>
                </c:pt>
                <c:pt idx="80">
                  <c:v>-12.659153498249806</c:v>
                </c:pt>
                <c:pt idx="81">
                  <c:v>-16.678939517871918</c:v>
                </c:pt>
                <c:pt idx="82">
                  <c:v>-10.866513333393566</c:v>
                </c:pt>
                <c:pt idx="83">
                  <c:v>2.5001535403712922</c:v>
                </c:pt>
                <c:pt idx="84">
                  <c:v>16.720439670042669</c:v>
                </c:pt>
                <c:pt idx="85">
                  <c:v>49.855180851846804</c:v>
                </c:pt>
                <c:pt idx="86">
                  <c:v>66.033814560651919</c:v>
                </c:pt>
                <c:pt idx="87">
                  <c:v>75.542497388330986</c:v>
                </c:pt>
                <c:pt idx="88">
                  <c:v>75.857953619094403</c:v>
                </c:pt>
                <c:pt idx="89">
                  <c:v>79.17030006001103</c:v>
                </c:pt>
                <c:pt idx="90">
                  <c:v>69.342909733124031</c:v>
                </c:pt>
                <c:pt idx="91">
                  <c:v>65.394041245019324</c:v>
                </c:pt>
                <c:pt idx="92">
                  <c:v>60.412777539909747</c:v>
                </c:pt>
                <c:pt idx="93">
                  <c:v>63.660270665993131</c:v>
                </c:pt>
                <c:pt idx="94">
                  <c:v>60.041094552887088</c:v>
                </c:pt>
                <c:pt idx="95">
                  <c:v>48.680141619705743</c:v>
                </c:pt>
                <c:pt idx="96">
                  <c:v>37.070761105782651</c:v>
                </c:pt>
                <c:pt idx="97">
                  <c:v>23.737474156266988</c:v>
                </c:pt>
                <c:pt idx="98">
                  <c:v>8.8907456048666038</c:v>
                </c:pt>
                <c:pt idx="99">
                  <c:v>-1.1849834728885806</c:v>
                </c:pt>
                <c:pt idx="100">
                  <c:v>0.80863346407550762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DE-1449-B2F9-7AE45D0E714E}"/>
            </c:ext>
          </c:extLst>
        </c:ser>
        <c:ser>
          <c:idx val="3"/>
          <c:order val="2"/>
          <c:tx>
            <c:v>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Summary!$K$3:$K$103</c:f>
              <c:numCache>
                <c:formatCode>0</c:formatCode>
                <c:ptCount val="101"/>
                <c:pt idx="2">
                  <c:v>-0.26746537227968387</c:v>
                </c:pt>
                <c:pt idx="3">
                  <c:v>-0.50258581119933421</c:v>
                </c:pt>
                <c:pt idx="4">
                  <c:v>-0.9594286633887037</c:v>
                </c:pt>
                <c:pt idx="5">
                  <c:v>-1.3974912839368883</c:v>
                </c:pt>
                <c:pt idx="6">
                  <c:v>-2.0174381154606733</c:v>
                </c:pt>
                <c:pt idx="7">
                  <c:v>-1.9785491327077196</c:v>
                </c:pt>
                <c:pt idx="8">
                  <c:v>-2.0931494507115636</c:v>
                </c:pt>
                <c:pt idx="9">
                  <c:v>-1.8099895973493958</c:v>
                </c:pt>
                <c:pt idx="10">
                  <c:v>-1.7235769969035715</c:v>
                </c:pt>
                <c:pt idx="11">
                  <c:v>-1.4625727616995832</c:v>
                </c:pt>
                <c:pt idx="12">
                  <c:v>-1.5372781395043233</c:v>
                </c:pt>
                <c:pt idx="13">
                  <c:v>-1.5119167280706833</c:v>
                </c:pt>
                <c:pt idx="14">
                  <c:v>-1.636233535673977</c:v>
                </c:pt>
                <c:pt idx="15">
                  <c:v>-0.94713367259021142</c:v>
                </c:pt>
                <c:pt idx="16">
                  <c:v>-0.33292781141405969</c:v>
                </c:pt>
                <c:pt idx="17">
                  <c:v>1.0009512062038559</c:v>
                </c:pt>
                <c:pt idx="18">
                  <c:v>2.7107755859454938</c:v>
                </c:pt>
                <c:pt idx="19">
                  <c:v>4.5960883553359295</c:v>
                </c:pt>
                <c:pt idx="20">
                  <c:v>5.3407981508810725</c:v>
                </c:pt>
                <c:pt idx="21">
                  <c:v>5.2912236768249681</c:v>
                </c:pt>
                <c:pt idx="22">
                  <c:v>4.6729370762381262</c:v>
                </c:pt>
                <c:pt idx="23">
                  <c:v>3.0093905496369215</c:v>
                </c:pt>
                <c:pt idx="24">
                  <c:v>1.0269130507452675</c:v>
                </c:pt>
                <c:pt idx="25">
                  <c:v>-0.57276902740621483</c:v>
                </c:pt>
                <c:pt idx="26">
                  <c:v>-1.3188151786810181</c:v>
                </c:pt>
                <c:pt idx="27">
                  <c:v>-2.0293769356046232</c:v>
                </c:pt>
                <c:pt idx="28">
                  <c:v>-2.3145762890768542</c:v>
                </c:pt>
                <c:pt idx="29">
                  <c:v>-2.5627897125388617</c:v>
                </c:pt>
                <c:pt idx="30">
                  <c:v>-2.1217026443069917</c:v>
                </c:pt>
                <c:pt idx="31">
                  <c:v>-1.0908701208185339</c:v>
                </c:pt>
                <c:pt idx="32">
                  <c:v>0.20471659456862853</c:v>
                </c:pt>
                <c:pt idx="33">
                  <c:v>0.88936937109141656</c:v>
                </c:pt>
                <c:pt idx="34">
                  <c:v>2.3241499866541968</c:v>
                </c:pt>
                <c:pt idx="35">
                  <c:v>2.9592083210358715</c:v>
                </c:pt>
                <c:pt idx="36">
                  <c:v>3.0894656529338507</c:v>
                </c:pt>
                <c:pt idx="37">
                  <c:v>3.418280511621508</c:v>
                </c:pt>
                <c:pt idx="38">
                  <c:v>5.1288352571566707</c:v>
                </c:pt>
                <c:pt idx="39">
                  <c:v>5.0848771340076393</c:v>
                </c:pt>
                <c:pt idx="40">
                  <c:v>4.7810435942537186</c:v>
                </c:pt>
                <c:pt idx="41">
                  <c:v>3.4632079788805981</c:v>
                </c:pt>
                <c:pt idx="42">
                  <c:v>1.581056246568334</c:v>
                </c:pt>
                <c:pt idx="43">
                  <c:v>-0.71864634518387038</c:v>
                </c:pt>
                <c:pt idx="44">
                  <c:v>-2.6464684119402593</c:v>
                </c:pt>
                <c:pt idx="45">
                  <c:v>-2.5204431630856767</c:v>
                </c:pt>
                <c:pt idx="46">
                  <c:v>-1.9732171611010016</c:v>
                </c:pt>
                <c:pt idx="47">
                  <c:v>-1.1340028307060936</c:v>
                </c:pt>
                <c:pt idx="48">
                  <c:v>-0.55111527797281734</c:v>
                </c:pt>
                <c:pt idx="49">
                  <c:v>2.0980786683862993</c:v>
                </c:pt>
                <c:pt idx="50">
                  <c:v>0.20712420463838707</c:v>
                </c:pt>
                <c:pt idx="51">
                  <c:v>-1.0150075341772709</c:v>
                </c:pt>
                <c:pt idx="52">
                  <c:v>-3.251502022041342</c:v>
                </c:pt>
                <c:pt idx="53">
                  <c:v>-6.1970374398720383</c:v>
                </c:pt>
                <c:pt idx="54">
                  <c:v>-11.605713290064411</c:v>
                </c:pt>
                <c:pt idx="55">
                  <c:v>-12.972624950357414</c:v>
                </c:pt>
                <c:pt idx="56">
                  <c:v>-16.146839396886747</c:v>
                </c:pt>
                <c:pt idx="57">
                  <c:v>-20.511579973786787</c:v>
                </c:pt>
                <c:pt idx="58">
                  <c:v>-25.839756267307571</c:v>
                </c:pt>
                <c:pt idx="59">
                  <c:v>-32.575128234655587</c:v>
                </c:pt>
                <c:pt idx="60">
                  <c:v>-40.290453253158361</c:v>
                </c:pt>
                <c:pt idx="61">
                  <c:v>-45.514089904604518</c:v>
                </c:pt>
                <c:pt idx="62">
                  <c:v>-47.652617435492104</c:v>
                </c:pt>
                <c:pt idx="63">
                  <c:v>-49.77380467622929</c:v>
                </c:pt>
                <c:pt idx="64">
                  <c:v>-45.590983175874349</c:v>
                </c:pt>
                <c:pt idx="65">
                  <c:v>-40.283696091074845</c:v>
                </c:pt>
                <c:pt idx="66">
                  <c:v>-33.059581187858257</c:v>
                </c:pt>
                <c:pt idx="67">
                  <c:v>-25.298233216558032</c:v>
                </c:pt>
                <c:pt idx="68">
                  <c:v>-6.2350652175126582</c:v>
                </c:pt>
                <c:pt idx="69">
                  <c:v>-14.405768138808378</c:v>
                </c:pt>
                <c:pt idx="70">
                  <c:v>-15.707881364112401</c:v>
                </c:pt>
                <c:pt idx="71">
                  <c:v>-15.478111803676217</c:v>
                </c:pt>
                <c:pt idx="72">
                  <c:v>-18.596624921030635</c:v>
                </c:pt>
                <c:pt idx="73">
                  <c:v>-39.81629302362709</c:v>
                </c:pt>
                <c:pt idx="74">
                  <c:v>-8.1644277358560835</c:v>
                </c:pt>
                <c:pt idx="75">
                  <c:v>8.4273528792402423</c:v>
                </c:pt>
                <c:pt idx="76">
                  <c:v>15.03500952127132</c:v>
                </c:pt>
                <c:pt idx="77">
                  <c:v>18.784992871457206</c:v>
                </c:pt>
                <c:pt idx="78">
                  <c:v>32.95923855277367</c:v>
                </c:pt>
                <c:pt idx="79">
                  <c:v>6.1017773977552805</c:v>
                </c:pt>
                <c:pt idx="80">
                  <c:v>-18.425259712907518</c:v>
                </c:pt>
                <c:pt idx="81">
                  <c:v>-47.778227567832957</c:v>
                </c:pt>
                <c:pt idx="82">
                  <c:v>-70.026504283437959</c:v>
                </c:pt>
                <c:pt idx="83">
                  <c:v>-99.367399179318781</c:v>
                </c:pt>
                <c:pt idx="84">
                  <c:v>-112.35733829072385</c:v>
                </c:pt>
                <c:pt idx="85">
                  <c:v>-129.85553418342846</c:v>
                </c:pt>
                <c:pt idx="86">
                  <c:v>-129.11307741677848</c:v>
                </c:pt>
                <c:pt idx="87">
                  <c:v>-135.34015828763035</c:v>
                </c:pt>
                <c:pt idx="88">
                  <c:v>-133.87450628910568</c:v>
                </c:pt>
                <c:pt idx="89">
                  <c:v>-139.62327679551277</c:v>
                </c:pt>
                <c:pt idx="90">
                  <c:v>-127.73673621548423</c:v>
                </c:pt>
                <c:pt idx="91">
                  <c:v>-127.85619793479323</c:v>
                </c:pt>
                <c:pt idx="92">
                  <c:v>-114.83094880704346</c:v>
                </c:pt>
                <c:pt idx="93">
                  <c:v>-101.10372290534357</c:v>
                </c:pt>
                <c:pt idx="94">
                  <c:v>-81.946919848480604</c:v>
                </c:pt>
                <c:pt idx="95">
                  <c:v>-66.711763600768705</c:v>
                </c:pt>
                <c:pt idx="96">
                  <c:v>-42.42811037645324</c:v>
                </c:pt>
                <c:pt idx="97">
                  <c:v>-26.676329578774805</c:v>
                </c:pt>
                <c:pt idx="98">
                  <c:v>-14.909719655663299</c:v>
                </c:pt>
                <c:pt idx="99">
                  <c:v>-6.7712270605934561</c:v>
                </c:pt>
                <c:pt idx="100">
                  <c:v>-3.3791169768717659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DE-1449-B2F9-7AE45D0E714E}"/>
            </c:ext>
          </c:extLst>
        </c:ser>
        <c:ser>
          <c:idx val="0"/>
          <c:order val="3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DE-1449-B2F9-7AE45D0E7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7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4993892768704264"/>
          <c:h val="0.20032392292426862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Oversterfte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3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3EA-3545-8F41-48CA17ABFBB3}"/>
            </c:ext>
          </c:extLst>
        </c:ser>
        <c:ser>
          <c:idx val="5"/>
          <c:order val="5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3EA-3545-8F41-48CA17ABF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NL'!$B$3:$B$103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A-3545-8F41-48CA17ABFBB3}"/>
            </c:ext>
          </c:extLst>
        </c:ser>
        <c:ser>
          <c:idx val="0"/>
          <c:order val="1"/>
          <c:tx>
            <c:v> 2020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3EA-3545-8F41-48CA17ABFBB3}"/>
            </c:ext>
          </c:extLst>
        </c:ser>
        <c:ser>
          <c:idx val="2"/>
          <c:order val="2"/>
          <c:tx>
            <c:v> 2021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Summary!$M$3:$M$103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-1.3173470005815058</c:v>
                </c:pt>
                <c:pt idx="4">
                  <c:v>-1.3892321914864376</c:v>
                </c:pt>
                <c:pt idx="5">
                  <c:v>-1.2609974971843902</c:v>
                </c:pt>
                <c:pt idx="6">
                  <c:v>-0.59979404094701072</c:v>
                </c:pt>
                <c:pt idx="7">
                  <c:v>-8.9196664788117712E-3</c:v>
                </c:pt>
                <c:pt idx="8">
                  <c:v>0.9957471312324957</c:v>
                </c:pt>
                <c:pt idx="9">
                  <c:v>1.7862003078124069</c:v>
                </c:pt>
                <c:pt idx="10">
                  <c:v>2.5130774964411819</c:v>
                </c:pt>
                <c:pt idx="11">
                  <c:v>2.9485001650854104</c:v>
                </c:pt>
                <c:pt idx="12">
                  <c:v>3.3584211121514445</c:v>
                </c:pt>
                <c:pt idx="13">
                  <c:v>2.8157957065706829</c:v>
                </c:pt>
                <c:pt idx="14">
                  <c:v>1.4877984310110874</c:v>
                </c:pt>
                <c:pt idx="15">
                  <c:v>-0.19617587952612422</c:v>
                </c:pt>
                <c:pt idx="16">
                  <c:v>-0.91008596633886119</c:v>
                </c:pt>
                <c:pt idx="17">
                  <c:v>-1.369293367005884</c:v>
                </c:pt>
                <c:pt idx="18">
                  <c:v>-0.54739331803141322</c:v>
                </c:pt>
                <c:pt idx="19">
                  <c:v>1.6799067374087968</c:v>
                </c:pt>
                <c:pt idx="20">
                  <c:v>3.5633021029969205</c:v>
                </c:pt>
                <c:pt idx="21">
                  <c:v>4.4657766698266128</c:v>
                </c:pt>
                <c:pt idx="22">
                  <c:v>4.7940260089071689</c:v>
                </c:pt>
                <c:pt idx="23">
                  <c:v>4.65796719551654</c:v>
                </c:pt>
                <c:pt idx="24">
                  <c:v>3.0821923036432324</c:v>
                </c:pt>
                <c:pt idx="25">
                  <c:v>3.2630896130704854</c:v>
                </c:pt>
                <c:pt idx="26">
                  <c:v>3.6353027278996444</c:v>
                </c:pt>
                <c:pt idx="27">
                  <c:v>4.9371360256152181</c:v>
                </c:pt>
                <c:pt idx="28">
                  <c:v>5.9957015270849023</c:v>
                </c:pt>
                <c:pt idx="29">
                  <c:v>8.1592256409174926</c:v>
                </c:pt>
                <c:pt idx="30">
                  <c:v>8.9787467550443552</c:v>
                </c:pt>
                <c:pt idx="31">
                  <c:v>9.6474511557315061</c:v>
                </c:pt>
                <c:pt idx="32">
                  <c:v>9.5838916089013804</c:v>
                </c:pt>
                <c:pt idx="33">
                  <c:v>9.7288235784763213</c:v>
                </c:pt>
                <c:pt idx="34">
                  <c:v>10.965592114496717</c:v>
                </c:pt>
                <c:pt idx="35">
                  <c:v>11.613012086943904</c:v>
                </c:pt>
                <c:pt idx="36">
                  <c:v>13.91646176826956</c:v>
                </c:pt>
                <c:pt idx="37">
                  <c:v>16.812630719737712</c:v>
                </c:pt>
                <c:pt idx="38">
                  <c:v>19.504852900157694</c:v>
                </c:pt>
                <c:pt idx="39">
                  <c:v>18.883007260022357</c:v>
                </c:pt>
                <c:pt idx="40">
                  <c:v>19.165908668171127</c:v>
                </c:pt>
                <c:pt idx="41">
                  <c:v>18.312404577422051</c:v>
                </c:pt>
                <c:pt idx="42">
                  <c:v>17.269577298936326</c:v>
                </c:pt>
                <c:pt idx="43">
                  <c:v>17.392259433137735</c:v>
                </c:pt>
                <c:pt idx="44">
                  <c:v>21.09003012675057</c:v>
                </c:pt>
                <c:pt idx="45">
                  <c:v>28.371420948272952</c:v>
                </c:pt>
                <c:pt idx="46">
                  <c:v>39.689457800641286</c:v>
                </c:pt>
                <c:pt idx="47">
                  <c:v>52.713589446083077</c:v>
                </c:pt>
                <c:pt idx="48">
                  <c:v>65.113572556683465</c:v>
                </c:pt>
                <c:pt idx="49">
                  <c:v>77.028258498893393</c:v>
                </c:pt>
                <c:pt idx="50">
                  <c:v>84.64695059494575</c:v>
                </c:pt>
                <c:pt idx="51">
                  <c:v>85.915139511716973</c:v>
                </c:pt>
                <c:pt idx="52">
                  <c:v>89.860087839206926</c:v>
                </c:pt>
                <c:pt idx="53">
                  <c:v>95.459309108890125</c:v>
                </c:pt>
                <c:pt idx="54">
                  <c:v>100.56250082342044</c:v>
                </c:pt>
                <c:pt idx="55">
                  <c:v>107.57039703370822</c:v>
                </c:pt>
                <c:pt idx="56">
                  <c:v>115.97832361858259</c:v>
                </c:pt>
                <c:pt idx="57">
                  <c:v>113.07751149602913</c:v>
                </c:pt>
                <c:pt idx="58">
                  <c:v>110.10179130747152</c:v>
                </c:pt>
                <c:pt idx="59">
                  <c:v>105.35155593392339</c:v>
                </c:pt>
                <c:pt idx="60">
                  <c:v>99.98917055824603</c:v>
                </c:pt>
                <c:pt idx="61">
                  <c:v>101.29818507697389</c:v>
                </c:pt>
                <c:pt idx="62">
                  <c:v>114.16435739910025</c:v>
                </c:pt>
                <c:pt idx="63">
                  <c:v>128.53097537794861</c:v>
                </c:pt>
                <c:pt idx="64">
                  <c:v>151.02421730090617</c:v>
                </c:pt>
                <c:pt idx="65">
                  <c:v>180.29946598759653</c:v>
                </c:pt>
                <c:pt idx="66">
                  <c:v>211.86701347464145</c:v>
                </c:pt>
                <c:pt idx="67">
                  <c:v>251.47178215669561</c:v>
                </c:pt>
                <c:pt idx="68">
                  <c:v>296.68739560558947</c:v>
                </c:pt>
                <c:pt idx="69">
                  <c:v>349.65928844051416</c:v>
                </c:pt>
                <c:pt idx="70">
                  <c:v>407.94858293540625</c:v>
                </c:pt>
                <c:pt idx="71">
                  <c:v>433.94352067610708</c:v>
                </c:pt>
                <c:pt idx="72">
                  <c:v>468.65646685113097</c:v>
                </c:pt>
                <c:pt idx="73">
                  <c:v>504.89091133754084</c:v>
                </c:pt>
                <c:pt idx="74">
                  <c:v>522.14851628943916</c:v>
                </c:pt>
                <c:pt idx="75">
                  <c:v>525.58396289458017</c:v>
                </c:pt>
                <c:pt idx="76">
                  <c:v>591.60719867893943</c:v>
                </c:pt>
                <c:pt idx="77">
                  <c:v>619.08763016636021</c:v>
                </c:pt>
                <c:pt idx="78">
                  <c:v>626.86280858262649</c:v>
                </c:pt>
                <c:pt idx="79">
                  <c:v>623.88599272132274</c:v>
                </c:pt>
                <c:pt idx="80">
                  <c:v>615.14008514083412</c:v>
                </c:pt>
                <c:pt idx="81">
                  <c:v>547.97266745594948</c:v>
                </c:pt>
                <c:pt idx="82">
                  <c:v>486.261731428997</c:v>
                </c:pt>
                <c:pt idx="83">
                  <c:v>427.15941627695975</c:v>
                </c:pt>
                <c:pt idx="84">
                  <c:v>391.00093750230673</c:v>
                </c:pt>
                <c:pt idx="85">
                  <c:v>353.39028107704678</c:v>
                </c:pt>
                <c:pt idx="86">
                  <c:v>332.88844457690129</c:v>
                </c:pt>
                <c:pt idx="87">
                  <c:v>310.99212587877417</c:v>
                </c:pt>
                <c:pt idx="88">
                  <c:v>285.53263858922008</c:v>
                </c:pt>
                <c:pt idx="89">
                  <c:v>240.2573684784208</c:v>
                </c:pt>
                <c:pt idx="90">
                  <c:v>199.90372243479698</c:v>
                </c:pt>
                <c:pt idx="91">
                  <c:v>155.1883003587804</c:v>
                </c:pt>
                <c:pt idx="92">
                  <c:v>125.32934270486733</c:v>
                </c:pt>
                <c:pt idx="93">
                  <c:v>103.8909855158204</c:v>
                </c:pt>
                <c:pt idx="94">
                  <c:v>97.038223755830444</c:v>
                </c:pt>
                <c:pt idx="95">
                  <c:v>91.719057299016285</c:v>
                </c:pt>
                <c:pt idx="96">
                  <c:v>94.084679733522989</c:v>
                </c:pt>
                <c:pt idx="97">
                  <c:v>93.93023613509358</c:v>
                </c:pt>
                <c:pt idx="98">
                  <c:v>93.114095810418704</c:v>
                </c:pt>
                <c:pt idx="99">
                  <c:v>83.541989933325738</c:v>
                </c:pt>
                <c:pt idx="100">
                  <c:v>71.841708585846405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3EA-3545-8F41-48CA17ABFBB3}"/>
            </c:ext>
          </c:extLst>
        </c:ser>
        <c:ser>
          <c:idx val="1"/>
          <c:order val="3"/>
          <c:tx>
            <c:v> gecorrigeerd</c:v>
          </c:tx>
          <c:spPr>
            <a:ln w="444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Summary!$O$3:$O$103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-1.4956443505468506</c:v>
                </c:pt>
                <c:pt idx="4">
                  <c:v>-1.5944827240124861</c:v>
                </c:pt>
                <c:pt idx="5">
                  <c:v>-1.5289283198044916</c:v>
                </c:pt>
                <c:pt idx="6">
                  <c:v>-0.99122742855328594</c:v>
                </c:pt>
                <c:pt idx="7">
                  <c:v>-0.43243971245185941</c:v>
                </c:pt>
                <c:pt idx="8">
                  <c:v>0.44392293084558188</c:v>
                </c:pt>
                <c:pt idx="9">
                  <c:v>1.190435242906895</c:v>
                </c:pt>
                <c:pt idx="10">
                  <c:v>1.9174259261497104</c:v>
                </c:pt>
                <c:pt idx="11">
                  <c:v>2.8305141753201704</c:v>
                </c:pt>
                <c:pt idx="12">
                  <c:v>3.7031888436170979</c:v>
                </c:pt>
                <c:pt idx="13">
                  <c:v>3.5299657029991716</c:v>
                </c:pt>
                <c:pt idx="14">
                  <c:v>2.428457262937</c:v>
                </c:pt>
                <c:pt idx="15">
                  <c:v>0.8788705412846004</c:v>
                </c:pt>
                <c:pt idx="16">
                  <c:v>-0.41084699530669233</c:v>
                </c:pt>
                <c:pt idx="17">
                  <c:v>-1.0863381954343754</c:v>
                </c:pt>
                <c:pt idx="18">
                  <c:v>-0.2131548832680058</c:v>
                </c:pt>
                <c:pt idx="19">
                  <c:v>1.9257170181213206</c:v>
                </c:pt>
                <c:pt idx="20">
                  <c:v>3.9017432299931696</c:v>
                </c:pt>
                <c:pt idx="21">
                  <c:v>4.9039275861252243</c:v>
                </c:pt>
                <c:pt idx="22">
                  <c:v>4.7049495060251081</c:v>
                </c:pt>
                <c:pt idx="23">
                  <c:v>3.6289901507040461</c:v>
                </c:pt>
                <c:pt idx="24">
                  <c:v>1.5679197779630907</c:v>
                </c:pt>
                <c:pt idx="25">
                  <c:v>1.0706169334911206</c:v>
                </c:pt>
                <c:pt idx="26">
                  <c:v>1.3813763087172632</c:v>
                </c:pt>
                <c:pt idx="27">
                  <c:v>3.0876049861800592</c:v>
                </c:pt>
                <c:pt idx="28">
                  <c:v>4.8463599728094682</c:v>
                </c:pt>
                <c:pt idx="29">
                  <c:v>7.3558013124491852</c:v>
                </c:pt>
                <c:pt idx="30">
                  <c:v>8.933207181786873</c:v>
                </c:pt>
                <c:pt idx="31">
                  <c:v>10.399104001560028</c:v>
                </c:pt>
                <c:pt idx="32">
                  <c:v>11.04033467692725</c:v>
                </c:pt>
                <c:pt idx="33">
                  <c:v>11.811841741134096</c:v>
                </c:pt>
                <c:pt idx="34">
                  <c:v>14.462998994664733</c:v>
                </c:pt>
                <c:pt idx="35">
                  <c:v>16.657928663986549</c:v>
                </c:pt>
                <c:pt idx="36">
                  <c:v>19.992911832483784</c:v>
                </c:pt>
                <c:pt idx="37">
                  <c:v>24.455062924263672</c:v>
                </c:pt>
                <c:pt idx="38">
                  <c:v>29.040266975843931</c:v>
                </c:pt>
                <c:pt idx="39">
                  <c:v>29.400360562336431</c:v>
                </c:pt>
                <c:pt idx="40">
                  <c:v>29.342968346093507</c:v>
                </c:pt>
                <c:pt idx="41">
                  <c:v>27.719623731264043</c:v>
                </c:pt>
                <c:pt idx="42">
                  <c:v>25.371241365883879</c:v>
                </c:pt>
                <c:pt idx="43">
                  <c:v>24.280693775533791</c:v>
                </c:pt>
                <c:pt idx="44">
                  <c:v>27.093701373602485</c:v>
                </c:pt>
                <c:pt idx="45">
                  <c:v>35.981045042328134</c:v>
                </c:pt>
                <c:pt idx="46">
                  <c:v>51.008294372022505</c:v>
                </c:pt>
                <c:pt idx="47">
                  <c:v>68.639557120336136</c:v>
                </c:pt>
                <c:pt idx="48">
                  <c:v>86.087839295204958</c:v>
                </c:pt>
                <c:pt idx="49">
                  <c:v>103.70750984775729</c:v>
                </c:pt>
                <c:pt idx="50">
                  <c:v>114.90038788616627</c:v>
                </c:pt>
                <c:pt idx="51">
                  <c:v>116.88868353277255</c:v>
                </c:pt>
                <c:pt idx="52">
                  <c:v>118.95612513763056</c:v>
                </c:pt>
                <c:pt idx="53">
                  <c:v>119.53870043837566</c:v>
                </c:pt>
                <c:pt idx="54">
                  <c:v>116.32731675050385</c:v>
                </c:pt>
                <c:pt idx="55">
                  <c:v>114.50486624066099</c:v>
                </c:pt>
                <c:pt idx="56">
                  <c:v>115.16508266492698</c:v>
                </c:pt>
                <c:pt idx="57">
                  <c:v>106.3748052854197</c:v>
                </c:pt>
                <c:pt idx="58">
                  <c:v>100.30836964996455</c:v>
                </c:pt>
                <c:pt idx="59">
                  <c:v>96.142467697991336</c:v>
                </c:pt>
                <c:pt idx="60">
                  <c:v>95.007680063895052</c:v>
                </c:pt>
                <c:pt idx="61">
                  <c:v>102.99494281007088</c:v>
                </c:pt>
                <c:pt idx="62">
                  <c:v>122.97781232080033</c:v>
                </c:pt>
                <c:pt idx="63">
                  <c:v>146.18993550660144</c:v>
                </c:pt>
                <c:pt idx="64">
                  <c:v>180.06620758553589</c:v>
                </c:pt>
                <c:pt idx="65">
                  <c:v>219.43446762323097</c:v>
                </c:pt>
                <c:pt idx="66">
                  <c:v>259.19864888275447</c:v>
                </c:pt>
                <c:pt idx="67">
                  <c:v>309.16033465972163</c:v>
                </c:pt>
                <c:pt idx="68">
                  <c:v>367.84845344886185</c:v>
                </c:pt>
                <c:pt idx="69">
                  <c:v>436.45352140854067</c:v>
                </c:pt>
                <c:pt idx="70">
                  <c:v>514.54382669089546</c:v>
                </c:pt>
                <c:pt idx="71">
                  <c:v>551.39666599863199</c:v>
                </c:pt>
                <c:pt idx="72">
                  <c:v>605.3394489630997</c:v>
                </c:pt>
                <c:pt idx="73">
                  <c:v>660.7333873451214</c:v>
                </c:pt>
                <c:pt idx="74">
                  <c:v>692.63570740423245</c:v>
                </c:pt>
                <c:pt idx="75">
                  <c:v>707.81035221407399</c:v>
                </c:pt>
                <c:pt idx="76">
                  <c:v>815.07599038456283</c:v>
                </c:pt>
                <c:pt idx="77">
                  <c:v>871.51362514122468</c:v>
                </c:pt>
                <c:pt idx="78">
                  <c:v>900.08000515650656</c:v>
                </c:pt>
                <c:pt idx="79">
                  <c:v>914.14514529060807</c:v>
                </c:pt>
                <c:pt idx="80">
                  <c:v>920.19299891355843</c:v>
                </c:pt>
                <c:pt idx="81">
                  <c:v>840.80459652062825</c:v>
                </c:pt>
                <c:pt idx="82">
                  <c:v>760.95206543559652</c:v>
                </c:pt>
                <c:pt idx="83">
                  <c:v>688.65295084357149</c:v>
                </c:pt>
                <c:pt idx="84">
                  <c:v>645.5822317100758</c:v>
                </c:pt>
                <c:pt idx="85">
                  <c:v>600.80169982325265</c:v>
                </c:pt>
                <c:pt idx="86">
                  <c:v>582.26242417720255</c:v>
                </c:pt>
                <c:pt idx="87">
                  <c:v>568.76764239186855</c:v>
                </c:pt>
                <c:pt idx="88">
                  <c:v>543.20217784658257</c:v>
                </c:pt>
                <c:pt idx="89">
                  <c:v>484.17484153853252</c:v>
                </c:pt>
                <c:pt idx="90">
                  <c:v>423.14248394945969</c:v>
                </c:pt>
                <c:pt idx="91">
                  <c:v>347.47144486546256</c:v>
                </c:pt>
                <c:pt idx="92">
                  <c:v>283.9217435981675</c:v>
                </c:pt>
                <c:pt idx="93">
                  <c:v>230.86261956765895</c:v>
                </c:pt>
                <c:pt idx="94">
                  <c:v>202.96829193238824</c:v>
                </c:pt>
                <c:pt idx="95">
                  <c:v>179.12500421478137</c:v>
                </c:pt>
                <c:pt idx="96">
                  <c:v>168.8209155197581</c:v>
                </c:pt>
                <c:pt idx="97">
                  <c:v>158.43087693489679</c:v>
                </c:pt>
                <c:pt idx="98">
                  <c:v>150.57677845732735</c:v>
                </c:pt>
                <c:pt idx="99">
                  <c:v>130.03001075824361</c:v>
                </c:pt>
                <c:pt idx="100">
                  <c:v>110.7707309355327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3EA-3545-8F41-48CA17ABF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9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9057497008986951"/>
          <c:h val="0.1680978627671540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Oversterfte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3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738-434D-93FA-B6A8BC47CA0B}"/>
            </c:ext>
          </c:extLst>
        </c:ser>
        <c:ser>
          <c:idx val="5"/>
          <c:order val="5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738-434D-93FA-B6A8BC47C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NL'!$B$3:$B$103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8-434D-93FA-B6A8BC47CA0B}"/>
            </c:ext>
          </c:extLst>
        </c:ser>
        <c:ser>
          <c:idx val="0"/>
          <c:order val="1"/>
          <c:tx>
            <c:v> 2020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738-434D-93FA-B6A8BC47CA0B}"/>
            </c:ext>
          </c:extLst>
        </c:ser>
        <c:ser>
          <c:idx val="1"/>
          <c:order val="2"/>
          <c:tx>
            <c:v> 2022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Summary!$N$3:$N$103</c:f>
              <c:numCache>
                <c:formatCode>0</c:formatCode>
                <c:ptCount val="101"/>
                <c:pt idx="2">
                  <c:v>2.1365408254936193</c:v>
                </c:pt>
                <c:pt idx="3">
                  <c:v>2.9460818876185089</c:v>
                </c:pt>
                <c:pt idx="4">
                  <c:v>3.7888271674996772</c:v>
                </c:pt>
                <c:pt idx="5">
                  <c:v>4.561070659145936</c:v>
                </c:pt>
                <c:pt idx="6">
                  <c:v>4.2009793245735416</c:v>
                </c:pt>
                <c:pt idx="7">
                  <c:v>4.1384142991527</c:v>
                </c:pt>
                <c:pt idx="8">
                  <c:v>4.6643591202868038</c:v>
                </c:pt>
                <c:pt idx="9">
                  <c:v>4.7942151502925343</c:v>
                </c:pt>
                <c:pt idx="10">
                  <c:v>4.8764723934322562</c:v>
                </c:pt>
                <c:pt idx="11">
                  <c:v>5.190243078472176</c:v>
                </c:pt>
                <c:pt idx="12">
                  <c:v>5.7788062073865607</c:v>
                </c:pt>
                <c:pt idx="13">
                  <c:v>5.6689004890661332</c:v>
                </c:pt>
                <c:pt idx="14">
                  <c:v>6.1363764767653031</c:v>
                </c:pt>
                <c:pt idx="15">
                  <c:v>7.3281367723939352</c:v>
                </c:pt>
                <c:pt idx="16">
                  <c:v>8.6661729155389526</c:v>
                </c:pt>
                <c:pt idx="17">
                  <c:v>9.8335863422097738</c:v>
                </c:pt>
                <c:pt idx="18">
                  <c:v>11.615176677351201</c:v>
                </c:pt>
                <c:pt idx="19">
                  <c:v>12.631782953104439</c:v>
                </c:pt>
                <c:pt idx="20">
                  <c:v>12.239507768910261</c:v>
                </c:pt>
                <c:pt idx="21">
                  <c:v>10.667197900189072</c:v>
                </c:pt>
                <c:pt idx="22">
                  <c:v>7.9730280418513528</c:v>
                </c:pt>
                <c:pt idx="23">
                  <c:v>4.4479596832395085</c:v>
                </c:pt>
                <c:pt idx="24">
                  <c:v>1.3160611842141512</c:v>
                </c:pt>
                <c:pt idx="25">
                  <c:v>-0.61046679914368129</c:v>
                </c:pt>
                <c:pt idx="26">
                  <c:v>-1.1993581719432709</c:v>
                </c:pt>
                <c:pt idx="27">
                  <c:v>-0.34827655354679499</c:v>
                </c:pt>
                <c:pt idx="28">
                  <c:v>0.74122557788334942</c:v>
                </c:pt>
                <c:pt idx="29">
                  <c:v>3.3090042034880525</c:v>
                </c:pt>
                <c:pt idx="30">
                  <c:v>5.9194979939432972</c:v>
                </c:pt>
                <c:pt idx="31">
                  <c:v>7.0793656120296262</c:v>
                </c:pt>
                <c:pt idx="32">
                  <c:v>6.7175824478642001</c:v>
                </c:pt>
                <c:pt idx="33">
                  <c:v>8.0554265482412202</c:v>
                </c:pt>
                <c:pt idx="34">
                  <c:v>8.7919139158571689</c:v>
                </c:pt>
                <c:pt idx="35">
                  <c:v>8.981096797495578</c:v>
                </c:pt>
                <c:pt idx="36">
                  <c:v>11.724971803838173</c:v>
                </c:pt>
                <c:pt idx="37">
                  <c:v>16.664403885711852</c:v>
                </c:pt>
                <c:pt idx="38">
                  <c:v>20.56057960764273</c:v>
                </c:pt>
                <c:pt idx="39">
                  <c:v>22.503079503165221</c:v>
                </c:pt>
                <c:pt idx="40">
                  <c:v>24.394040863220187</c:v>
                </c:pt>
                <c:pt idx="41">
                  <c:v>24.01453437811826</c:v>
                </c:pt>
                <c:pt idx="42">
                  <c:v>22.977336443922791</c:v>
                </c:pt>
                <c:pt idx="43">
                  <c:v>22.029939085004436</c:v>
                </c:pt>
                <c:pt idx="44">
                  <c:v>25.924346754882237</c:v>
                </c:pt>
                <c:pt idx="45">
                  <c:v>34.152245292047851</c:v>
                </c:pt>
                <c:pt idx="46">
                  <c:v>46.113698970742895</c:v>
                </c:pt>
                <c:pt idx="47">
                  <c:v>60.600092399780465</c:v>
                </c:pt>
                <c:pt idx="48">
                  <c:v>77.116460061142561</c:v>
                </c:pt>
                <c:pt idx="49">
                  <c:v>88.977498172079734</c:v>
                </c:pt>
                <c:pt idx="50">
                  <c:v>95.928229303947859</c:v>
                </c:pt>
                <c:pt idx="51">
                  <c:v>101.17639351974825</c:v>
                </c:pt>
                <c:pt idx="52">
                  <c:v>102.82836850651559</c:v>
                </c:pt>
                <c:pt idx="53">
                  <c:v>100.59992751208475</c:v>
                </c:pt>
                <c:pt idx="54">
                  <c:v>100.42515887313425</c:v>
                </c:pt>
                <c:pt idx="55">
                  <c:v>96.722425807113694</c:v>
                </c:pt>
                <c:pt idx="56">
                  <c:v>87.599456582396925</c:v>
                </c:pt>
                <c:pt idx="57">
                  <c:v>72.72153479607644</c:v>
                </c:pt>
                <c:pt idx="58">
                  <c:v>57.460527299534419</c:v>
                </c:pt>
                <c:pt idx="59">
                  <c:v>39.579635291396706</c:v>
                </c:pt>
                <c:pt idx="60">
                  <c:v>26.805943520250178</c:v>
                </c:pt>
                <c:pt idx="61">
                  <c:v>20.5486143541441</c:v>
                </c:pt>
                <c:pt idx="62">
                  <c:v>25.07263974919989</c:v>
                </c:pt>
                <c:pt idx="63">
                  <c:v>38.023843582164787</c:v>
                </c:pt>
                <c:pt idx="64">
                  <c:v>55.071770902978777</c:v>
                </c:pt>
                <c:pt idx="65">
                  <c:v>83.001139077093711</c:v>
                </c:pt>
                <c:pt idx="66">
                  <c:v>112.64601730074178</c:v>
                </c:pt>
                <c:pt idx="67">
                  <c:v>147.23666377397845</c:v>
                </c:pt>
                <c:pt idx="68">
                  <c:v>184.94679106664083</c:v>
                </c:pt>
                <c:pt idx="69">
                  <c:v>236.18986556764094</c:v>
                </c:pt>
                <c:pt idx="70">
                  <c:v>288.22677809705658</c:v>
                </c:pt>
                <c:pt idx="71">
                  <c:v>359.21747490870075</c:v>
                </c:pt>
                <c:pt idx="72">
                  <c:v>405.351886867909</c:v>
                </c:pt>
                <c:pt idx="73">
                  <c:v>462.48473858580684</c:v>
                </c:pt>
                <c:pt idx="74">
                  <c:v>508.92404395276151</c:v>
                </c:pt>
                <c:pt idx="75">
                  <c:v>537.9549184739584</c:v>
                </c:pt>
                <c:pt idx="76">
                  <c:v>530.51357818825761</c:v>
                </c:pt>
                <c:pt idx="77">
                  <c:v>560.94012419290846</c:v>
                </c:pt>
                <c:pt idx="78">
                  <c:v>550.71754965429511</c:v>
                </c:pt>
                <c:pt idx="79">
                  <c:v>516.56562256551899</c:v>
                </c:pt>
                <c:pt idx="80">
                  <c:v>467.0100965053195</c:v>
                </c:pt>
                <c:pt idx="81">
                  <c:v>420.33360943679509</c:v>
                </c:pt>
                <c:pt idx="82">
                  <c:v>338.70612646653689</c:v>
                </c:pt>
                <c:pt idx="83">
                  <c:v>267.87247228008948</c:v>
                </c:pt>
                <c:pt idx="84">
                  <c:v>221.09633372622528</c:v>
                </c:pt>
                <c:pt idx="85">
                  <c:v>205.05522094795342</c:v>
                </c:pt>
                <c:pt idx="86">
                  <c:v>199.53909134117072</c:v>
                </c:pt>
                <c:pt idx="87">
                  <c:v>207.66422981848785</c:v>
                </c:pt>
                <c:pt idx="88">
                  <c:v>213.61366790932811</c:v>
                </c:pt>
                <c:pt idx="89">
                  <c:v>212.02852934613415</c:v>
                </c:pt>
                <c:pt idx="90">
                  <c:v>192.86657297820767</c:v>
                </c:pt>
                <c:pt idx="91">
                  <c:v>174.86033841481131</c:v>
                </c:pt>
                <c:pt idx="92">
                  <c:v>148.87858090554238</c:v>
                </c:pt>
                <c:pt idx="93">
                  <c:v>143.30162755162641</c:v>
                </c:pt>
                <c:pt idx="94">
                  <c:v>137.19552861055845</c:v>
                </c:pt>
                <c:pt idx="95">
                  <c:v>145.52421994798362</c:v>
                </c:pt>
                <c:pt idx="96">
                  <c:v>149.67831811215234</c:v>
                </c:pt>
                <c:pt idx="97">
                  <c:v>161.72672317467965</c:v>
                </c:pt>
                <c:pt idx="98">
                  <c:v>158.68947612270119</c:v>
                </c:pt>
                <c:pt idx="99">
                  <c:v>150.3220724625422</c:v>
                </c:pt>
                <c:pt idx="100">
                  <c:v>125.78057833707052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738-434D-93FA-B6A8BC47CA0B}"/>
            </c:ext>
          </c:extLst>
        </c:ser>
        <c:ser>
          <c:idx val="2"/>
          <c:order val="3"/>
          <c:tx>
            <c:v> gecorrigeerd</c:v>
          </c:tx>
          <c:spPr>
            <a:ln w="444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Summary!$P$3:$P$103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2.5261938432042554</c:v>
                </c:pt>
                <c:pt idx="4" formatCode="0">
                  <c:v>3.0410049922262519</c:v>
                </c:pt>
                <c:pt idx="5" formatCode="0">
                  <c:v>3.7638292971396927</c:v>
                </c:pt>
                <c:pt idx="6" formatCode="0">
                  <c:v>3.4365151646712957</c:v>
                </c:pt>
                <c:pt idx="7" formatCode="0">
                  <c:v>3.6428005848760572</c:v>
                </c:pt>
                <c:pt idx="8" formatCode="0">
                  <c:v>4.4481392640608739</c:v>
                </c:pt>
                <c:pt idx="9" formatCode="0">
                  <c:v>5.0161766157153256</c:v>
                </c:pt>
                <c:pt idx="10" formatCode="0">
                  <c:v>5.4716900148857039</c:v>
                </c:pt>
                <c:pt idx="11" formatCode="0">
                  <c:v>6.1489560415470308</c:v>
                </c:pt>
                <c:pt idx="12" formatCode="0">
                  <c:v>7.1940632950466457</c:v>
                </c:pt>
                <c:pt idx="13" formatCode="0">
                  <c:v>7.5204949108746817</c:v>
                </c:pt>
                <c:pt idx="14" formatCode="0">
                  <c:v>7.9013593282648884</c:v>
                </c:pt>
                <c:pt idx="15" formatCode="0">
                  <c:v>8.5423654038624353</c:v>
                </c:pt>
                <c:pt idx="16" formatCode="0">
                  <c:v>9.1056081861812537</c:v>
                </c:pt>
                <c:pt idx="17" formatCode="0">
                  <c:v>9.628162844556428</c:v>
                </c:pt>
                <c:pt idx="18" formatCode="0">
                  <c:v>11.072007579634013</c:v>
                </c:pt>
                <c:pt idx="19" formatCode="0">
                  <c:v>12.525205511470435</c:v>
                </c:pt>
                <c:pt idx="20" formatCode="0">
                  <c:v>13.202366277970922</c:v>
                </c:pt>
                <c:pt idx="21" formatCode="0">
                  <c:v>12.618069515185656</c:v>
                </c:pt>
                <c:pt idx="22" formatCode="0">
                  <c:v>10.424991834913964</c:v>
                </c:pt>
                <c:pt idx="23" formatCode="0">
                  <c:v>6.800434436252063</c:v>
                </c:pt>
                <c:pt idx="24" formatCode="0">
                  <c:v>3.1305562595661742</c:v>
                </c:pt>
                <c:pt idx="25" formatCode="0">
                  <c:v>0.17349308983786405</c:v>
                </c:pt>
                <c:pt idx="26" formatCode="0">
                  <c:v>-0.66404970519771056</c:v>
                </c:pt>
                <c:pt idx="27" formatCode="0">
                  <c:v>0.34241160081183664</c:v>
                </c:pt>
                <c:pt idx="28" formatCode="0">
                  <c:v>2.2850280709733788</c:v>
                </c:pt>
                <c:pt idx="29" formatCode="0">
                  <c:v>5.7321841898927861</c:v>
                </c:pt>
                <c:pt idx="30" formatCode="0">
                  <c:v>9.5973986501678894</c:v>
                </c:pt>
                <c:pt idx="31" formatCode="0">
                  <c:v>11.545969202923063</c:v>
                </c:pt>
                <c:pt idx="32" formatCode="0">
                  <c:v>11.917134448644214</c:v>
                </c:pt>
                <c:pt idx="33" formatCode="0">
                  <c:v>13.575593886704844</c:v>
                </c:pt>
                <c:pt idx="34" formatCode="0">
                  <c:v>14.697834786424217</c:v>
                </c:pt>
                <c:pt idx="35" formatCode="0">
                  <c:v>16.212596294827947</c:v>
                </c:pt>
                <c:pt idx="36" formatCode="0">
                  <c:v>20.053936135831449</c:v>
                </c:pt>
                <c:pt idx="37" formatCode="0">
                  <c:v>26.660859801953745</c:v>
                </c:pt>
                <c:pt idx="38" formatCode="0">
                  <c:v>32.788111069774565</c:v>
                </c:pt>
                <c:pt idx="39" formatCode="0">
                  <c:v>37.023212991087185</c:v>
                </c:pt>
                <c:pt idx="40" formatCode="0">
                  <c:v>39.094221144388399</c:v>
                </c:pt>
                <c:pt idx="41" formatCode="0">
                  <c:v>38.686018551165013</c:v>
                </c:pt>
                <c:pt idx="42" formatCode="0">
                  <c:v>36.837148309554813</c:v>
                </c:pt>
                <c:pt idx="43" formatCode="0">
                  <c:v>34.715559767946374</c:v>
                </c:pt>
                <c:pt idx="44" formatCode="0">
                  <c:v>38.064693642649132</c:v>
                </c:pt>
                <c:pt idx="45" formatCode="0">
                  <c:v>47.699095978849094</c:v>
                </c:pt>
                <c:pt idx="46" formatCode="0">
                  <c:v>64.104221491906969</c:v>
                </c:pt>
                <c:pt idx="47" formatCode="0">
                  <c:v>86.104239585791717</c:v>
                </c:pt>
                <c:pt idx="48" formatCode="0">
                  <c:v>111.43623862131062</c:v>
                </c:pt>
                <c:pt idx="49" formatCode="0">
                  <c:v>132.0214178196822</c:v>
                </c:pt>
                <c:pt idx="50" formatCode="0">
                  <c:v>147.78198422782651</c:v>
                </c:pt>
                <c:pt idx="51" formatCode="0">
                  <c:v>158.62658746283137</c:v>
                </c:pt>
                <c:pt idx="52" formatCode="0">
                  <c:v>161.27271027290186</c:v>
                </c:pt>
                <c:pt idx="53" formatCode="0">
                  <c:v>160.07799008090004</c:v>
                </c:pt>
                <c:pt idx="54" formatCode="0">
                  <c:v>160.19450909232208</c:v>
                </c:pt>
                <c:pt idx="55" formatCode="0">
                  <c:v>154.88608418236561</c:v>
                </c:pt>
                <c:pt idx="56" formatCode="0">
                  <c:v>144.85188970272742</c:v>
                </c:pt>
                <c:pt idx="57" formatCode="0">
                  <c:v>130.30407612853992</c:v>
                </c:pt>
                <c:pt idx="58" formatCode="0">
                  <c:v>110.64792994224428</c:v>
                </c:pt>
                <c:pt idx="59" formatCode="0">
                  <c:v>89.733820116378979</c:v>
                </c:pt>
                <c:pt idx="60" formatCode="0">
                  <c:v>74.877177369245842</c:v>
                </c:pt>
                <c:pt idx="61" formatCode="0">
                  <c:v>68.052454386091625</c:v>
                </c:pt>
                <c:pt idx="62" formatCode="0">
                  <c:v>76.570111154235335</c:v>
                </c:pt>
                <c:pt idx="63" formatCode="0">
                  <c:v>99.512749742564949</c:v>
                </c:pt>
                <c:pt idx="64" formatCode="0">
                  <c:v>128.16673865627951</c:v>
                </c:pt>
                <c:pt idx="65" formatCode="0">
                  <c:v>173.03424286986166</c:v>
                </c:pt>
                <c:pt idx="66" formatCode="0">
                  <c:v>222.36325111235726</c:v>
                </c:pt>
                <c:pt idx="67" formatCode="0">
                  <c:v>276.83598821535566</c:v>
                </c:pt>
                <c:pt idx="68" formatCode="0">
                  <c:v>339.52695839650164</c:v>
                </c:pt>
                <c:pt idx="69" formatCode="0">
                  <c:v>420.11409229207186</c:v>
                </c:pt>
                <c:pt idx="70" formatCode="0">
                  <c:v>506.45353880132689</c:v>
                </c:pt>
                <c:pt idx="71" formatCode="0">
                  <c:v>616.48938825414848</c:v>
                </c:pt>
                <c:pt idx="72" formatCode="0">
                  <c:v>681.050219867225</c:v>
                </c:pt>
                <c:pt idx="73" formatCode="0">
                  <c:v>765.15446306735669</c:v>
                </c:pt>
                <c:pt idx="74" formatCode="0">
                  <c:v>839.29073762532221</c:v>
                </c:pt>
                <c:pt idx="75" formatCode="0">
                  <c:v>884.27277217607457</c:v>
                </c:pt>
                <c:pt idx="76" formatCode="0">
                  <c:v>884.41875429529455</c:v>
                </c:pt>
                <c:pt idx="77" formatCode="0">
                  <c:v>968.47811938518987</c:v>
                </c:pt>
                <c:pt idx="78" formatCode="0">
                  <c:v>986.47436222490751</c:v>
                </c:pt>
                <c:pt idx="79" formatCode="0">
                  <c:v>966.60562514377227</c:v>
                </c:pt>
                <c:pt idx="80" formatCode="0">
                  <c:v>924.08266915062359</c:v>
                </c:pt>
                <c:pt idx="81" formatCode="0">
                  <c:v>880.43010889357424</c:v>
                </c:pt>
                <c:pt idx="82" formatCode="0">
                  <c:v>759.10842472685101</c:v>
                </c:pt>
                <c:pt idx="83" formatCode="0">
                  <c:v>648.34850499788774</c:v>
                </c:pt>
                <c:pt idx="84" formatCode="0">
                  <c:v>565.42280914801108</c:v>
                </c:pt>
                <c:pt idx="85" formatCode="0">
                  <c:v>527.84633680299135</c:v>
                </c:pt>
                <c:pt idx="86" formatCode="0">
                  <c:v>499.93994125279704</c:v>
                </c:pt>
                <c:pt idx="87" formatCode="0">
                  <c:v>498.79544190708913</c:v>
                </c:pt>
                <c:pt idx="88" formatCode="0">
                  <c:v>497.99748910526239</c:v>
                </c:pt>
                <c:pt idx="89" formatCode="0">
                  <c:v>483.62961826942546</c:v>
                </c:pt>
                <c:pt idx="90" formatCode="0">
                  <c:v>434.95399374747393</c:v>
                </c:pt>
                <c:pt idx="91" formatCode="0">
                  <c:v>386.43158038954118</c:v>
                </c:pt>
                <c:pt idx="92" formatCode="0">
                  <c:v>322.61430333827366</c:v>
                </c:pt>
                <c:pt idx="93" formatCode="0">
                  <c:v>285.26249935071019</c:v>
                </c:pt>
                <c:pt idx="94" formatCode="0">
                  <c:v>252.62683839438793</c:v>
                </c:pt>
                <c:pt idx="95" formatCode="0">
                  <c:v>247.00836591417774</c:v>
                </c:pt>
                <c:pt idx="96" formatCode="0">
                  <c:v>239.24082021954302</c:v>
                </c:pt>
                <c:pt idx="97" formatCode="0">
                  <c:v>246.1371809345587</c:v>
                </c:pt>
                <c:pt idx="98" formatCode="0">
                  <c:v>237.90491459014959</c:v>
                </c:pt>
                <c:pt idx="99" formatCode="0">
                  <c:v>225.61046169120587</c:v>
                </c:pt>
                <c:pt idx="100" formatCode="0">
                  <c:v>190.79558371619231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738-434D-93FA-B6A8BC47C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2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200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9410853899446315"/>
          <c:h val="0.14809786276715409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Sterftekans 65-80 jaar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7459194738371498E-2"/>
          <c:y val="7.6250095558443531E-2"/>
          <c:w val="0.88084863604470687"/>
          <c:h val="0.85142435707434672"/>
        </c:manualLayout>
      </c:layout>
      <c:lineChart>
        <c:grouping val="standard"/>
        <c:varyColors val="0"/>
        <c:ser>
          <c:idx val="1"/>
          <c:order val="0"/>
          <c:tx>
            <c:v>Model</c:v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Baseline'!$B$109:$Y$109</c:f>
              <c:numCache>
                <c:formatCode>0.00000</c:formatCode>
                <c:ptCount val="24"/>
                <c:pt idx="10">
                  <c:v>3.1399304659247465E-2</c:v>
                </c:pt>
                <c:pt idx="11">
                  <c:v>3.0741151088838438E-2</c:v>
                </c:pt>
                <c:pt idx="12">
                  <c:v>3.0082997518429404E-2</c:v>
                </c:pt>
                <c:pt idx="13">
                  <c:v>2.9424843948020397E-2</c:v>
                </c:pt>
                <c:pt idx="14">
                  <c:v>2.8766690377611346E-2</c:v>
                </c:pt>
                <c:pt idx="15">
                  <c:v>2.8108536807202357E-2</c:v>
                </c:pt>
                <c:pt idx="16">
                  <c:v>2.7450383236793323E-2</c:v>
                </c:pt>
                <c:pt idx="17">
                  <c:v>2.6792229666384289E-2</c:v>
                </c:pt>
                <c:pt idx="18">
                  <c:v>2.6134076095975289E-2</c:v>
                </c:pt>
                <c:pt idx="19">
                  <c:v>2.547592252556629E-2</c:v>
                </c:pt>
                <c:pt idx="20">
                  <c:v>2.4817768955157259E-2</c:v>
                </c:pt>
                <c:pt idx="21">
                  <c:v>2.4159615384748222E-2</c:v>
                </c:pt>
                <c:pt idx="22">
                  <c:v>2.3501461814339243E-2</c:v>
                </c:pt>
                <c:pt idx="23">
                  <c:v>2.2843308243930188E-2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4-2949-BB8A-462DBC8A5ADA}"/>
            </c:ext>
          </c:extLst>
        </c:ser>
        <c:ser>
          <c:idx val="0"/>
          <c:order val="1"/>
          <c:tx>
            <c:v>Mannen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chemeClr val="accent1">
                      <a:alpha val="3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1CB-BB4C-ABBB-54BB64CEE526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Baseline'!$B$108:$Y$108</c:f>
              <c:numCache>
                <c:formatCode>0.00000</c:formatCode>
                <c:ptCount val="24"/>
                <c:pt idx="0">
                  <c:v>4.5126029670887226E-2</c:v>
                </c:pt>
                <c:pt idx="1">
                  <c:v>4.3839277936981183E-2</c:v>
                </c:pt>
                <c:pt idx="2">
                  <c:v>4.3656573074279482E-2</c:v>
                </c:pt>
                <c:pt idx="3">
                  <c:v>4.1823253021597416E-2</c:v>
                </c:pt>
                <c:pt idx="4">
                  <c:v>3.9498284782459418E-2</c:v>
                </c:pt>
                <c:pt idx="5">
                  <c:v>3.8396420516995468E-2</c:v>
                </c:pt>
                <c:pt idx="6">
                  <c:v>3.6541812680289998E-2</c:v>
                </c:pt>
                <c:pt idx="7">
                  <c:v>3.4879826417765901E-2</c:v>
                </c:pt>
                <c:pt idx="8">
                  <c:v>3.3444957476268938E-2</c:v>
                </c:pt>
                <c:pt idx="9">
                  <c:v>3.2975383557902499E-2</c:v>
                </c:pt>
                <c:pt idx="10">
                  <c:v>3.2114081483187618E-2</c:v>
                </c:pt>
                <c:pt idx="11">
                  <c:v>3.038400794312808E-2</c:v>
                </c:pt>
                <c:pt idx="12">
                  <c:v>3.0085769079104225E-2</c:v>
                </c:pt>
                <c:pt idx="13">
                  <c:v>2.9199752014584017E-2</c:v>
                </c:pt>
                <c:pt idx="14">
                  <c:v>2.7442936440630977E-2</c:v>
                </c:pt>
                <c:pt idx="15">
                  <c:v>2.8175413945165356E-2</c:v>
                </c:pt>
                <c:pt idx="16">
                  <c:v>2.7526223339915359E-2</c:v>
                </c:pt>
                <c:pt idx="17">
                  <c:v>2.6557960496711639E-2</c:v>
                </c:pt>
                <c:pt idx="18">
                  <c:v>2.6336427465529017E-2</c:v>
                </c:pt>
                <c:pt idx="19">
                  <c:v>2.5651253358071245E-2</c:v>
                </c:pt>
                <c:pt idx="20">
                  <c:v>2.8476649145023198E-2</c:v>
                </c:pt>
                <c:pt idx="21">
                  <c:v>2.8447598274849009E-2</c:v>
                </c:pt>
                <c:pt idx="22">
                  <c:v>2.6668455233452217E-2</c:v>
                </c:pt>
                <c:pt idx="23">
                  <c:v>2.5917074552095618E-2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4-2949-BB8A-462DBC8A5ADA}"/>
            </c:ext>
          </c:extLst>
        </c:ser>
        <c:ser>
          <c:idx val="3"/>
          <c:order val="2"/>
          <c:tx>
            <c:v>Model vrouwen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Baseline'!$B$110:$Y$110</c:f>
              <c:numCache>
                <c:formatCode>General</c:formatCode>
                <c:ptCount val="24"/>
                <c:pt idx="10" formatCode="0.00000">
                  <c:v>1.9030591764870403E-2</c:v>
                </c:pt>
                <c:pt idx="11" formatCode="0.00000">
                  <c:v>1.8862910153514104E-2</c:v>
                </c:pt>
                <c:pt idx="12" formatCode="0.00000">
                  <c:v>1.8695228542157785E-2</c:v>
                </c:pt>
                <c:pt idx="13" formatCode="0.00000">
                  <c:v>1.8527546930801473E-2</c:v>
                </c:pt>
                <c:pt idx="14" formatCode="0.00000">
                  <c:v>1.8359865319445175E-2</c:v>
                </c:pt>
                <c:pt idx="15" formatCode="0.00000">
                  <c:v>1.8192183708088873E-2</c:v>
                </c:pt>
                <c:pt idx="16" formatCode="0.00000">
                  <c:v>1.8024502096732564E-2</c:v>
                </c:pt>
                <c:pt idx="17" formatCode="0.00000">
                  <c:v>1.7856820485376266E-2</c:v>
                </c:pt>
                <c:pt idx="18" formatCode="0.00000">
                  <c:v>1.768913887401994E-2</c:v>
                </c:pt>
                <c:pt idx="19" formatCode="0.00000">
                  <c:v>1.7521457262663638E-2</c:v>
                </c:pt>
                <c:pt idx="20" formatCode="0.00000">
                  <c:v>1.7353775651307336E-2</c:v>
                </c:pt>
                <c:pt idx="21" formatCode="0.00000">
                  <c:v>1.7186094039951021E-2</c:v>
                </c:pt>
                <c:pt idx="22" formatCode="0.00000">
                  <c:v>1.7018412428594712E-2</c:v>
                </c:pt>
                <c:pt idx="23" formatCode="0.00000">
                  <c:v>1.6850730817238407E-2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4-2949-BB8A-462DBC8A5ADA}"/>
            </c:ext>
          </c:extLst>
        </c:ser>
        <c:ser>
          <c:idx val="2"/>
          <c:order val="3"/>
          <c:tx>
            <c:v>Vrouwen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rgbClr val="FF000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1CB-BB4C-ABBB-54BB64CEE526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Baseline'!$B$109:$Y$109</c:f>
              <c:numCache>
                <c:formatCode>0.00000</c:formatCode>
                <c:ptCount val="24"/>
                <c:pt idx="0">
                  <c:v>2.4448369391152618E-2</c:v>
                </c:pt>
                <c:pt idx="1">
                  <c:v>2.4421001106923076E-2</c:v>
                </c:pt>
                <c:pt idx="2">
                  <c:v>2.4377556723429429E-2</c:v>
                </c:pt>
                <c:pt idx="3">
                  <c:v>2.3587255253272814E-2</c:v>
                </c:pt>
                <c:pt idx="4">
                  <c:v>2.2421215988457213E-2</c:v>
                </c:pt>
                <c:pt idx="5">
                  <c:v>2.1841356411654703E-2</c:v>
                </c:pt>
                <c:pt idx="6">
                  <c:v>2.1155462899302976E-2</c:v>
                </c:pt>
                <c:pt idx="7">
                  <c:v>2.0210600314509219E-2</c:v>
                </c:pt>
                <c:pt idx="8">
                  <c:v>1.9974415268375595E-2</c:v>
                </c:pt>
                <c:pt idx="9">
                  <c:v>1.9032948323253078E-2</c:v>
                </c:pt>
                <c:pt idx="10">
                  <c:v>1.9229319259269104E-2</c:v>
                </c:pt>
                <c:pt idx="11">
                  <c:v>1.8763126329010869E-2</c:v>
                </c:pt>
                <c:pt idx="12">
                  <c:v>1.8756915129502262E-2</c:v>
                </c:pt>
                <c:pt idx="13">
                  <c:v>1.8331819095130913E-2</c:v>
                </c:pt>
                <c:pt idx="14">
                  <c:v>1.7713990362899425E-2</c:v>
                </c:pt>
                <c:pt idx="15">
                  <c:v>1.823411814490674E-2</c:v>
                </c:pt>
                <c:pt idx="16">
                  <c:v>1.8032764150924835E-2</c:v>
                </c:pt>
                <c:pt idx="17">
                  <c:v>1.7698110446484259E-2</c:v>
                </c:pt>
                <c:pt idx="18">
                  <c:v>1.7800147400031201E-2</c:v>
                </c:pt>
                <c:pt idx="19">
                  <c:v>1.7519995049275573E-2</c:v>
                </c:pt>
                <c:pt idx="20">
                  <c:v>1.8821078309007457E-2</c:v>
                </c:pt>
                <c:pt idx="21">
                  <c:v>1.9124445379074977E-2</c:v>
                </c:pt>
                <c:pt idx="22">
                  <c:v>1.8710047394396162E-2</c:v>
                </c:pt>
                <c:pt idx="23">
                  <c:v>1.8524516799730231E-2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4-2949-BB8A-462DBC8A5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13376"/>
        <c:axId val="1606053072"/>
      </c:lineChart>
      <c:catAx>
        <c:axId val="13369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605307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606053072"/>
        <c:scaling>
          <c:orientation val="minMax"/>
          <c:min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6913376"/>
        <c:crosses val="autoZero"/>
        <c:crossBetween val="midCat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Sterftekans 45-60 jaar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9911821465045921E-2"/>
          <c:y val="7.6250095558443531E-2"/>
          <c:w val="0.86839601240447073"/>
          <c:h val="0.84873592027078804"/>
        </c:manualLayout>
      </c:layout>
      <c:lineChart>
        <c:grouping val="standard"/>
        <c:varyColors val="0"/>
        <c:ser>
          <c:idx val="1"/>
          <c:order val="0"/>
          <c:tx>
            <c:v>Model</c:v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Baseline'!$B$113:$Y$113</c:f>
              <c:numCache>
                <c:formatCode>General</c:formatCode>
                <c:ptCount val="24"/>
                <c:pt idx="10" formatCode="0.00000">
                  <c:v>4.1054148234835643E-3</c:v>
                </c:pt>
                <c:pt idx="11" formatCode="0.00000">
                  <c:v>4.0226801000320814E-3</c:v>
                </c:pt>
                <c:pt idx="12" formatCode="0.00000">
                  <c:v>3.9399453765805951E-3</c:v>
                </c:pt>
                <c:pt idx="13" formatCode="0.00000">
                  <c:v>3.8572106531291105E-3</c:v>
                </c:pt>
                <c:pt idx="14" formatCode="0.00000">
                  <c:v>3.7744759296776328E-3</c:v>
                </c:pt>
                <c:pt idx="15" formatCode="0.00000">
                  <c:v>3.691741206226147E-3</c:v>
                </c:pt>
                <c:pt idx="16" formatCode="0.00000">
                  <c:v>3.6090064827746606E-3</c:v>
                </c:pt>
                <c:pt idx="17" formatCode="0.00000">
                  <c:v>3.5262717593231808E-3</c:v>
                </c:pt>
                <c:pt idx="18" formatCode="0.00000">
                  <c:v>3.4435370358716958E-3</c:v>
                </c:pt>
                <c:pt idx="19" formatCode="0.00000">
                  <c:v>3.3608023124202129E-3</c:v>
                </c:pt>
                <c:pt idx="20" formatCode="0.00000">
                  <c:v>3.2780675889687336E-3</c:v>
                </c:pt>
                <c:pt idx="21" formatCode="0.00000">
                  <c:v>3.1953328655172472E-3</c:v>
                </c:pt>
                <c:pt idx="22" formatCode="0.00000">
                  <c:v>3.1125981420657618E-3</c:v>
                </c:pt>
                <c:pt idx="23" formatCode="0.00000">
                  <c:v>3.0298634186142859E-3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2-8547-BB49-3BB3543BCC8C}"/>
            </c:ext>
          </c:extLst>
        </c:ser>
        <c:ser>
          <c:idx val="0"/>
          <c:order val="1"/>
          <c:tx>
            <c:v>Mannen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chemeClr val="accent1">
                      <a:alpha val="3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E823-8A4D-AD36-2D70B385ACC8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Baseline'!$B$112:$Y$112</c:f>
              <c:numCache>
                <c:formatCode>0.00000</c:formatCode>
                <c:ptCount val="24"/>
                <c:pt idx="0">
                  <c:v>5.4746676742213965E-3</c:v>
                </c:pt>
                <c:pt idx="1">
                  <c:v>5.341992278732193E-3</c:v>
                </c:pt>
                <c:pt idx="2">
                  <c:v>5.1441507423403456E-3</c:v>
                </c:pt>
                <c:pt idx="3">
                  <c:v>5.1401035549475489E-3</c:v>
                </c:pt>
                <c:pt idx="4">
                  <c:v>4.976861010213717E-3</c:v>
                </c:pt>
                <c:pt idx="5">
                  <c:v>4.5930264291169382E-3</c:v>
                </c:pt>
                <c:pt idx="6">
                  <c:v>4.4361291602505737E-3</c:v>
                </c:pt>
                <c:pt idx="7">
                  <c:v>4.3739953869679077E-3</c:v>
                </c:pt>
                <c:pt idx="8">
                  <c:v>4.3568466915549289E-3</c:v>
                </c:pt>
                <c:pt idx="9">
                  <c:v>4.2007404346432308E-3</c:v>
                </c:pt>
                <c:pt idx="10">
                  <c:v>4.1430687280086739E-3</c:v>
                </c:pt>
                <c:pt idx="11">
                  <c:v>3.9585477367723321E-3</c:v>
                </c:pt>
                <c:pt idx="12">
                  <c:v>3.9482524273178948E-3</c:v>
                </c:pt>
                <c:pt idx="13">
                  <c:v>3.8984153950715199E-3</c:v>
                </c:pt>
                <c:pt idx="14">
                  <c:v>3.7069131099314685E-3</c:v>
                </c:pt>
                <c:pt idx="15">
                  <c:v>3.6695810438257055E-3</c:v>
                </c:pt>
                <c:pt idx="16">
                  <c:v>3.5917578077551402E-3</c:v>
                </c:pt>
                <c:pt idx="17">
                  <c:v>3.5136798192155019E-3</c:v>
                </c:pt>
                <c:pt idx="18">
                  <c:v>3.4647320100853968E-3</c:v>
                </c:pt>
                <c:pt idx="19">
                  <c:v>3.3532320236310297E-3</c:v>
                </c:pt>
                <c:pt idx="20">
                  <c:v>3.5201615542132204E-3</c:v>
                </c:pt>
                <c:pt idx="21">
                  <c:v>3.6795284385992442E-3</c:v>
                </c:pt>
                <c:pt idx="22">
                  <c:v>3.5307050937550236E-3</c:v>
                </c:pt>
                <c:pt idx="23">
                  <c:v>3.4360385877969849E-3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2-8547-BB49-3BB3543BCC8C}"/>
            </c:ext>
          </c:extLst>
        </c:ser>
        <c:ser>
          <c:idx val="3"/>
          <c:order val="2"/>
          <c:tx>
            <c:v>Model vrouwen</c:v>
          </c:tx>
          <c:spPr>
            <a:ln w="38100" cap="rnd">
              <a:solidFill>
                <a:srgbClr val="D678A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Baseline'!$B$114:$Y$114</c:f>
              <c:numCache>
                <c:formatCode>General</c:formatCode>
                <c:ptCount val="24"/>
                <c:pt idx="10" formatCode="0.00000">
                  <c:v>3.1608337261993741E-3</c:v>
                </c:pt>
                <c:pt idx="11" formatCode="0.00000">
                  <c:v>3.0951196557501238E-3</c:v>
                </c:pt>
                <c:pt idx="12" formatCode="0.00000">
                  <c:v>3.0294055853008731E-3</c:v>
                </c:pt>
                <c:pt idx="13" formatCode="0.00000">
                  <c:v>2.9636915148516202E-3</c:v>
                </c:pt>
                <c:pt idx="14" formatCode="0.00000">
                  <c:v>2.8979774444023725E-3</c:v>
                </c:pt>
                <c:pt idx="15" formatCode="0.00000">
                  <c:v>2.8322633739531222E-3</c:v>
                </c:pt>
                <c:pt idx="16" formatCode="0.00000">
                  <c:v>2.7665493035038727E-3</c:v>
                </c:pt>
                <c:pt idx="17" formatCode="0.00000">
                  <c:v>2.7008352330546194E-3</c:v>
                </c:pt>
                <c:pt idx="18" formatCode="0.00000">
                  <c:v>2.6351211626053665E-3</c:v>
                </c:pt>
                <c:pt idx="19" formatCode="0.00000">
                  <c:v>2.5694070921561197E-3</c:v>
                </c:pt>
                <c:pt idx="20" formatCode="0.00000">
                  <c:v>2.5036930217068654E-3</c:v>
                </c:pt>
                <c:pt idx="21" formatCode="0.00000">
                  <c:v>2.4379789512576169E-3</c:v>
                </c:pt>
                <c:pt idx="22" formatCode="0.00000">
                  <c:v>2.3722648808083679E-3</c:v>
                </c:pt>
                <c:pt idx="23" formatCode="0.00000">
                  <c:v>2.3065508103591176E-3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12-8547-BB49-3BB3543BCC8C}"/>
            </c:ext>
          </c:extLst>
        </c:ser>
        <c:ser>
          <c:idx val="2"/>
          <c:order val="3"/>
          <c:tx>
            <c:v>Vrouwen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rgbClr val="FF000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823-8A4D-AD36-2D70B385ACC8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Baseline'!$B$113:$Y$113</c:f>
              <c:numCache>
                <c:formatCode>0.00000</c:formatCode>
                <c:ptCount val="24"/>
                <c:pt idx="0">
                  <c:v>3.6072940760285962E-3</c:v>
                </c:pt>
                <c:pt idx="1">
                  <c:v>3.611313105786607E-3</c:v>
                </c:pt>
                <c:pt idx="2">
                  <c:v>3.6267336475703077E-3</c:v>
                </c:pt>
                <c:pt idx="3">
                  <c:v>3.6276585946191917E-3</c:v>
                </c:pt>
                <c:pt idx="4">
                  <c:v>3.4998748900193772E-3</c:v>
                </c:pt>
                <c:pt idx="5">
                  <c:v>3.3780600314183718E-3</c:v>
                </c:pt>
                <c:pt idx="6">
                  <c:v>3.2842234884628654E-3</c:v>
                </c:pt>
                <c:pt idx="7">
                  <c:v>3.2507972010274457E-3</c:v>
                </c:pt>
                <c:pt idx="8">
                  <c:v>3.2791651252715619E-3</c:v>
                </c:pt>
                <c:pt idx="9">
                  <c:v>3.1232409488293586E-3</c:v>
                </c:pt>
                <c:pt idx="10">
                  <c:v>3.1217360264577934E-3</c:v>
                </c:pt>
                <c:pt idx="11">
                  <c:v>3.1191040661745746E-3</c:v>
                </c:pt>
                <c:pt idx="12">
                  <c:v>3.0728063423248494E-3</c:v>
                </c:pt>
                <c:pt idx="13">
                  <c:v>2.9297986435747308E-3</c:v>
                </c:pt>
                <c:pt idx="14">
                  <c:v>2.8226483112608041E-3</c:v>
                </c:pt>
                <c:pt idx="15">
                  <c:v>2.8245622934563331E-3</c:v>
                </c:pt>
                <c:pt idx="16">
                  <c:v>2.8678855637675996E-3</c:v>
                </c:pt>
                <c:pt idx="17">
                  <c:v>2.6732551592333403E-3</c:v>
                </c:pt>
                <c:pt idx="18">
                  <c:v>2.6648943669706424E-3</c:v>
                </c:pt>
                <c:pt idx="19">
                  <c:v>2.5039889746032024E-3</c:v>
                </c:pt>
                <c:pt idx="20">
                  <c:v>2.4517321804341445E-3</c:v>
                </c:pt>
                <c:pt idx="21">
                  <c:v>2.6689725067908327E-3</c:v>
                </c:pt>
                <c:pt idx="22">
                  <c:v>2.5862827845388142E-3</c:v>
                </c:pt>
                <c:pt idx="23">
                  <c:v>2.5123694136506168E-3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12-8547-BB49-3BB3543BC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13376"/>
        <c:axId val="1606053072"/>
      </c:lineChart>
      <c:catAx>
        <c:axId val="13369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605307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606053072"/>
        <c:scaling>
          <c:orientation val="minMax"/>
          <c:min val="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6913376"/>
        <c:crosses val="autoZero"/>
        <c:crossBetween val="midCat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Sterftekans</a:t>
            </a:r>
            <a:r>
              <a:rPr lang="nl-NL" sz="1600" b="1" baseline="0"/>
              <a:t> mannen</a:t>
            </a:r>
            <a:endParaRPr lang="nl-NL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2891205500720863E-2"/>
          <c:y val="8.1601093874627634E-2"/>
          <c:w val="0.87875720860596651"/>
          <c:h val="0.84582845084529845"/>
        </c:manualLayout>
      </c:layout>
      <c:lineChart>
        <c:grouping val="standard"/>
        <c:varyColors val="0"/>
        <c:ser>
          <c:idx val="0"/>
          <c:order val="0"/>
          <c:tx>
            <c:v>Fit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fit'!$B$53:$O$53</c:f>
              <c:numCache>
                <c:formatCode>0.000%</c:formatCode>
                <c:ptCount val="14"/>
                <c:pt idx="0">
                  <c:v>2.8470873634527903E-3</c:v>
                </c:pt>
                <c:pt idx="1">
                  <c:v>2.7808556869775014E-3</c:v>
                </c:pt>
                <c:pt idx="2">
                  <c:v>2.7146240105022056E-3</c:v>
                </c:pt>
                <c:pt idx="3">
                  <c:v>2.6483923340269167E-3</c:v>
                </c:pt>
                <c:pt idx="4">
                  <c:v>2.5821606575516277E-3</c:v>
                </c:pt>
                <c:pt idx="5">
                  <c:v>2.5159289810763423E-3</c:v>
                </c:pt>
                <c:pt idx="6">
                  <c:v>2.4496973046010569E-3</c:v>
                </c:pt>
                <c:pt idx="7">
                  <c:v>2.3834656281257575E-3</c:v>
                </c:pt>
                <c:pt idx="8">
                  <c:v>2.3172339516504686E-3</c:v>
                </c:pt>
                <c:pt idx="9">
                  <c:v>2.2510022751751832E-3</c:v>
                </c:pt>
                <c:pt idx="10">
                  <c:v>2.1847705986998978E-3</c:v>
                </c:pt>
                <c:pt idx="11">
                  <c:v>2.1185389222246123E-3</c:v>
                </c:pt>
                <c:pt idx="12">
                  <c:v>2.0523072457493095E-3</c:v>
                </c:pt>
                <c:pt idx="13">
                  <c:v>1.9860755692740241E-3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7E-1B49-BBE5-47423E559CB8}"/>
            </c:ext>
          </c:extLst>
        </c:ser>
        <c:ser>
          <c:idx val="1"/>
          <c:order val="1"/>
          <c:tx>
            <c:v>Risk50</c:v>
          </c:tx>
          <c:spPr>
            <a:ln w="63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8575">
                <a:solidFill>
                  <a:srgbClr val="0070C0"/>
                </a:solidFill>
              </a:ln>
              <a:effectLst/>
            </c:spPr>
          </c:marker>
          <c:dPt>
            <c:idx val="13"/>
            <c:marker>
              <c:symbol val="square"/>
              <c:size val="10"/>
              <c:spPr>
                <a:solidFill>
                  <a:schemeClr val="bg1"/>
                </a:solidFill>
                <a:ln w="28575">
                  <a:solidFill>
                    <a:srgbClr val="0070C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425-534B-BED9-FF693A35970A}"/>
              </c:ext>
            </c:extLst>
          </c:dPt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Baseline'!$L$53:$Y$53</c:f>
              <c:numCache>
                <c:formatCode>0.00000</c:formatCode>
                <c:ptCount val="14"/>
                <c:pt idx="0">
                  <c:v>2.9358590787642194E-3</c:v>
                </c:pt>
                <c:pt idx="1">
                  <c:v>2.6722043726980643E-3</c:v>
                </c:pt>
                <c:pt idx="2">
                  <c:v>2.8874965949332609E-3</c:v>
                </c:pt>
                <c:pt idx="3">
                  <c:v>2.7370658348433068E-3</c:v>
                </c:pt>
                <c:pt idx="4">
                  <c:v>2.7796819561729277E-3</c:v>
                </c:pt>
                <c:pt idx="5">
                  <c:v>2.4884792626728111E-3</c:v>
                </c:pt>
                <c:pt idx="6">
                  <c:v>2.2956265571869566E-3</c:v>
                </c:pt>
                <c:pt idx="7">
                  <c:v>2.2935237509753388E-3</c:v>
                </c:pt>
                <c:pt idx="8">
                  <c:v>2.2084736471141043E-3</c:v>
                </c:pt>
                <c:pt idx="9">
                  <c:v>2.2844388519384024E-3</c:v>
                </c:pt>
                <c:pt idx="10">
                  <c:v>2.6217745273906445E-3</c:v>
                </c:pt>
                <c:pt idx="11">
                  <c:v>2.786916664004855E-3</c:v>
                </c:pt>
                <c:pt idx="12">
                  <c:v>2.5552445553958529E-3</c:v>
                </c:pt>
                <c:pt idx="13" formatCode="0.000000">
                  <c:v>2.4727821799115125E-3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7E-1B49-BBE5-47423E559CB8}"/>
            </c:ext>
          </c:extLst>
        </c:ser>
        <c:ser>
          <c:idx val="2"/>
          <c:order val="2"/>
          <c:tx>
            <c:v>Fit60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fit'!$B$63:$O$63</c:f>
              <c:numCache>
                <c:formatCode>0.000%</c:formatCode>
                <c:ptCount val="14"/>
                <c:pt idx="0">
                  <c:v>7.8113327870866431E-3</c:v>
                </c:pt>
                <c:pt idx="1">
                  <c:v>7.68719171826239E-3</c:v>
                </c:pt>
                <c:pt idx="2">
                  <c:v>7.5630506494381577E-3</c:v>
                </c:pt>
                <c:pt idx="3">
                  <c:v>7.4389095806139047E-3</c:v>
                </c:pt>
                <c:pt idx="4">
                  <c:v>7.3147685117896724E-3</c:v>
                </c:pt>
                <c:pt idx="5">
                  <c:v>7.1906274429654193E-3</c:v>
                </c:pt>
                <c:pt idx="6">
                  <c:v>7.0664863741411732E-3</c:v>
                </c:pt>
                <c:pt idx="7">
                  <c:v>6.9423453053169201E-3</c:v>
                </c:pt>
                <c:pt idx="8">
                  <c:v>6.8182042364926879E-3</c:v>
                </c:pt>
                <c:pt idx="9">
                  <c:v>6.6940631676684348E-3</c:v>
                </c:pt>
                <c:pt idx="10">
                  <c:v>6.5699220988442025E-3</c:v>
                </c:pt>
                <c:pt idx="11">
                  <c:v>6.4457810300199495E-3</c:v>
                </c:pt>
                <c:pt idx="12">
                  <c:v>6.3216399611957172E-3</c:v>
                </c:pt>
                <c:pt idx="13">
                  <c:v>6.1974988923714641E-3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07E-1B49-BBE5-47423E559CB8}"/>
            </c:ext>
          </c:extLst>
        </c:ser>
        <c:ser>
          <c:idx val="3"/>
          <c:order val="3"/>
          <c:tx>
            <c:v>Risk60</c:v>
          </c:tx>
          <c:spPr>
            <a:ln w="63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8575">
                <a:solidFill>
                  <a:srgbClr val="FF0000"/>
                </a:solidFill>
              </a:ln>
              <a:effectLst/>
            </c:spPr>
          </c:marker>
          <c:dPt>
            <c:idx val="13"/>
            <c:marker>
              <c:symbol val="square"/>
              <c:size val="10"/>
              <c:spPr>
                <a:solidFill>
                  <a:schemeClr val="bg1"/>
                </a:solidFill>
                <a:ln w="28575">
                  <a:solidFill>
                    <a:srgbClr val="FF0000">
                      <a:alpha val="28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425-534B-BED9-FF693A35970A}"/>
              </c:ext>
            </c:extLst>
          </c:dPt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Baseline'!$L$63:$Y$63</c:f>
              <c:numCache>
                <c:formatCode>0.00000</c:formatCode>
                <c:ptCount val="14"/>
                <c:pt idx="0">
                  <c:v>8.1580684711873991E-3</c:v>
                </c:pt>
                <c:pt idx="1">
                  <c:v>7.2830785049220279E-3</c:v>
                </c:pt>
                <c:pt idx="2">
                  <c:v>7.1718087764431528E-3</c:v>
                </c:pt>
                <c:pt idx="3">
                  <c:v>7.5507270724832461E-3</c:v>
                </c:pt>
                <c:pt idx="4">
                  <c:v>7.4715085243539777E-3</c:v>
                </c:pt>
                <c:pt idx="5">
                  <c:v>7.3490185978918711E-3</c:v>
                </c:pt>
                <c:pt idx="6">
                  <c:v>7.2295840304930966E-3</c:v>
                </c:pt>
                <c:pt idx="7">
                  <c:v>7.130408627263639E-3</c:v>
                </c:pt>
                <c:pt idx="8">
                  <c:v>6.7053044676040228E-3</c:v>
                </c:pt>
                <c:pt idx="9">
                  <c:v>6.561646499750556E-3</c:v>
                </c:pt>
                <c:pt idx="10">
                  <c:v>6.7653205972955507E-3</c:v>
                </c:pt>
                <c:pt idx="11">
                  <c:v>6.8006055894267361E-3</c:v>
                </c:pt>
                <c:pt idx="12">
                  <c:v>6.4909280973720253E-3</c:v>
                </c:pt>
                <c:pt idx="13" formatCode="0.000000">
                  <c:v>6.3634626364132635E-3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7E-1B49-BBE5-47423E559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388639"/>
        <c:axId val="2028628799"/>
      </c:lineChart>
      <c:catAx>
        <c:axId val="20383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28628799"/>
        <c:crosses val="autoZero"/>
        <c:auto val="1"/>
        <c:lblAlgn val="ctr"/>
        <c:lblOffset val="100"/>
        <c:noMultiLvlLbl val="0"/>
      </c:catAx>
      <c:valAx>
        <c:axId val="2028628799"/>
        <c:scaling>
          <c:orientation val="minMax"/>
          <c:max val="0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8388639"/>
        <c:crossesAt val="1"/>
        <c:crossBetween val="midCat"/>
      </c:valAx>
      <c:spPr>
        <a:solidFill>
          <a:schemeClr val="bg1"/>
        </a:solidFill>
        <a:ln w="15875"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Oversterfte 2021-2022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2518851810190387E-2"/>
          <c:y val="9.3321810383458159E-2"/>
          <c:w val="0.9063971170270384"/>
          <c:h val="0.7995352410217017"/>
        </c:manualLayout>
      </c:layout>
      <c:areaChart>
        <c:grouping val="stacked"/>
        <c:varyColors val="0"/>
        <c:ser>
          <c:idx val="0"/>
          <c:order val="2"/>
          <c:tx>
            <c:v>onder</c:v>
          </c:tx>
          <c:spPr>
            <a:solidFill>
              <a:srgbClr val="0070C0">
                <a:alpha val="18000"/>
              </a:srgbClr>
            </a:solidFill>
            <a:ln>
              <a:noFill/>
            </a:ln>
            <a:effectLst/>
          </c:spPr>
          <c:val>
            <c:numRef>
              <c:f>Summary!$AK$43:$AK$63</c:f>
              <c:numCache>
                <c:formatCode>0.0</c:formatCode>
                <c:ptCount val="21"/>
                <c:pt idx="0">
                  <c:v>18.916659324521337</c:v>
                </c:pt>
                <c:pt idx="1">
                  <c:v>19.57140771636011</c:v>
                </c:pt>
                <c:pt idx="2">
                  <c:v>20.399999999999999</c:v>
                </c:pt>
                <c:pt idx="3">
                  <c:v>21.449475518063373</c:v>
                </c:pt>
                <c:pt idx="4">
                  <c:v>22.289010745208053</c:v>
                </c:pt>
                <c:pt idx="5">
                  <c:v>23.743630724891254</c:v>
                </c:pt>
                <c:pt idx="6">
                  <c:v>25.242820761555159</c:v>
                </c:pt>
                <c:pt idx="7">
                  <c:v>27.324714088165685</c:v>
                </c:pt>
                <c:pt idx="8">
                  <c:v>29.295733477760887</c:v>
                </c:pt>
                <c:pt idx="9">
                  <c:v>31.292171544972714</c:v>
                </c:pt>
                <c:pt idx="10">
                  <c:v>32.863353450309965</c:v>
                </c:pt>
                <c:pt idx="11">
                  <c:v>34.789653634378141</c:v>
                </c:pt>
                <c:pt idx="12">
                  <c:v>36.22926993468127</c:v>
                </c:pt>
                <c:pt idx="13">
                  <c:v>38.164905345094198</c:v>
                </c:pt>
                <c:pt idx="14">
                  <c:v>40.051966243868733</c:v>
                </c:pt>
                <c:pt idx="15">
                  <c:v>42.434891304208612</c:v>
                </c:pt>
                <c:pt idx="16">
                  <c:v>44.400000000000006</c:v>
                </c:pt>
                <c:pt idx="17">
                  <c:v>46.692183500024932</c:v>
                </c:pt>
                <c:pt idx="18">
                  <c:v>48.736844378765426</c:v>
                </c:pt>
                <c:pt idx="19">
                  <c:v>50.613832101511541</c:v>
                </c:pt>
                <c:pt idx="20">
                  <c:v>52.327430664996349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AF-5943-AD31-F99BB2BE5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2"/>
          <c:order val="0"/>
          <c:tx>
            <c:v>Mannen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NL'!$A$43:$A$63</c:f>
              <c:numCache>
                <c:formatCode>0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cat>
          <c:val>
            <c:numRef>
              <c:f>'Male Baseline'!$AQ$43:$AQ$63</c:f>
              <c:numCache>
                <c:formatCode>0</c:formatCode>
                <c:ptCount val="21"/>
                <c:pt idx="0">
                  <c:v>9.2778385227012734</c:v>
                </c:pt>
                <c:pt idx="1">
                  <c:v>4.0739959976769029</c:v>
                </c:pt>
                <c:pt idx="2">
                  <c:v>2.6843685106126087</c:v>
                </c:pt>
                <c:pt idx="3">
                  <c:v>3.1820910145949939</c:v>
                </c:pt>
                <c:pt idx="4">
                  <c:v>3.3202492506105612</c:v>
                </c:pt>
                <c:pt idx="5">
                  <c:v>10.440972599797727</c:v>
                </c:pt>
                <c:pt idx="6">
                  <c:v>14.858654216788603</c:v>
                </c:pt>
                <c:pt idx="7">
                  <c:v>30.038619169398441</c:v>
                </c:pt>
                <c:pt idx="8">
                  <c:v>43.891624996556189</c:v>
                </c:pt>
                <c:pt idx="9">
                  <c:v>52.583009247844849</c:v>
                </c:pt>
                <c:pt idx="10">
                  <c:v>53.060893690007035</c:v>
                </c:pt>
                <c:pt idx="11">
                  <c:v>63.739375986746175</c:v>
                </c:pt>
                <c:pt idx="12">
                  <c:v>60.629157010483233</c:v>
                </c:pt>
                <c:pt idx="13">
                  <c:v>59.883254735195365</c:v>
                </c:pt>
                <c:pt idx="14">
                  <c:v>73.736281093356212</c:v>
                </c:pt>
                <c:pt idx="15">
                  <c:v>82.938863283648885</c:v>
                </c:pt>
                <c:pt idx="16">
                  <c:v>90.668362572435171</c:v>
                </c:pt>
                <c:pt idx="17">
                  <c:v>93.685276258901979</c:v>
                </c:pt>
                <c:pt idx="18">
                  <c:v>86.362814372001054</c:v>
                </c:pt>
                <c:pt idx="19">
                  <c:v>59.279991074083497</c:v>
                </c:pt>
                <c:pt idx="20">
                  <c:v>67.719052936596128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4AAF-5943-AD31-F99BB2BE59FC}"/>
            </c:ext>
          </c:extLst>
        </c:ser>
        <c:ser>
          <c:idx val="1"/>
          <c:order val="1"/>
          <c:tx>
            <c:v>Vrouwen</c:v>
          </c:tx>
          <c:spPr>
            <a:ln w="28575" cap="rnd">
              <a:solidFill>
                <a:srgbClr val="D678A3"/>
              </a:solidFill>
              <a:round/>
            </a:ln>
            <a:effectLst/>
          </c:spPr>
          <c:marker>
            <c:symbol val="none"/>
          </c:marker>
          <c:cat>
            <c:numRef>
              <c:f>'Graphs NL'!$A$43:$A$63</c:f>
              <c:numCache>
                <c:formatCode>0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cat>
          <c:val>
            <c:numRef>
              <c:f>'Female Baseline'!$AQ$43:$AQ$63</c:f>
              <c:numCache>
                <c:formatCode>0</c:formatCode>
                <c:ptCount val="21"/>
                <c:pt idx="0">
                  <c:v>13.552318314428698</c:v>
                </c:pt>
                <c:pt idx="1">
                  <c:v>10.028718419322793</c:v>
                </c:pt>
                <c:pt idx="2">
                  <c:v>12.24199520004642</c:v>
                </c:pt>
                <c:pt idx="3">
                  <c:v>13.278368098665307</c:v>
                </c:pt>
                <c:pt idx="4">
                  <c:v>14.707943166022066</c:v>
                </c:pt>
                <c:pt idx="5">
                  <c:v>13.00259490833929</c:v>
                </c:pt>
                <c:pt idx="6">
                  <c:v>17.732913668275266</c:v>
                </c:pt>
                <c:pt idx="7">
                  <c:v>21.294698648872533</c:v>
                </c:pt>
                <c:pt idx="8">
                  <c:v>29.159018378545785</c:v>
                </c:pt>
                <c:pt idx="9">
                  <c:v>30.565841395996717</c:v>
                </c:pt>
                <c:pt idx="10">
                  <c:v>32.382589371131957</c:v>
                </c:pt>
                <c:pt idx="11">
                  <c:v>28.425621609367266</c:v>
                </c:pt>
                <c:pt idx="12">
                  <c:v>28.797621288049537</c:v>
                </c:pt>
                <c:pt idx="13">
                  <c:v>19.50833322376273</c:v>
                </c:pt>
                <c:pt idx="14">
                  <c:v>29.137311187935097</c:v>
                </c:pt>
                <c:pt idx="15">
                  <c:v>30.500726125906102</c:v>
                </c:pt>
                <c:pt idx="16">
                  <c:v>27.012593596329928</c:v>
                </c:pt>
                <c:pt idx="17">
                  <c:v>30.780983091069608</c:v>
                </c:pt>
                <c:pt idx="18">
                  <c:v>35.068406511328838</c:v>
                </c:pt>
                <c:pt idx="19">
                  <c:v>29.089540594440518</c:v>
                </c:pt>
                <c:pt idx="20">
                  <c:v>30.841935530170815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4AAF-5943-AD31-F99BB2BE59FC}"/>
            </c:ext>
          </c:extLst>
        </c:ser>
        <c:ser>
          <c:idx val="3"/>
          <c:order val="3"/>
          <c:tx>
            <c:v>M 2022</c:v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'Male Baseline'!$AR$43:$AR$63</c:f>
              <c:numCache>
                <c:formatCode>0</c:formatCode>
                <c:ptCount val="21"/>
                <c:pt idx="0">
                  <c:v>17.954795802790681</c:v>
                </c:pt>
                <c:pt idx="1">
                  <c:v>11.006966259403669</c:v>
                </c:pt>
                <c:pt idx="2">
                  <c:v>11.155246524741457</c:v>
                </c:pt>
                <c:pt idx="3">
                  <c:v>6.8678135324484231</c:v>
                </c:pt>
                <c:pt idx="4">
                  <c:v>7.3624203155873058</c:v>
                </c:pt>
                <c:pt idx="5">
                  <c:v>7.0628549511051917</c:v>
                </c:pt>
                <c:pt idx="6">
                  <c:v>21.023397042982509</c:v>
                </c:pt>
                <c:pt idx="7">
                  <c:v>29.918603805142187</c:v>
                </c:pt>
                <c:pt idx="8">
                  <c:v>41.230035769520647</c:v>
                </c:pt>
                <c:pt idx="9">
                  <c:v>53.367583693955567</c:v>
                </c:pt>
                <c:pt idx="10">
                  <c:v>68.324898804909026</c:v>
                </c:pt>
                <c:pt idx="11">
                  <c:v>68.681585417608431</c:v>
                </c:pt>
                <c:pt idx="12">
                  <c:v>72.855473545033433</c:v>
                </c:pt>
                <c:pt idx="13">
                  <c:v>79.001812255625424</c:v>
                </c:pt>
                <c:pt idx="14">
                  <c:v>74.391420267223765</c:v>
                </c:pt>
                <c:pt idx="15">
                  <c:v>69.795001092049574</c:v>
                </c:pt>
                <c:pt idx="16">
                  <c:v>72.099586087499432</c:v>
                </c:pt>
                <c:pt idx="17">
                  <c:v>57.314329940174346</c:v>
                </c:pt>
                <c:pt idx="18">
                  <c:v>43.379133070103556</c:v>
                </c:pt>
                <c:pt idx="19">
                  <c:v>31.974831337660227</c:v>
                </c:pt>
                <c:pt idx="20">
                  <c:v>26.103916187805432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4AAF-5943-AD31-F99BB2BE59FC}"/>
            </c:ext>
          </c:extLst>
        </c:ser>
        <c:ser>
          <c:idx val="4"/>
          <c:order val="4"/>
          <c:tx>
            <c:v>V 2022</c:v>
          </c:tx>
          <c:spPr>
            <a:ln w="28575" cap="rnd">
              <a:solidFill>
                <a:srgbClr val="D678A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'Female Baseline'!$AR$43:$AR$63</c:f>
              <c:numCache>
                <c:formatCode>0</c:formatCode>
                <c:ptCount val="21"/>
                <c:pt idx="0">
                  <c:v>11.073324673240265</c:v>
                </c:pt>
                <c:pt idx="1">
                  <c:v>11.850788555881804</c:v>
                </c:pt>
                <c:pt idx="2">
                  <c:v>10.935232950314658</c:v>
                </c:pt>
                <c:pt idx="3">
                  <c:v>11.969879322657855</c:v>
                </c:pt>
                <c:pt idx="4">
                  <c:v>14.710214282547852</c:v>
                </c:pt>
                <c:pt idx="5">
                  <c:v>17.228278730333969</c:v>
                </c:pt>
                <c:pt idx="6">
                  <c:v>21.306396121691964</c:v>
                </c:pt>
                <c:pt idx="7">
                  <c:v>33.311368355742005</c:v>
                </c:pt>
                <c:pt idx="8">
                  <c:v>37.414925479060855</c:v>
                </c:pt>
                <c:pt idx="9">
                  <c:v>41.137018049367441</c:v>
                </c:pt>
                <c:pt idx="10">
                  <c:v>38.548073183340684</c:v>
                </c:pt>
                <c:pt idx="11">
                  <c:v>32.953398301751818</c:v>
                </c:pt>
                <c:pt idx="12">
                  <c:v>25.128154275191385</c:v>
                </c:pt>
                <c:pt idx="13">
                  <c:v>25.883970071958068</c:v>
                </c:pt>
                <c:pt idx="14">
                  <c:v>28.373056409935941</c:v>
                </c:pt>
                <c:pt idx="15">
                  <c:v>25.935765924045949</c:v>
                </c:pt>
                <c:pt idx="16">
                  <c:v>28.661554437108272</c:v>
                </c:pt>
                <c:pt idx="17">
                  <c:v>22.155632549947789</c:v>
                </c:pt>
                <c:pt idx="18">
                  <c:v>15.891803133896042</c:v>
                </c:pt>
                <c:pt idx="19">
                  <c:v>-3.5999635921030517</c:v>
                </c:pt>
                <c:pt idx="20">
                  <c:v>-6.6781866544199602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4AAF-5943-AD31-F99BB2BE5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5"/>
        <c:tickMarkSkip val="5"/>
        <c:noMultiLvlLbl val="0"/>
      </c:catAx>
      <c:valAx>
        <c:axId val="12259345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25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Gecorrigeerde</a:t>
            </a:r>
            <a:r>
              <a:rPr lang="en-US" sz="1800" b="1" baseline="0"/>
              <a:t> o</a:t>
            </a:r>
            <a:r>
              <a:rPr lang="en-US" sz="1800" b="1"/>
              <a:t>versterfte 2020 - 2023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5"/>
          <c:order val="5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6-3243-B1C9-FC0EFA4E3A9D}"/>
            </c:ext>
          </c:extLst>
        </c:ser>
        <c:ser>
          <c:idx val="7"/>
          <c:order val="6"/>
          <c:tx>
            <c:v>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6-3243-B1C9-FC0EFA4E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NL'!$B$3:$B$103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46-3243-B1C9-FC0EFA4E3A9D}"/>
            </c:ext>
          </c:extLst>
        </c:ser>
        <c:ser>
          <c:idx val="0"/>
          <c:order val="1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A46-3243-B1C9-FC0EFA4E3A9D}"/>
            </c:ext>
          </c:extLst>
        </c:ser>
        <c:ser>
          <c:idx val="2"/>
          <c:order val="2"/>
          <c:tx>
            <c:v>2021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Summary!$O$3:$O$103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-1.4956443505468506</c:v>
                </c:pt>
                <c:pt idx="4">
                  <c:v>-1.5944827240124861</c:v>
                </c:pt>
                <c:pt idx="5">
                  <c:v>-1.5289283198044916</c:v>
                </c:pt>
                <c:pt idx="6">
                  <c:v>-0.99122742855328594</c:v>
                </c:pt>
                <c:pt idx="7">
                  <c:v>-0.43243971245185941</c:v>
                </c:pt>
                <c:pt idx="8">
                  <c:v>0.44392293084558188</c:v>
                </c:pt>
                <c:pt idx="9">
                  <c:v>1.190435242906895</c:v>
                </c:pt>
                <c:pt idx="10">
                  <c:v>1.9174259261497104</c:v>
                </c:pt>
                <c:pt idx="11">
                  <c:v>2.8305141753201704</c:v>
                </c:pt>
                <c:pt idx="12">
                  <c:v>3.7031888436170979</c:v>
                </c:pt>
                <c:pt idx="13">
                  <c:v>3.5299657029991716</c:v>
                </c:pt>
                <c:pt idx="14">
                  <c:v>2.428457262937</c:v>
                </c:pt>
                <c:pt idx="15">
                  <c:v>0.8788705412846004</c:v>
                </c:pt>
                <c:pt idx="16">
                  <c:v>-0.41084699530669233</c:v>
                </c:pt>
                <c:pt idx="17">
                  <c:v>-1.0863381954343754</c:v>
                </c:pt>
                <c:pt idx="18">
                  <c:v>-0.2131548832680058</c:v>
                </c:pt>
                <c:pt idx="19">
                  <c:v>1.9257170181213206</c:v>
                </c:pt>
                <c:pt idx="20">
                  <c:v>3.9017432299931696</c:v>
                </c:pt>
                <c:pt idx="21">
                  <c:v>4.9039275861252243</c:v>
                </c:pt>
                <c:pt idx="22">
                  <c:v>4.7049495060251081</c:v>
                </c:pt>
                <c:pt idx="23">
                  <c:v>3.6289901507040461</c:v>
                </c:pt>
                <c:pt idx="24">
                  <c:v>1.5679197779630907</c:v>
                </c:pt>
                <c:pt idx="25">
                  <c:v>1.0706169334911206</c:v>
                </c:pt>
                <c:pt idx="26">
                  <c:v>1.3813763087172632</c:v>
                </c:pt>
                <c:pt idx="27">
                  <c:v>3.0876049861800592</c:v>
                </c:pt>
                <c:pt idx="28">
                  <c:v>4.8463599728094682</c:v>
                </c:pt>
                <c:pt idx="29">
                  <c:v>7.3558013124491852</c:v>
                </c:pt>
                <c:pt idx="30">
                  <c:v>8.933207181786873</c:v>
                </c:pt>
                <c:pt idx="31">
                  <c:v>10.399104001560028</c:v>
                </c:pt>
                <c:pt idx="32">
                  <c:v>11.04033467692725</c:v>
                </c:pt>
                <c:pt idx="33">
                  <c:v>11.811841741134096</c:v>
                </c:pt>
                <c:pt idx="34">
                  <c:v>14.462998994664733</c:v>
                </c:pt>
                <c:pt idx="35">
                  <c:v>16.657928663986549</c:v>
                </c:pt>
                <c:pt idx="36">
                  <c:v>19.992911832483784</c:v>
                </c:pt>
                <c:pt idx="37">
                  <c:v>24.455062924263672</c:v>
                </c:pt>
                <c:pt idx="38">
                  <c:v>29.040266975843931</c:v>
                </c:pt>
                <c:pt idx="39">
                  <c:v>29.400360562336431</c:v>
                </c:pt>
                <c:pt idx="40">
                  <c:v>29.342968346093507</c:v>
                </c:pt>
                <c:pt idx="41">
                  <c:v>27.719623731264043</c:v>
                </c:pt>
                <c:pt idx="42">
                  <c:v>25.371241365883879</c:v>
                </c:pt>
                <c:pt idx="43">
                  <c:v>24.280693775533791</c:v>
                </c:pt>
                <c:pt idx="44">
                  <c:v>27.093701373602485</c:v>
                </c:pt>
                <c:pt idx="45">
                  <c:v>35.981045042328134</c:v>
                </c:pt>
                <c:pt idx="46">
                  <c:v>51.008294372022505</c:v>
                </c:pt>
                <c:pt idx="47">
                  <c:v>68.639557120336136</c:v>
                </c:pt>
                <c:pt idx="48">
                  <c:v>86.087839295204958</c:v>
                </c:pt>
                <c:pt idx="49">
                  <c:v>103.70750984775729</c:v>
                </c:pt>
                <c:pt idx="50">
                  <c:v>114.90038788616627</c:v>
                </c:pt>
                <c:pt idx="51">
                  <c:v>116.88868353277255</c:v>
                </c:pt>
                <c:pt idx="52">
                  <c:v>118.95612513763056</c:v>
                </c:pt>
                <c:pt idx="53">
                  <c:v>119.53870043837566</c:v>
                </c:pt>
                <c:pt idx="54">
                  <c:v>116.32731675050385</c:v>
                </c:pt>
                <c:pt idx="55">
                  <c:v>114.50486624066099</c:v>
                </c:pt>
                <c:pt idx="56">
                  <c:v>115.16508266492698</c:v>
                </c:pt>
                <c:pt idx="57">
                  <c:v>106.3748052854197</c:v>
                </c:pt>
                <c:pt idx="58">
                  <c:v>100.30836964996455</c:v>
                </c:pt>
                <c:pt idx="59">
                  <c:v>96.142467697991336</c:v>
                </c:pt>
                <c:pt idx="60">
                  <c:v>95.007680063895052</c:v>
                </c:pt>
                <c:pt idx="61">
                  <c:v>102.99494281007088</c:v>
                </c:pt>
                <c:pt idx="62">
                  <c:v>122.97781232080033</c:v>
                </c:pt>
                <c:pt idx="63">
                  <c:v>146.18993550660144</c:v>
                </c:pt>
                <c:pt idx="64">
                  <c:v>180.06620758553589</c:v>
                </c:pt>
                <c:pt idx="65">
                  <c:v>219.43446762323097</c:v>
                </c:pt>
                <c:pt idx="66">
                  <c:v>259.19864888275447</c:v>
                </c:pt>
                <c:pt idx="67">
                  <c:v>309.16033465972163</c:v>
                </c:pt>
                <c:pt idx="68">
                  <c:v>367.84845344886185</c:v>
                </c:pt>
                <c:pt idx="69">
                  <c:v>436.45352140854067</c:v>
                </c:pt>
                <c:pt idx="70">
                  <c:v>514.54382669089546</c:v>
                </c:pt>
                <c:pt idx="71">
                  <c:v>551.39666599863199</c:v>
                </c:pt>
                <c:pt idx="72">
                  <c:v>605.3394489630997</c:v>
                </c:pt>
                <c:pt idx="73">
                  <c:v>660.7333873451214</c:v>
                </c:pt>
                <c:pt idx="74">
                  <c:v>692.63570740423245</c:v>
                </c:pt>
                <c:pt idx="75">
                  <c:v>707.81035221407399</c:v>
                </c:pt>
                <c:pt idx="76">
                  <c:v>815.07599038456283</c:v>
                </c:pt>
                <c:pt idx="77">
                  <c:v>871.51362514122468</c:v>
                </c:pt>
                <c:pt idx="78">
                  <c:v>900.08000515650656</c:v>
                </c:pt>
                <c:pt idx="79">
                  <c:v>914.14514529060807</c:v>
                </c:pt>
                <c:pt idx="80">
                  <c:v>920.19299891355843</c:v>
                </c:pt>
                <c:pt idx="81">
                  <c:v>840.80459652062825</c:v>
                </c:pt>
                <c:pt idx="82">
                  <c:v>760.95206543559652</c:v>
                </c:pt>
                <c:pt idx="83">
                  <c:v>688.65295084357149</c:v>
                </c:pt>
                <c:pt idx="84">
                  <c:v>645.5822317100758</c:v>
                </c:pt>
                <c:pt idx="85">
                  <c:v>600.80169982325265</c:v>
                </c:pt>
                <c:pt idx="86">
                  <c:v>582.26242417720255</c:v>
                </c:pt>
                <c:pt idx="87">
                  <c:v>568.76764239186855</c:v>
                </c:pt>
                <c:pt idx="88">
                  <c:v>543.20217784658257</c:v>
                </c:pt>
                <c:pt idx="89">
                  <c:v>484.17484153853252</c:v>
                </c:pt>
                <c:pt idx="90">
                  <c:v>423.14248394945969</c:v>
                </c:pt>
                <c:pt idx="91">
                  <c:v>347.47144486546256</c:v>
                </c:pt>
                <c:pt idx="92">
                  <c:v>283.9217435981675</c:v>
                </c:pt>
                <c:pt idx="93">
                  <c:v>230.86261956765895</c:v>
                </c:pt>
                <c:pt idx="94">
                  <c:v>202.96829193238824</c:v>
                </c:pt>
                <c:pt idx="95">
                  <c:v>179.12500421478137</c:v>
                </c:pt>
                <c:pt idx="96">
                  <c:v>168.8209155197581</c:v>
                </c:pt>
                <c:pt idx="97">
                  <c:v>158.43087693489679</c:v>
                </c:pt>
                <c:pt idx="98">
                  <c:v>150.57677845732735</c:v>
                </c:pt>
                <c:pt idx="99">
                  <c:v>130.03001075824361</c:v>
                </c:pt>
                <c:pt idx="100">
                  <c:v>110.7707309355327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A46-3243-B1C9-FC0EFA4E3A9D}"/>
            </c:ext>
          </c:extLst>
        </c:ser>
        <c:ser>
          <c:idx val="1"/>
          <c:order val="3"/>
          <c:tx>
            <c:v>2022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Summary!$P$3:$P$103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2.5261938432042554</c:v>
                </c:pt>
                <c:pt idx="4" formatCode="0">
                  <c:v>3.0410049922262519</c:v>
                </c:pt>
                <c:pt idx="5" formatCode="0">
                  <c:v>3.7638292971396927</c:v>
                </c:pt>
                <c:pt idx="6" formatCode="0">
                  <c:v>3.4365151646712957</c:v>
                </c:pt>
                <c:pt idx="7" formatCode="0">
                  <c:v>3.6428005848760572</c:v>
                </c:pt>
                <c:pt idx="8" formatCode="0">
                  <c:v>4.4481392640608739</c:v>
                </c:pt>
                <c:pt idx="9" formatCode="0">
                  <c:v>5.0161766157153256</c:v>
                </c:pt>
                <c:pt idx="10" formatCode="0">
                  <c:v>5.4716900148857039</c:v>
                </c:pt>
                <c:pt idx="11" formatCode="0">
                  <c:v>6.1489560415470308</c:v>
                </c:pt>
                <c:pt idx="12" formatCode="0">
                  <c:v>7.1940632950466457</c:v>
                </c:pt>
                <c:pt idx="13" formatCode="0">
                  <c:v>7.5204949108746817</c:v>
                </c:pt>
                <c:pt idx="14" formatCode="0">
                  <c:v>7.9013593282648884</c:v>
                </c:pt>
                <c:pt idx="15" formatCode="0">
                  <c:v>8.5423654038624353</c:v>
                </c:pt>
                <c:pt idx="16" formatCode="0">
                  <c:v>9.1056081861812537</c:v>
                </c:pt>
                <c:pt idx="17" formatCode="0">
                  <c:v>9.628162844556428</c:v>
                </c:pt>
                <c:pt idx="18" formatCode="0">
                  <c:v>11.072007579634013</c:v>
                </c:pt>
                <c:pt idx="19" formatCode="0">
                  <c:v>12.525205511470435</c:v>
                </c:pt>
                <c:pt idx="20" formatCode="0">
                  <c:v>13.202366277970922</c:v>
                </c:pt>
                <c:pt idx="21" formatCode="0">
                  <c:v>12.618069515185656</c:v>
                </c:pt>
                <c:pt idx="22" formatCode="0">
                  <c:v>10.424991834913964</c:v>
                </c:pt>
                <c:pt idx="23" formatCode="0">
                  <c:v>6.800434436252063</c:v>
                </c:pt>
                <c:pt idx="24" formatCode="0">
                  <c:v>3.1305562595661742</c:v>
                </c:pt>
                <c:pt idx="25" formatCode="0">
                  <c:v>0.17349308983786405</c:v>
                </c:pt>
                <c:pt idx="26" formatCode="0">
                  <c:v>-0.66404970519771056</c:v>
                </c:pt>
                <c:pt idx="27" formatCode="0">
                  <c:v>0.34241160081183664</c:v>
                </c:pt>
                <c:pt idx="28" formatCode="0">
                  <c:v>2.2850280709733788</c:v>
                </c:pt>
                <c:pt idx="29" formatCode="0">
                  <c:v>5.7321841898927861</c:v>
                </c:pt>
                <c:pt idx="30" formatCode="0">
                  <c:v>9.5973986501678894</c:v>
                </c:pt>
                <c:pt idx="31" formatCode="0">
                  <c:v>11.545969202923063</c:v>
                </c:pt>
                <c:pt idx="32" formatCode="0">
                  <c:v>11.917134448644214</c:v>
                </c:pt>
                <c:pt idx="33" formatCode="0">
                  <c:v>13.575593886704844</c:v>
                </c:pt>
                <c:pt idx="34" formatCode="0">
                  <c:v>14.697834786424217</c:v>
                </c:pt>
                <c:pt idx="35" formatCode="0">
                  <c:v>16.212596294827947</c:v>
                </c:pt>
                <c:pt idx="36" formatCode="0">
                  <c:v>20.053936135831449</c:v>
                </c:pt>
                <c:pt idx="37" formatCode="0">
                  <c:v>26.660859801953745</c:v>
                </c:pt>
                <c:pt idx="38" formatCode="0">
                  <c:v>32.788111069774565</c:v>
                </c:pt>
                <c:pt idx="39" formatCode="0">
                  <c:v>37.023212991087185</c:v>
                </c:pt>
                <c:pt idx="40" formatCode="0">
                  <c:v>39.094221144388399</c:v>
                </c:pt>
                <c:pt idx="41" formatCode="0">
                  <c:v>38.686018551165013</c:v>
                </c:pt>
                <c:pt idx="42" formatCode="0">
                  <c:v>36.837148309554813</c:v>
                </c:pt>
                <c:pt idx="43" formatCode="0">
                  <c:v>34.715559767946374</c:v>
                </c:pt>
                <c:pt idx="44" formatCode="0">
                  <c:v>38.064693642649132</c:v>
                </c:pt>
                <c:pt idx="45" formatCode="0">
                  <c:v>47.699095978849094</c:v>
                </c:pt>
                <c:pt idx="46" formatCode="0">
                  <c:v>64.104221491906969</c:v>
                </c:pt>
                <c:pt idx="47" formatCode="0">
                  <c:v>86.104239585791717</c:v>
                </c:pt>
                <c:pt idx="48" formatCode="0">
                  <c:v>111.43623862131062</c:v>
                </c:pt>
                <c:pt idx="49" formatCode="0">
                  <c:v>132.0214178196822</c:v>
                </c:pt>
                <c:pt idx="50" formatCode="0">
                  <c:v>147.78198422782651</c:v>
                </c:pt>
                <c:pt idx="51" formatCode="0">
                  <c:v>158.62658746283137</c:v>
                </c:pt>
                <c:pt idx="52" formatCode="0">
                  <c:v>161.27271027290186</c:v>
                </c:pt>
                <c:pt idx="53" formatCode="0">
                  <c:v>160.07799008090004</c:v>
                </c:pt>
                <c:pt idx="54" formatCode="0">
                  <c:v>160.19450909232208</c:v>
                </c:pt>
                <c:pt idx="55" formatCode="0">
                  <c:v>154.88608418236561</c:v>
                </c:pt>
                <c:pt idx="56" formatCode="0">
                  <c:v>144.85188970272742</c:v>
                </c:pt>
                <c:pt idx="57" formatCode="0">
                  <c:v>130.30407612853992</c:v>
                </c:pt>
                <c:pt idx="58" formatCode="0">
                  <c:v>110.64792994224428</c:v>
                </c:pt>
                <c:pt idx="59" formatCode="0">
                  <c:v>89.733820116378979</c:v>
                </c:pt>
                <c:pt idx="60" formatCode="0">
                  <c:v>74.877177369245842</c:v>
                </c:pt>
                <c:pt idx="61" formatCode="0">
                  <c:v>68.052454386091625</c:v>
                </c:pt>
                <c:pt idx="62" formatCode="0">
                  <c:v>76.570111154235335</c:v>
                </c:pt>
                <c:pt idx="63" formatCode="0">
                  <c:v>99.512749742564949</c:v>
                </c:pt>
                <c:pt idx="64" formatCode="0">
                  <c:v>128.16673865627951</c:v>
                </c:pt>
                <c:pt idx="65" formatCode="0">
                  <c:v>173.03424286986166</c:v>
                </c:pt>
                <c:pt idx="66" formatCode="0">
                  <c:v>222.36325111235726</c:v>
                </c:pt>
                <c:pt idx="67" formatCode="0">
                  <c:v>276.83598821535566</c:v>
                </c:pt>
                <c:pt idx="68" formatCode="0">
                  <c:v>339.52695839650164</c:v>
                </c:pt>
                <c:pt idx="69" formatCode="0">
                  <c:v>420.11409229207186</c:v>
                </c:pt>
                <c:pt idx="70" formatCode="0">
                  <c:v>506.45353880132689</c:v>
                </c:pt>
                <c:pt idx="71" formatCode="0">
                  <c:v>616.48938825414848</c:v>
                </c:pt>
                <c:pt idx="72" formatCode="0">
                  <c:v>681.050219867225</c:v>
                </c:pt>
                <c:pt idx="73" formatCode="0">
                  <c:v>765.15446306735669</c:v>
                </c:pt>
                <c:pt idx="74" formatCode="0">
                  <c:v>839.29073762532221</c:v>
                </c:pt>
                <c:pt idx="75" formatCode="0">
                  <c:v>884.27277217607457</c:v>
                </c:pt>
                <c:pt idx="76" formatCode="0">
                  <c:v>884.41875429529455</c:v>
                </c:pt>
                <c:pt idx="77" formatCode="0">
                  <c:v>968.47811938518987</c:v>
                </c:pt>
                <c:pt idx="78" formatCode="0">
                  <c:v>986.47436222490751</c:v>
                </c:pt>
                <c:pt idx="79" formatCode="0">
                  <c:v>966.60562514377227</c:v>
                </c:pt>
                <c:pt idx="80" formatCode="0">
                  <c:v>924.08266915062359</c:v>
                </c:pt>
                <c:pt idx="81" formatCode="0">
                  <c:v>880.43010889357424</c:v>
                </c:pt>
                <c:pt idx="82" formatCode="0">
                  <c:v>759.10842472685101</c:v>
                </c:pt>
                <c:pt idx="83" formatCode="0">
                  <c:v>648.34850499788774</c:v>
                </c:pt>
                <c:pt idx="84" formatCode="0">
                  <c:v>565.42280914801108</c:v>
                </c:pt>
                <c:pt idx="85" formatCode="0">
                  <c:v>527.84633680299135</c:v>
                </c:pt>
                <c:pt idx="86" formatCode="0">
                  <c:v>499.93994125279704</c:v>
                </c:pt>
                <c:pt idx="87" formatCode="0">
                  <c:v>498.79544190708913</c:v>
                </c:pt>
                <c:pt idx="88" formatCode="0">
                  <c:v>497.99748910526239</c:v>
                </c:pt>
                <c:pt idx="89" formatCode="0">
                  <c:v>483.62961826942546</c:v>
                </c:pt>
                <c:pt idx="90" formatCode="0">
                  <c:v>434.95399374747393</c:v>
                </c:pt>
                <c:pt idx="91" formatCode="0">
                  <c:v>386.43158038954118</c:v>
                </c:pt>
                <c:pt idx="92" formatCode="0">
                  <c:v>322.61430333827366</c:v>
                </c:pt>
                <c:pt idx="93" formatCode="0">
                  <c:v>285.26249935071019</c:v>
                </c:pt>
                <c:pt idx="94" formatCode="0">
                  <c:v>252.62683839438793</c:v>
                </c:pt>
                <c:pt idx="95" formatCode="0">
                  <c:v>247.00836591417774</c:v>
                </c:pt>
                <c:pt idx="96" formatCode="0">
                  <c:v>239.24082021954302</c:v>
                </c:pt>
                <c:pt idx="97" formatCode="0">
                  <c:v>246.1371809345587</c:v>
                </c:pt>
                <c:pt idx="98" formatCode="0">
                  <c:v>237.90491459014959</c:v>
                </c:pt>
                <c:pt idx="99" formatCode="0">
                  <c:v>225.61046169120587</c:v>
                </c:pt>
                <c:pt idx="100" formatCode="0">
                  <c:v>190.79558371619231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A46-3243-B1C9-FC0EFA4E3A9D}"/>
            </c:ext>
          </c:extLst>
        </c:ser>
        <c:ser>
          <c:idx val="6"/>
          <c:order val="4"/>
          <c:tx>
            <c:v>2023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Summary!$Q$3:$Q$103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4.014352300365319</c:v>
                </c:pt>
                <c:pt idx="4" formatCode="0">
                  <c:v>5.0519240891018047</c:v>
                </c:pt>
                <c:pt idx="5" formatCode="0">
                  <c:v>6.0815731552590622</c:v>
                </c:pt>
                <c:pt idx="6" formatCode="0">
                  <c:v>6.0828939731433884</c:v>
                </c:pt>
                <c:pt idx="7" formatCode="0">
                  <c:v>5.8566718814883476</c:v>
                </c:pt>
                <c:pt idx="8" formatCode="0">
                  <c:v>6.4857594127248319</c:v>
                </c:pt>
                <c:pt idx="9" formatCode="0">
                  <c:v>7.0182847823229713</c:v>
                </c:pt>
                <c:pt idx="10" formatCode="0">
                  <c:v>7.384560701289919</c:v>
                </c:pt>
                <c:pt idx="11" formatCode="0">
                  <c:v>7.926088085915028</c:v>
                </c:pt>
                <c:pt idx="12" formatCode="0">
                  <c:v>8.8532842281600761</c:v>
                </c:pt>
                <c:pt idx="13" formatCode="0">
                  <c:v>9.2659321365894556</c:v>
                </c:pt>
                <c:pt idx="14" formatCode="0">
                  <c:v>9.8966239322026439</c:v>
                </c:pt>
                <c:pt idx="15" formatCode="0">
                  <c:v>11.27881643652638</c:v>
                </c:pt>
                <c:pt idx="16" formatCode="0">
                  <c:v>12.937355617470171</c:v>
                </c:pt>
                <c:pt idx="17" formatCode="0">
                  <c:v>14.386390435300401</c:v>
                </c:pt>
                <c:pt idx="18" formatCode="0">
                  <c:v>16.429258099629415</c:v>
                </c:pt>
                <c:pt idx="19" formatCode="0">
                  <c:v>18.167786742921447</c:v>
                </c:pt>
                <c:pt idx="20" formatCode="0">
                  <c:v>18.502110524645481</c:v>
                </c:pt>
                <c:pt idx="21" formatCode="0">
                  <c:v>17.268381039174532</c:v>
                </c:pt>
                <c:pt idx="22" formatCode="0">
                  <c:v>14.28206279944418</c:v>
                </c:pt>
                <c:pt idx="23" formatCode="0">
                  <c:v>9.6604556006964906</c:v>
                </c:pt>
                <c:pt idx="24" formatCode="0">
                  <c:v>4.7162784023401825</c:v>
                </c:pt>
                <c:pt idx="25" formatCode="0">
                  <c:v>0.95481133063940582</c:v>
                </c:pt>
                <c:pt idx="26" formatCode="0">
                  <c:v>-1.1126116270243389</c:v>
                </c:pt>
                <c:pt idx="27" formatCode="0">
                  <c:v>-0.68030140614565027</c:v>
                </c:pt>
                <c:pt idx="28" formatCode="0">
                  <c:v>0.91243137828926768</c:v>
                </c:pt>
                <c:pt idx="29" formatCode="0">
                  <c:v>4.4515182389747423</c:v>
                </c:pt>
                <c:pt idx="30" formatCode="0">
                  <c:v>8.7855900888896912</c:v>
                </c:pt>
                <c:pt idx="31" formatCode="0">
                  <c:v>11.878064937113571</c:v>
                </c:pt>
                <c:pt idx="32" formatCode="0">
                  <c:v>12.490567049325731</c:v>
                </c:pt>
                <c:pt idx="33" formatCode="0">
                  <c:v>14.013993772563328</c:v>
                </c:pt>
                <c:pt idx="34" formatCode="0">
                  <c:v>15.579710859209591</c:v>
                </c:pt>
                <c:pt idx="35" formatCode="0">
                  <c:v>16.330014190707686</c:v>
                </c:pt>
                <c:pt idx="36" formatCode="0">
                  <c:v>19.831269951252146</c:v>
                </c:pt>
                <c:pt idx="37" formatCode="0">
                  <c:v>26.691371953627577</c:v>
                </c:pt>
                <c:pt idx="38" formatCode="0">
                  <c:v>33.891009508619604</c:v>
                </c:pt>
                <c:pt idx="39" formatCode="0">
                  <c:v>38.897135038052504</c:v>
                </c:pt>
                <c:pt idx="40" formatCode="0">
                  <c:v>42.90564735876378</c:v>
                </c:pt>
                <c:pt idx="41" formatCode="0">
                  <c:v>43.561644950312456</c:v>
                </c:pt>
                <c:pt idx="42" formatCode="0">
                  <c:v>42.320345719505298</c:v>
                </c:pt>
                <c:pt idx="43" formatCode="0">
                  <c:v>40.448513239781846</c:v>
                </c:pt>
                <c:pt idx="44" formatCode="0">
                  <c:v>43.282126638855424</c:v>
                </c:pt>
                <c:pt idx="45" formatCode="0">
                  <c:v>53.184592113372418</c:v>
                </c:pt>
                <c:pt idx="46" formatCode="0">
                  <c:v>69.963246960167439</c:v>
                </c:pt>
                <c:pt idx="47" formatCode="0">
                  <c:v>92.652203145733949</c:v>
                </c:pt>
                <c:pt idx="48" formatCode="0">
                  <c:v>120.16857985403843</c:v>
                </c:pt>
                <c:pt idx="49" formatCode="0">
                  <c:v>144.69561748273503</c:v>
                </c:pt>
                <c:pt idx="50" formatCode="0">
                  <c:v>161.93893821378896</c:v>
                </c:pt>
                <c:pt idx="51" formatCode="0">
                  <c:v>175.0673856336615</c:v>
                </c:pt>
                <c:pt idx="52" formatCode="0">
                  <c:v>182.14166223793126</c:v>
                </c:pt>
                <c:pt idx="53" formatCode="0">
                  <c:v>181.23628264853568</c:v>
                </c:pt>
                <c:pt idx="54" formatCode="0">
                  <c:v>180.46415391358425</c:v>
                </c:pt>
                <c:pt idx="55" formatCode="0">
                  <c:v>176.81968035327475</c:v>
                </c:pt>
                <c:pt idx="56" formatCode="0">
                  <c:v>165.04249867357973</c:v>
                </c:pt>
                <c:pt idx="57" formatCode="0">
                  <c:v>145.14747964744015</c:v>
                </c:pt>
                <c:pt idx="58" formatCode="0">
                  <c:v>122.61256536380438</c:v>
                </c:pt>
                <c:pt idx="59" formatCode="0">
                  <c:v>94.903600262518836</c:v>
                </c:pt>
                <c:pt idx="60" formatCode="0">
                  <c:v>71.672853578439671</c:v>
                </c:pt>
                <c:pt idx="61" formatCode="0">
                  <c:v>57.987203038767021</c:v>
                </c:pt>
                <c:pt idx="62" formatCode="0">
                  <c:v>59.098866942245706</c:v>
                </c:pt>
                <c:pt idx="63" formatCode="0">
                  <c:v>76.308899159282447</c:v>
                </c:pt>
                <c:pt idx="64" formatCode="0">
                  <c:v>104.82814577426126</c:v>
                </c:pt>
                <c:pt idx="65" formatCode="0">
                  <c:v>147.08450840523346</c:v>
                </c:pt>
                <c:pt idx="66" formatCode="0">
                  <c:v>199.16313873567259</c:v>
                </c:pt>
                <c:pt idx="67" formatCode="0">
                  <c:v>258.41828933015711</c:v>
                </c:pt>
                <c:pt idx="68" formatCode="0">
                  <c:v>323.36478517431863</c:v>
                </c:pt>
                <c:pt idx="69" formatCode="0">
                  <c:v>405.95334476589176</c:v>
                </c:pt>
                <c:pt idx="70" formatCode="0">
                  <c:v>498.28382424309251</c:v>
                </c:pt>
                <c:pt idx="71" formatCode="0">
                  <c:v>612.44424430936419</c:v>
                </c:pt>
                <c:pt idx="72" formatCode="0">
                  <c:v>713.59658099498324</c:v>
                </c:pt>
                <c:pt idx="73" formatCode="0">
                  <c:v>803.00984851941939</c:v>
                </c:pt>
                <c:pt idx="74" formatCode="0">
                  <c:v>891.50127548643991</c:v>
                </c:pt>
                <c:pt idx="75" formatCode="0">
                  <c:v>957.6002872866195</c:v>
                </c:pt>
                <c:pt idx="76" formatCode="0">
                  <c:v>972.6499642762949</c:v>
                </c:pt>
                <c:pt idx="77" formatCode="0">
                  <c:v>1003.1495013405557</c:v>
                </c:pt>
                <c:pt idx="78" formatCode="0">
                  <c:v>1034.95660934689</c:v>
                </c:pt>
                <c:pt idx="79" formatCode="0">
                  <c:v>1009.8028036779727</c:v>
                </c:pt>
                <c:pt idx="80" formatCode="0">
                  <c:v>950.31290907720563</c:v>
                </c:pt>
                <c:pt idx="81" formatCode="0">
                  <c:v>882.37494401210688</c:v>
                </c:pt>
                <c:pt idx="82" formatCode="0">
                  <c:v>778.92118091332395</c:v>
                </c:pt>
                <c:pt idx="83" formatCode="0">
                  <c:v>647.42668464351505</c:v>
                </c:pt>
                <c:pt idx="84" formatCode="0">
                  <c:v>545.27058622516915</c:v>
                </c:pt>
                <c:pt idx="85" formatCode="0">
                  <c:v>487.76662552195899</c:v>
                </c:pt>
                <c:pt idx="86" formatCode="0">
                  <c:v>463.46225974266639</c:v>
                </c:pt>
                <c:pt idx="87" formatCode="0">
                  <c:v>457.63420044488635</c:v>
                </c:pt>
                <c:pt idx="88" formatCode="0">
                  <c:v>463.01138886287265</c:v>
                </c:pt>
                <c:pt idx="89" formatCode="0">
                  <c:v>461.02727389876532</c:v>
                </c:pt>
                <c:pt idx="90" formatCode="0">
                  <c:v>434.6813821129204</c:v>
                </c:pt>
                <c:pt idx="91" formatCode="0">
                  <c:v>392.33733528854827</c:v>
                </c:pt>
                <c:pt idx="92" formatCode="0">
                  <c:v>342.09437110031297</c:v>
                </c:pt>
                <c:pt idx="93" formatCode="0">
                  <c:v>304.60877922076327</c:v>
                </c:pt>
                <c:pt idx="94" formatCode="0">
                  <c:v>279.82677828591352</c:v>
                </c:pt>
                <c:pt idx="95" formatCode="0">
                  <c:v>271.8376391451776</c:v>
                </c:pt>
                <c:pt idx="96" formatCode="0">
                  <c:v>273.1825010692412</c:v>
                </c:pt>
                <c:pt idx="97" formatCode="0">
                  <c:v>281.34713328445116</c:v>
                </c:pt>
                <c:pt idx="98" formatCode="0">
                  <c:v>281.75806658998056</c:v>
                </c:pt>
                <c:pt idx="99" formatCode="0">
                  <c:v>269.27452975761696</c:v>
                </c:pt>
                <c:pt idx="100" formatCode="0">
                  <c:v>238.58580918267347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46-3243-B1C9-FC0EFA4E3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100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2512367491166076"/>
          <c:h val="0.2568416210201985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Baseline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lineChart>
        <c:grouping val="standard"/>
        <c:varyColors val="0"/>
        <c:ser>
          <c:idx val="0"/>
          <c:order val="0"/>
          <c:tx>
            <c:v> Mannen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'Male Baseline'!$AC$3:$AC$103</c:f>
              <c:numCache>
                <c:formatCode>0</c:formatCode>
                <c:ptCount val="101"/>
                <c:pt idx="0">
                  <c:v>326.29724623036208</c:v>
                </c:pt>
                <c:pt idx="1">
                  <c:v>19.473461582541255</c:v>
                </c:pt>
                <c:pt idx="2">
                  <c:v>11.479349528707814</c:v>
                </c:pt>
                <c:pt idx="3">
                  <c:v>9.3644960250227083</c:v>
                </c:pt>
                <c:pt idx="4">
                  <c:v>9.1061767090901178</c:v>
                </c:pt>
                <c:pt idx="5">
                  <c:v>7.6845485645793712</c:v>
                </c:pt>
                <c:pt idx="6">
                  <c:v>7.1587596181082196</c:v>
                </c:pt>
                <c:pt idx="7">
                  <c:v>5.8643330101711539</c:v>
                </c:pt>
                <c:pt idx="8">
                  <c:v>4.3057932390943554</c:v>
                </c:pt>
                <c:pt idx="9">
                  <c:v>3.7116564507260068</c:v>
                </c:pt>
                <c:pt idx="10">
                  <c:v>4.795447455083325</c:v>
                </c:pt>
                <c:pt idx="11">
                  <c:v>6.8760562378118424</c:v>
                </c:pt>
                <c:pt idx="12">
                  <c:v>7.969575600932103</c:v>
                </c:pt>
                <c:pt idx="13">
                  <c:v>9.133713475517931</c:v>
                </c:pt>
                <c:pt idx="14">
                  <c:v>13.31500920578932</c:v>
                </c:pt>
                <c:pt idx="15">
                  <c:v>16.30866476801069</c:v>
                </c:pt>
                <c:pt idx="16">
                  <c:v>18.759973655580829</c:v>
                </c:pt>
                <c:pt idx="17">
                  <c:v>24.318867515842122</c:v>
                </c:pt>
                <c:pt idx="18">
                  <c:v>30.451446805298062</c:v>
                </c:pt>
                <c:pt idx="19">
                  <c:v>36.636006266899713</c:v>
                </c:pt>
                <c:pt idx="20">
                  <c:v>39.096467772571401</c:v>
                </c:pt>
                <c:pt idx="21">
                  <c:v>38.907002277335323</c:v>
                </c:pt>
                <c:pt idx="22">
                  <c:v>40.791908658059143</c:v>
                </c:pt>
                <c:pt idx="23">
                  <c:v>40.869363480953908</c:v>
                </c:pt>
                <c:pt idx="24">
                  <c:v>44.370138942393694</c:v>
                </c:pt>
                <c:pt idx="25">
                  <c:v>47.063740372839888</c:v>
                </c:pt>
                <c:pt idx="26">
                  <c:v>49.841817882546586</c:v>
                </c:pt>
                <c:pt idx="27">
                  <c:v>52.009311697195024</c:v>
                </c:pt>
                <c:pt idx="28">
                  <c:v>51.941442469395476</c:v>
                </c:pt>
                <c:pt idx="29">
                  <c:v>51.912692619482883</c:v>
                </c:pt>
                <c:pt idx="30">
                  <c:v>56.766468264090676</c:v>
                </c:pt>
                <c:pt idx="31">
                  <c:v>57.658164073933705</c:v>
                </c:pt>
                <c:pt idx="32">
                  <c:v>59.042319385844536</c:v>
                </c:pt>
                <c:pt idx="33">
                  <c:v>59.606329189794437</c:v>
                </c:pt>
                <c:pt idx="34">
                  <c:v>62.800233611421895</c:v>
                </c:pt>
                <c:pt idx="35">
                  <c:v>71.900214724102653</c:v>
                </c:pt>
                <c:pt idx="36">
                  <c:v>75.927540034838401</c:v>
                </c:pt>
                <c:pt idx="37">
                  <c:v>73.78348875186353</c:v>
                </c:pt>
                <c:pt idx="38">
                  <c:v>75.224050511458913</c:v>
                </c:pt>
                <c:pt idx="39">
                  <c:v>77.710744732924084</c:v>
                </c:pt>
                <c:pt idx="40">
                  <c:v>86.620420059358011</c:v>
                </c:pt>
                <c:pt idx="41">
                  <c:v>98.93177193968603</c:v>
                </c:pt>
                <c:pt idx="42">
                  <c:v>116.06373711191809</c:v>
                </c:pt>
                <c:pt idx="43">
                  <c:v>129.01384496085365</c:v>
                </c:pt>
                <c:pt idx="44">
                  <c:v>140.96633037846294</c:v>
                </c:pt>
                <c:pt idx="45">
                  <c:v>148.03829712137747</c:v>
                </c:pt>
                <c:pt idx="46">
                  <c:v>166.38567644634026</c:v>
                </c:pt>
                <c:pt idx="47">
                  <c:v>187.72930581058728</c:v>
                </c:pt>
                <c:pt idx="48">
                  <c:v>218.27041585059911</c:v>
                </c:pt>
                <c:pt idx="49">
                  <c:v>247.38498205720853</c:v>
                </c:pt>
                <c:pt idx="50">
                  <c:v>284.99458551800689</c:v>
                </c:pt>
                <c:pt idx="51">
                  <c:v>328.67261520631342</c:v>
                </c:pt>
                <c:pt idx="52">
                  <c:v>351.77322944379171</c:v>
                </c:pt>
                <c:pt idx="53">
                  <c:v>392.35227351661274</c:v>
                </c:pt>
                <c:pt idx="54">
                  <c:v>435.04607844365239</c:v>
                </c:pt>
                <c:pt idx="55">
                  <c:v>477.3977332290782</c:v>
                </c:pt>
                <c:pt idx="56">
                  <c:v>531.80425848496714</c:v>
                </c:pt>
                <c:pt idx="57">
                  <c:v>589.12532792926072</c:v>
                </c:pt>
                <c:pt idx="58">
                  <c:v>646.96663732344939</c:v>
                </c:pt>
                <c:pt idx="59">
                  <c:v>719.04925894457881</c:v>
                </c:pt>
                <c:pt idx="60">
                  <c:v>782.72080909000181</c:v>
                </c:pt>
                <c:pt idx="61">
                  <c:v>855.4847917356542</c:v>
                </c:pt>
                <c:pt idx="62">
                  <c:v>904.37851017526953</c:v>
                </c:pt>
                <c:pt idx="63">
                  <c:v>967.68654341060517</c:v>
                </c:pt>
                <c:pt idx="64">
                  <c:v>1060.8894588847472</c:v>
                </c:pt>
                <c:pt idx="65">
                  <c:v>1120.6462173462762</c:v>
                </c:pt>
                <c:pt idx="66">
                  <c:v>1199.679799886494</c:v>
                </c:pt>
                <c:pt idx="67">
                  <c:v>1286.6129907013567</c:v>
                </c:pt>
                <c:pt idx="68">
                  <c:v>1408.6753909317317</c:v>
                </c:pt>
                <c:pt idx="69">
                  <c:v>1483.9570828110373</c:v>
                </c:pt>
                <c:pt idx="70">
                  <c:v>1609.3246194836593</c:v>
                </c:pt>
                <c:pt idx="71">
                  <c:v>1760.0768561399555</c:v>
                </c:pt>
                <c:pt idx="72">
                  <c:v>1940.1367115148635</c:v>
                </c:pt>
                <c:pt idx="73">
                  <c:v>2210.5303538690478</c:v>
                </c:pt>
                <c:pt idx="74">
                  <c:v>2543.4339016560798</c:v>
                </c:pt>
                <c:pt idx="75">
                  <c:v>1925.6573748986591</c:v>
                </c:pt>
                <c:pt idx="76">
                  <c:v>2127.2334834172452</c:v>
                </c:pt>
                <c:pt idx="77">
                  <c:v>2180.7803611709273</c:v>
                </c:pt>
                <c:pt idx="78">
                  <c:v>2189.0670604729835</c:v>
                </c:pt>
                <c:pt idx="79">
                  <c:v>2296.9577449142489</c:v>
                </c:pt>
                <c:pt idx="80">
                  <c:v>2550.4540237602437</c:v>
                </c:pt>
                <c:pt idx="81">
                  <c:v>2603.1277946589598</c:v>
                </c:pt>
                <c:pt idx="82">
                  <c:v>2729.375681061852</c:v>
                </c:pt>
                <c:pt idx="83">
                  <c:v>2668.088755450839</c:v>
                </c:pt>
                <c:pt idx="84">
                  <c:v>2775.5834274863123</c:v>
                </c:pt>
                <c:pt idx="85">
                  <c:v>2796.633303769479</c:v>
                </c:pt>
                <c:pt idx="86">
                  <c:v>2714.5086217380112</c:v>
                </c:pt>
                <c:pt idx="87">
                  <c:v>2567.6846897624991</c:v>
                </c:pt>
                <c:pt idx="88">
                  <c:v>2508.8261016358583</c:v>
                </c:pt>
                <c:pt idx="89">
                  <c:v>2294.8677364992786</c:v>
                </c:pt>
                <c:pt idx="90">
                  <c:v>2105.1227343108003</c:v>
                </c:pt>
                <c:pt idx="91">
                  <c:v>1760.2068788826978</c:v>
                </c:pt>
                <c:pt idx="92">
                  <c:v>1487.7781711540251</c:v>
                </c:pt>
                <c:pt idx="93">
                  <c:v>1221.9994507046611</c:v>
                </c:pt>
                <c:pt idx="94">
                  <c:v>966.42042481854389</c:v>
                </c:pt>
                <c:pt idx="95">
                  <c:v>741.71891654544243</c:v>
                </c:pt>
                <c:pt idx="96">
                  <c:v>545.15367862584651</c:v>
                </c:pt>
                <c:pt idx="97">
                  <c:v>405.4856273066236</c:v>
                </c:pt>
                <c:pt idx="98">
                  <c:v>247.43105373139295</c:v>
                </c:pt>
                <c:pt idx="99">
                  <c:v>152.14410548506061</c:v>
                </c:pt>
                <c:pt idx="100">
                  <c:v>94.639561181129778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AA-314F-B597-DDDA83ACBBBE}"/>
            </c:ext>
          </c:extLst>
        </c:ser>
        <c:ser>
          <c:idx val="1"/>
          <c:order val="1"/>
          <c:tx>
            <c:v> Vrouwen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'Female Baseline'!$AC$3:$AC$103</c:f>
              <c:numCache>
                <c:formatCode>0</c:formatCode>
                <c:ptCount val="101"/>
                <c:pt idx="0">
                  <c:v>253.8985111913872</c:v>
                </c:pt>
                <c:pt idx="1">
                  <c:v>19.202668900544463</c:v>
                </c:pt>
                <c:pt idx="2">
                  <c:v>10.11034926476697</c:v>
                </c:pt>
                <c:pt idx="3">
                  <c:v>6.8791436019024994</c:v>
                </c:pt>
                <c:pt idx="4">
                  <c:v>6.1608819151053558</c:v>
                </c:pt>
                <c:pt idx="5">
                  <c:v>5.5301099993347629</c:v>
                </c:pt>
                <c:pt idx="6">
                  <c:v>5.4498661800541077</c:v>
                </c:pt>
                <c:pt idx="7">
                  <c:v>5.1493435046668816</c:v>
                </c:pt>
                <c:pt idx="8">
                  <c:v>5.7242017644983179</c:v>
                </c:pt>
                <c:pt idx="9">
                  <c:v>6.5965159180755171</c:v>
                </c:pt>
                <c:pt idx="10">
                  <c:v>5.8396018694560548</c:v>
                </c:pt>
                <c:pt idx="11">
                  <c:v>4.4759396777817884</c:v>
                </c:pt>
                <c:pt idx="12">
                  <c:v>5.2499141405057683</c:v>
                </c:pt>
                <c:pt idx="13">
                  <c:v>6.4799189481102788</c:v>
                </c:pt>
                <c:pt idx="14">
                  <c:v>8.1566726120087196</c:v>
                </c:pt>
                <c:pt idx="15">
                  <c:v>10.492368281920813</c:v>
                </c:pt>
                <c:pt idx="16">
                  <c:v>14.002965190847023</c:v>
                </c:pt>
                <c:pt idx="17">
                  <c:v>17.252106925466173</c:v>
                </c:pt>
                <c:pt idx="18">
                  <c:v>17.350885368996263</c:v>
                </c:pt>
                <c:pt idx="19">
                  <c:v>17.508936933063232</c:v>
                </c:pt>
                <c:pt idx="20">
                  <c:v>18.894366486857439</c:v>
                </c:pt>
                <c:pt idx="21">
                  <c:v>18.888526367298809</c:v>
                </c:pt>
                <c:pt idx="22">
                  <c:v>21.116121345258701</c:v>
                </c:pt>
                <c:pt idx="23">
                  <c:v>22.068718427276071</c:v>
                </c:pt>
                <c:pt idx="24">
                  <c:v>20.094118488802295</c:v>
                </c:pt>
                <c:pt idx="25">
                  <c:v>20.463755520238045</c:v>
                </c:pt>
                <c:pt idx="26">
                  <c:v>22.61995669778188</c:v>
                </c:pt>
                <c:pt idx="27">
                  <c:v>25.505520814993083</c:v>
                </c:pt>
                <c:pt idx="28">
                  <c:v>29.777622824348914</c:v>
                </c:pt>
                <c:pt idx="29">
                  <c:v>31.033558328135836</c:v>
                </c:pt>
                <c:pt idx="30">
                  <c:v>31.005233295124398</c:v>
                </c:pt>
                <c:pt idx="31">
                  <c:v>31.680151171463955</c:v>
                </c:pt>
                <c:pt idx="32">
                  <c:v>34.792928602843759</c:v>
                </c:pt>
                <c:pt idx="33">
                  <c:v>39.295343019279471</c:v>
                </c:pt>
                <c:pt idx="34">
                  <c:v>42.662627658860544</c:v>
                </c:pt>
                <c:pt idx="35">
                  <c:v>41.735802345682444</c:v>
                </c:pt>
                <c:pt idx="36">
                  <c:v>40.198072253900605</c:v>
                </c:pt>
                <c:pt idx="37">
                  <c:v>41.981493569408045</c:v>
                </c:pt>
                <c:pt idx="38">
                  <c:v>48.204179644725109</c:v>
                </c:pt>
                <c:pt idx="39">
                  <c:v>56.067537345174792</c:v>
                </c:pt>
                <c:pt idx="40">
                  <c:v>62.157479863988968</c:v>
                </c:pt>
                <c:pt idx="41">
                  <c:v>67.63115084996744</c:v>
                </c:pt>
                <c:pt idx="42">
                  <c:v>77.183111768558803</c:v>
                </c:pt>
                <c:pt idx="43">
                  <c:v>85.052585693417043</c:v>
                </c:pt>
                <c:pt idx="44">
                  <c:v>93.604717491886888</c:v>
                </c:pt>
                <c:pt idx="45">
                  <c:v>103.66721379623404</c:v>
                </c:pt>
                <c:pt idx="46">
                  <c:v>119.99828872708061</c:v>
                </c:pt>
                <c:pt idx="47">
                  <c:v>133.57607817872704</c:v>
                </c:pt>
                <c:pt idx="48">
                  <c:v>156.89841816438789</c:v>
                </c:pt>
                <c:pt idx="49">
                  <c:v>183.81585009925416</c:v>
                </c:pt>
                <c:pt idx="50">
                  <c:v>217.74260511657872</c:v>
                </c:pt>
                <c:pt idx="51">
                  <c:v>253.47399428104464</c:v>
                </c:pt>
                <c:pt idx="52">
                  <c:v>269.75641235066206</c:v>
                </c:pt>
                <c:pt idx="53">
                  <c:v>291.45889725837947</c:v>
                </c:pt>
                <c:pt idx="54">
                  <c:v>331.48849862500185</c:v>
                </c:pt>
                <c:pt idx="55">
                  <c:v>374.25180974583054</c:v>
                </c:pt>
                <c:pt idx="56">
                  <c:v>420.06195763163652</c:v>
                </c:pt>
                <c:pt idx="57">
                  <c:v>458.52504334353409</c:v>
                </c:pt>
                <c:pt idx="58">
                  <c:v>501.27543609797311</c:v>
                </c:pt>
                <c:pt idx="59">
                  <c:v>552.68723506015453</c:v>
                </c:pt>
                <c:pt idx="60">
                  <c:v>594.92884104250265</c:v>
                </c:pt>
                <c:pt idx="61">
                  <c:v>649.16354050737971</c:v>
                </c:pt>
                <c:pt idx="62">
                  <c:v>692.64014715224414</c:v>
                </c:pt>
                <c:pt idx="63">
                  <c:v>740.82321665693985</c:v>
                </c:pt>
                <c:pt idx="64">
                  <c:v>791.51642776272001</c:v>
                </c:pt>
                <c:pt idx="65">
                  <c:v>836.08109188606898</c:v>
                </c:pt>
                <c:pt idx="66">
                  <c:v>878.31024756548481</c:v>
                </c:pt>
                <c:pt idx="67">
                  <c:v>942.89770522967171</c:v>
                </c:pt>
                <c:pt idx="68">
                  <c:v>1018.6029960305432</c:v>
                </c:pt>
                <c:pt idx="69">
                  <c:v>1055.9370754054692</c:v>
                </c:pt>
                <c:pt idx="70">
                  <c:v>1173.4661827268069</c:v>
                </c:pt>
                <c:pt idx="71">
                  <c:v>1281.4754942543018</c:v>
                </c:pt>
                <c:pt idx="72">
                  <c:v>1396.8325337942908</c:v>
                </c:pt>
                <c:pt idx="73">
                  <c:v>1604.1248768525263</c:v>
                </c:pt>
                <c:pt idx="74">
                  <c:v>1827.1039891508149</c:v>
                </c:pt>
                <c:pt idx="75">
                  <c:v>1442.6001591695269</c:v>
                </c:pt>
                <c:pt idx="76">
                  <c:v>1653.3983146108874</c:v>
                </c:pt>
                <c:pt idx="77">
                  <c:v>1725.386372936307</c:v>
                </c:pt>
                <c:pt idx="78">
                  <c:v>1757.2408591335006</c:v>
                </c:pt>
                <c:pt idx="79">
                  <c:v>1837.0636694115797</c:v>
                </c:pt>
                <c:pt idx="80">
                  <c:v>2080.5301980100944</c:v>
                </c:pt>
                <c:pt idx="81">
                  <c:v>2259.883534514312</c:v>
                </c:pt>
                <c:pt idx="82">
                  <c:v>2465.4508220239868</c:v>
                </c:pt>
                <c:pt idx="83">
                  <c:v>2555.281592638868</c:v>
                </c:pt>
                <c:pt idx="84">
                  <c:v>2777.6588059326727</c:v>
                </c:pt>
                <c:pt idx="85">
                  <c:v>2959.1081232046931</c:v>
                </c:pt>
                <c:pt idx="86">
                  <c:v>3147.6424576758395</c:v>
                </c:pt>
                <c:pt idx="87">
                  <c:v>3237.5736282446742</c:v>
                </c:pt>
                <c:pt idx="88">
                  <c:v>3424.4884300731064</c:v>
                </c:pt>
                <c:pt idx="89">
                  <c:v>3428.973500229934</c:v>
                </c:pt>
                <c:pt idx="90">
                  <c:v>3468.4270949323177</c:v>
                </c:pt>
                <c:pt idx="91">
                  <c:v>3193.4596591979785</c:v>
                </c:pt>
                <c:pt idx="92">
                  <c:v>3026.2164088504319</c:v>
                </c:pt>
                <c:pt idx="93">
                  <c:v>2611.5915320334707</c:v>
                </c:pt>
                <c:pt idx="94">
                  <c:v>2285.8650883474779</c:v>
                </c:pt>
                <c:pt idx="95">
                  <c:v>1905.395645236687</c:v>
                </c:pt>
                <c:pt idx="96">
                  <c:v>1622.5294795256407</c:v>
                </c:pt>
                <c:pt idx="97">
                  <c:v>1205.2851663860733</c:v>
                </c:pt>
                <c:pt idx="98">
                  <c:v>863.56414931150323</c:v>
                </c:pt>
                <c:pt idx="99">
                  <c:v>574.86517755463126</c:v>
                </c:pt>
                <c:pt idx="100">
                  <c:v>406.33392598511119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7AA-314F-B597-DDDA83ACB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ayout>
        <c:manualLayout>
          <c:xMode val="edge"/>
          <c:yMode val="edge"/>
          <c:x val="0.10238237667288055"/>
          <c:y val="0.12379820022497187"/>
          <c:w val="0.13614052588482345"/>
          <c:h val="0.11303019188155042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Sterfte 2019 vs. oversterftes 2020-2022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3038497422798673"/>
          <c:y val="0.10902192821827504"/>
          <c:w val="0.76859346126411476"/>
          <c:h val="0.82354124702435449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NL'!$A$53:$A$103</c:f>
              <c:numCache>
                <c:formatCode>0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Cumulative!$G$53:$G$103</c:f>
              <c:numCache>
                <c:formatCode>0</c:formatCode>
                <c:ptCount val="51"/>
                <c:pt idx="0">
                  <c:v>6123</c:v>
                </c:pt>
                <c:pt idx="1">
                  <c:v>6706</c:v>
                </c:pt>
                <c:pt idx="2">
                  <c:v>7345</c:v>
                </c:pt>
                <c:pt idx="3">
                  <c:v>8058</c:v>
                </c:pt>
                <c:pt idx="4">
                  <c:v>8812</c:v>
                </c:pt>
                <c:pt idx="5">
                  <c:v>9698</c:v>
                </c:pt>
                <c:pt idx="6">
                  <c:v>10648</c:v>
                </c:pt>
                <c:pt idx="7">
                  <c:v>11692</c:v>
                </c:pt>
                <c:pt idx="8">
                  <c:v>12835</c:v>
                </c:pt>
                <c:pt idx="9">
                  <c:v>14079</c:v>
                </c:pt>
                <c:pt idx="10">
                  <c:v>15425</c:v>
                </c:pt>
                <c:pt idx="11">
                  <c:v>16846</c:v>
                </c:pt>
                <c:pt idx="12">
                  <c:v>18383</c:v>
                </c:pt>
                <c:pt idx="13">
                  <c:v>20006</c:v>
                </c:pt>
                <c:pt idx="14">
                  <c:v>21817</c:v>
                </c:pt>
                <c:pt idx="15">
                  <c:v>23757</c:v>
                </c:pt>
                <c:pt idx="16">
                  <c:v>25796</c:v>
                </c:pt>
                <c:pt idx="17">
                  <c:v>27970</c:v>
                </c:pt>
                <c:pt idx="18">
                  <c:v>30359</c:v>
                </c:pt>
                <c:pt idx="19">
                  <c:v>32969</c:v>
                </c:pt>
                <c:pt idx="20">
                  <c:v>35888</c:v>
                </c:pt>
                <c:pt idx="21">
                  <c:v>39072</c:v>
                </c:pt>
                <c:pt idx="22">
                  <c:v>42796</c:v>
                </c:pt>
                <c:pt idx="23">
                  <c:v>46243</c:v>
                </c:pt>
                <c:pt idx="24">
                  <c:v>49634</c:v>
                </c:pt>
                <c:pt idx="25">
                  <c:v>53399</c:v>
                </c:pt>
                <c:pt idx="26">
                  <c:v>57035</c:v>
                </c:pt>
                <c:pt idx="27">
                  <c:v>60675</c:v>
                </c:pt>
                <c:pt idx="28">
                  <c:v>64693</c:v>
                </c:pt>
                <c:pt idx="29">
                  <c:v>69069</c:v>
                </c:pt>
                <c:pt idx="30">
                  <c:v>73657</c:v>
                </c:pt>
                <c:pt idx="31">
                  <c:v>78351</c:v>
                </c:pt>
                <c:pt idx="32">
                  <c:v>83268</c:v>
                </c:pt>
                <c:pt idx="33">
                  <c:v>88376</c:v>
                </c:pt>
                <c:pt idx="34">
                  <c:v>93752</c:v>
                </c:pt>
                <c:pt idx="35">
                  <c:v>99207</c:v>
                </c:pt>
                <c:pt idx="36">
                  <c:v>104821</c:v>
                </c:pt>
                <c:pt idx="37">
                  <c:v>110585</c:v>
                </c:pt>
                <c:pt idx="38">
                  <c:v>116367</c:v>
                </c:pt>
                <c:pt idx="39">
                  <c:v>121796</c:v>
                </c:pt>
                <c:pt idx="40">
                  <c:v>126995</c:v>
                </c:pt>
                <c:pt idx="41">
                  <c:v>131688</c:v>
                </c:pt>
                <c:pt idx="42">
                  <c:v>135919</c:v>
                </c:pt>
                <c:pt idx="43">
                  <c:v>139671</c:v>
                </c:pt>
                <c:pt idx="44">
                  <c:v>142736</c:v>
                </c:pt>
                <c:pt idx="45">
                  <c:v>145240</c:v>
                </c:pt>
                <c:pt idx="46">
                  <c:v>147360</c:v>
                </c:pt>
                <c:pt idx="47">
                  <c:v>148932</c:v>
                </c:pt>
                <c:pt idx="48">
                  <c:v>150006</c:v>
                </c:pt>
                <c:pt idx="49">
                  <c:v>150779</c:v>
                </c:pt>
                <c:pt idx="50">
                  <c:v>151224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5-5F4A-AAF8-337F5BF7C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193328"/>
        <c:axId val="2032571696"/>
      </c:lineChart>
      <c:lineChart>
        <c:grouping val="standard"/>
        <c:varyColors val="0"/>
        <c:ser>
          <c:idx val="1"/>
          <c:order val="1"/>
          <c:tx>
            <c:v>2020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Cumulative!$H$53:$H$103</c:f>
              <c:numCache>
                <c:formatCode>0</c:formatCode>
                <c:ptCount val="51"/>
                <c:pt idx="0">
                  <c:v>447.65439439256323</c:v>
                </c:pt>
                <c:pt idx="1">
                  <c:v>513.96930542299276</c:v>
                </c:pt>
                <c:pt idx="2">
                  <c:v>567.017467470984</c:v>
                </c:pt>
                <c:pt idx="3">
                  <c:v>603.28315905091063</c:v>
                </c:pt>
                <c:pt idx="4">
                  <c:v>617.00492930498808</c:v>
                </c:pt>
                <c:pt idx="5">
                  <c:v>605.30255366339736</c:v>
                </c:pt>
                <c:pt idx="6">
                  <c:v>583.31399749252057</c:v>
                </c:pt>
                <c:pt idx="7">
                  <c:v>558.885057934428</c:v>
                </c:pt>
                <c:pt idx="8">
                  <c:v>536.25609694481625</c:v>
                </c:pt>
                <c:pt idx="9">
                  <c:v>519.07071272991845</c:v>
                </c:pt>
                <c:pt idx="10">
                  <c:v>513.21167130407684</c:v>
                </c:pt>
                <c:pt idx="11">
                  <c:v>533.49909254901081</c:v>
                </c:pt>
                <c:pt idx="12">
                  <c:v>575.85263526539791</c:v>
                </c:pt>
                <c:pt idx="13">
                  <c:v>624.3906461618169</c:v>
                </c:pt>
                <c:pt idx="14">
                  <c:v>695.66031401644693</c:v>
                </c:pt>
                <c:pt idx="15">
                  <c:v>803.63157415037404</c:v>
                </c:pt>
                <c:pt idx="16">
                  <c:v>924.84910890535514</c:v>
                </c:pt>
                <c:pt idx="17">
                  <c:v>1049.1689893465284</c:v>
                </c:pt>
                <c:pt idx="18">
                  <c:v>1201.2761711920775</c:v>
                </c:pt>
                <c:pt idx="19">
                  <c:v>1407.2708924491708</c:v>
                </c:pt>
                <c:pt idx="20">
                  <c:v>1671.573903830639</c:v>
                </c:pt>
                <c:pt idx="21">
                  <c:v>1990.8015464602472</c:v>
                </c:pt>
                <c:pt idx="22">
                  <c:v>2223.7004425717778</c:v>
                </c:pt>
                <c:pt idx="23">
                  <c:v>2568.1059923117646</c:v>
                </c:pt>
                <c:pt idx="24">
                  <c:v>2965.6956525249761</c:v>
                </c:pt>
                <c:pt idx="25">
                  <c:v>3376.4458149785719</c:v>
                </c:pt>
                <c:pt idx="26">
                  <c:v>3813.0654396551854</c:v>
                </c:pt>
                <c:pt idx="27">
                  <c:v>4458.388359628012</c:v>
                </c:pt>
                <c:pt idx="28">
                  <c:v>5092.365942060409</c:v>
                </c:pt>
                <c:pt idx="29">
                  <c:v>5697.8676182637773</c:v>
                </c:pt>
                <c:pt idx="30">
                  <c:v>6279.0373406714252</c:v>
                </c:pt>
                <c:pt idx="31">
                  <c:v>6863.5945773824287</c:v>
                </c:pt>
                <c:pt idx="32">
                  <c:v>7386.7076502748005</c:v>
                </c:pt>
                <c:pt idx="33">
                  <c:v>7839.2692821264054</c:v>
                </c:pt>
                <c:pt idx="34">
                  <c:v>8312.8029639298948</c:v>
                </c:pt>
                <c:pt idx="35">
                  <c:v>8824.8502827491175</c:v>
                </c:pt>
                <c:pt idx="36">
                  <c:v>9337.7087648444885</c:v>
                </c:pt>
                <c:pt idx="37">
                  <c:v>9880.4474462778144</c:v>
                </c:pt>
                <c:pt idx="38">
                  <c:v>10417.02444725735</c:v>
                </c:pt>
                <c:pt idx="39">
                  <c:v>10889.498356503522</c:v>
                </c:pt>
                <c:pt idx="40">
                  <c:v>11264.025013350236</c:v>
                </c:pt>
                <c:pt idx="41">
                  <c:v>11570.096379991117</c:v>
                </c:pt>
                <c:pt idx="42">
                  <c:v>11803.278891344637</c:v>
                </c:pt>
                <c:pt idx="43">
                  <c:v>12002.948456190354</c:v>
                </c:pt>
                <c:pt idx="44">
                  <c:v>12159.214697021907</c:v>
                </c:pt>
                <c:pt idx="45">
                  <c:v>12323.325695115815</c:v>
                </c:pt>
                <c:pt idx="46">
                  <c:v>12444.155849148769</c:v>
                </c:pt>
                <c:pt idx="47">
                  <c:v>12550.641249206989</c:v>
                </c:pt>
                <c:pt idx="48">
                  <c:v>12647.954864188387</c:v>
                </c:pt>
                <c:pt idx="49">
                  <c:v>12733.841523490995</c:v>
                </c:pt>
                <c:pt idx="50">
                  <c:v>12788.205903364995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5-5F4A-AAF8-337F5BF7CDA7}"/>
            </c:ext>
          </c:extLst>
        </c:ser>
        <c:ser>
          <c:idx val="2"/>
          <c:order val="2"/>
          <c:tx>
            <c:v>2021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Cumulative!$I$53:$I$103</c:f>
              <c:numCache>
                <c:formatCode>0</c:formatCode>
                <c:ptCount val="51"/>
                <c:pt idx="0">
                  <c:v>621.69989855123458</c:v>
                </c:pt>
                <c:pt idx="1">
                  <c:v>713.86489614734796</c:v>
                </c:pt>
                <c:pt idx="2">
                  <c:v>803.29167444588074</c:v>
                </c:pt>
                <c:pt idx="3">
                  <c:v>882.68326240483884</c:v>
                </c:pt>
                <c:pt idx="4">
                  <c:v>985.55685468613012</c:v>
                </c:pt>
                <c:pt idx="5">
                  <c:v>1098.9964440956851</c:v>
                </c:pt>
                <c:pt idx="6">
                  <c:v>1216.6774002644502</c:v>
                </c:pt>
                <c:pt idx="7">
                  <c:v>1341.1436596144217</c:v>
                </c:pt>
                <c:pt idx="8">
                  <c:v>1462.5748804977516</c:v>
                </c:pt>
                <c:pt idx="9">
                  <c:v>1550.9444121662755</c:v>
                </c:pt>
                <c:pt idx="10">
                  <c:v>1649.5054006330424</c:v>
                </c:pt>
                <c:pt idx="11">
                  <c:v>1743.4351799340668</c:v>
                </c:pt>
                <c:pt idx="12">
                  <c:v>1841.0895124056517</c:v>
                </c:pt>
                <c:pt idx="13">
                  <c:v>1969.0658058826209</c:v>
                </c:pt>
                <c:pt idx="14">
                  <c:v>2121.766199161777</c:v>
                </c:pt>
                <c:pt idx="15">
                  <c:v>2292.1602775227857</c:v>
                </c:pt>
                <c:pt idx="16">
                  <c:v>2498.556266438598</c:v>
                </c:pt>
                <c:pt idx="17">
                  <c:v>2742.5868423436341</c:v>
                </c:pt>
                <c:pt idx="18">
                  <c:v>3028.4008732558277</c:v>
                </c:pt>
                <c:pt idx="19">
                  <c:v>3379.1251099452543</c:v>
                </c:pt>
                <c:pt idx="20">
                  <c:v>3775.5972555507324</c:v>
                </c:pt>
                <c:pt idx="21">
                  <c:v>4246.8527086411677</c:v>
                </c:pt>
                <c:pt idx="22">
                  <c:v>4782.3297570206651</c:v>
                </c:pt>
                <c:pt idx="23">
                  <c:v>5198.1184766363631</c:v>
                </c:pt>
                <c:pt idx="24">
                  <c:v>5722.4074442009087</c:v>
                </c:pt>
                <c:pt idx="25">
                  <c:v>6300.0518122384365</c:v>
                </c:pt>
                <c:pt idx="26">
                  <c:v>6857.595290088364</c:v>
                </c:pt>
                <c:pt idx="27">
                  <c:v>7410.2495714935658</c:v>
                </c:pt>
                <c:pt idx="28">
                  <c:v>8156.1544700310606</c:v>
                </c:pt>
                <c:pt idx="29">
                  <c:v>8817.8455950327098</c:v>
                </c:pt>
                <c:pt idx="30">
                  <c:v>9434.3658551515691</c:v>
                </c:pt>
                <c:pt idx="31">
                  <c:v>9977.0252536949774</c:v>
                </c:pt>
                <c:pt idx="32">
                  <c:v>10485.949997197737</c:v>
                </c:pt>
                <c:pt idx="33">
                  <c:v>10896.017807310807</c:v>
                </c:pt>
                <c:pt idx="34">
                  <c:v>11249.154252177696</c:v>
                </c:pt>
                <c:pt idx="35">
                  <c:v>11570.16293653637</c:v>
                </c:pt>
                <c:pt idx="36">
                  <c:v>11932.029941206512</c:v>
                </c:pt>
                <c:pt idx="37">
                  <c:v>12252.901402582973</c:v>
                </c:pt>
                <c:pt idx="38">
                  <c:v>12560.460030195316</c:v>
                </c:pt>
                <c:pt idx="39">
                  <c:v>12804.114881571568</c:v>
                </c:pt>
                <c:pt idx="40">
                  <c:v>12997.826129482472</c:v>
                </c:pt>
                <c:pt idx="41">
                  <c:v>13133.316783598617</c:v>
                </c:pt>
                <c:pt idx="42">
                  <c:v>13252.420014756957</c:v>
                </c:pt>
                <c:pt idx="43">
                  <c:v>13336.401531989217</c:v>
                </c:pt>
                <c:pt idx="44">
                  <c:v>13430.761595095904</c:v>
                </c:pt>
                <c:pt idx="45">
                  <c:v>13517.281057061573</c:v>
                </c:pt>
                <c:pt idx="46">
                  <c:v>13618.507902377769</c:v>
                </c:pt>
                <c:pt idx="47">
                  <c:v>13711.015301252039</c:v>
                </c:pt>
                <c:pt idx="48">
                  <c:v>13806.824930656832</c:v>
                </c:pt>
                <c:pt idx="49">
                  <c:v>13900.412775771372</c:v>
                </c:pt>
                <c:pt idx="50">
                  <c:v>13982.851536113667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5-5F4A-AAF8-337F5BF7CDA7}"/>
            </c:ext>
          </c:extLst>
        </c:ser>
        <c:ser>
          <c:idx val="3"/>
          <c:order val="3"/>
          <c:tx>
            <c:v>2022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Cumulative!$J$53:$J$103</c:f>
              <c:numCache>
                <c:formatCode>0</c:formatCode>
                <c:ptCount val="51"/>
                <c:pt idx="0">
                  <c:v>789.23054368738235</c:v>
                </c:pt>
                <c:pt idx="1">
                  <c:v>890.86552740674256</c:v>
                </c:pt>
                <c:pt idx="2">
                  <c:v>988.84915522696735</c:v>
                </c:pt>
                <c:pt idx="3">
                  <c:v>1093.7349375545509</c:v>
                </c:pt>
                <c:pt idx="4">
                  <c:v>1196.4994142317107</c:v>
                </c:pt>
                <c:pt idx="5">
                  <c:v>1292.2301812478063</c:v>
                </c:pt>
                <c:pt idx="6">
                  <c:v>1392.991321772414</c:v>
                </c:pt>
                <c:pt idx="7">
                  <c:v>1472.4612842625361</c:v>
                </c:pt>
                <c:pt idx="8">
                  <c:v>1531.7322204665356</c:v>
                </c:pt>
                <c:pt idx="9">
                  <c:v>1560.1070882120928</c:v>
                </c:pt>
                <c:pt idx="10">
                  <c:v>1579.5328177454783</c:v>
                </c:pt>
                <c:pt idx="11">
                  <c:v>1590.8894982293975</c:v>
                </c:pt>
                <c:pt idx="12">
                  <c:v>1606.491001863787</c:v>
                </c:pt>
                <c:pt idx="13">
                  <c:v>1634.4752922372561</c:v>
                </c:pt>
                <c:pt idx="14">
                  <c:v>1685.4702869580922</c:v>
                </c:pt>
                <c:pt idx="15">
                  <c:v>1769.6520356563021</c:v>
                </c:pt>
                <c:pt idx="16">
                  <c:v>1866.2483527442912</c:v>
                </c:pt>
                <c:pt idx="17">
                  <c:v>2021.4966972492552</c:v>
                </c:pt>
                <c:pt idx="18">
                  <c:v>2197.7053787409645</c:v>
                </c:pt>
                <c:pt idx="19">
                  <c:v>2421.6536058279839</c:v>
                </c:pt>
                <c:pt idx="20">
                  <c:v>2694.3859909895059</c:v>
                </c:pt>
                <c:pt idx="21">
                  <c:v>3047.1976805824957</c:v>
                </c:pt>
                <c:pt idx="22">
                  <c:v>3462.6305877345385</c:v>
                </c:pt>
                <c:pt idx="23">
                  <c:v>3993.7927532844687</c:v>
                </c:pt>
                <c:pt idx="24">
                  <c:v>4448.4130401675293</c:v>
                </c:pt>
                <c:pt idx="25">
                  <c:v>5006.80968391854</c:v>
                </c:pt>
                <c:pt idx="26">
                  <c:v>5591.8179003463038</c:v>
                </c:pt>
                <c:pt idx="27">
                  <c:v>6152.4051801043306</c:v>
                </c:pt>
                <c:pt idx="28">
                  <c:v>6646.3606442257569</c:v>
                </c:pt>
                <c:pt idx="29">
                  <c:v>7253.1136611320717</c:v>
                </c:pt>
                <c:pt idx="30">
                  <c:v>7760.397432190015</c:v>
                </c:pt>
                <c:pt idx="31">
                  <c:v>8174.6460131738977</c:v>
                </c:pt>
                <c:pt idx="32">
                  <c:v>8487.4556626309277</c:v>
                </c:pt>
                <c:pt idx="33">
                  <c:v>8748.0286914097323</c:v>
                </c:pt>
                <c:pt idx="34">
                  <c:v>8946.6442934647566</c:v>
                </c:pt>
                <c:pt idx="35">
                  <c:v>9099.7597935904632</c:v>
                </c:pt>
                <c:pt idx="36">
                  <c:v>9280.1276818050246</c:v>
                </c:pt>
                <c:pt idx="37">
                  <c:v>9512.7317673706948</c:v>
                </c:pt>
                <c:pt idx="38">
                  <c:v>9745.7241481155852</c:v>
                </c:pt>
                <c:pt idx="39">
                  <c:v>9984.9654425571953</c:v>
                </c:pt>
                <c:pt idx="40">
                  <c:v>10167.828133137104</c:v>
                </c:pt>
                <c:pt idx="41">
                  <c:v>10340.270328535695</c:v>
                </c:pt>
                <c:pt idx="42">
                  <c:v>10477.064632261732</c:v>
                </c:pt>
                <c:pt idx="43">
                  <c:v>10620.025840189641</c:v>
                </c:pt>
                <c:pt idx="44">
                  <c:v>10729.358347084906</c:v>
                </c:pt>
                <c:pt idx="45">
                  <c:v>10884.336270895235</c:v>
                </c:pt>
                <c:pt idx="46">
                  <c:v>11026.247971588487</c:v>
                </c:pt>
                <c:pt idx="47">
                  <c:v>11204.685732001652</c:v>
                </c:pt>
                <c:pt idx="48">
                  <c:v>11368.417430750404</c:v>
                </c:pt>
                <c:pt idx="49">
                  <c:v>11537.991962958306</c:v>
                </c:pt>
                <c:pt idx="50">
                  <c:v>11677.783651508742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5-5F4A-AAF8-337F5BF7C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896640"/>
        <c:axId val="2042997296"/>
      </c:lineChart>
      <c:catAx>
        <c:axId val="20431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25716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32571696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>
                    <a:solidFill>
                      <a:srgbClr val="0070C0"/>
                    </a:solidFill>
                  </a:rPr>
                  <a:t>Totale sterfte 2019</a:t>
                </a:r>
              </a:p>
            </c:rich>
          </c:tx>
          <c:layout>
            <c:manualLayout>
              <c:xMode val="edge"/>
              <c:yMode val="edge"/>
              <c:x val="8.1053698074974676E-3"/>
              <c:y val="0.3705889489104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3193328"/>
        <c:crosses val="autoZero"/>
        <c:crossBetween val="midCat"/>
      </c:valAx>
      <c:valAx>
        <c:axId val="2042997296"/>
        <c:scaling>
          <c:orientation val="minMax"/>
          <c:max val="155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>
                    <a:solidFill>
                      <a:srgbClr val="FF0000"/>
                    </a:solidFill>
                  </a:rPr>
                  <a:t>Oversterfte 2020-2022</a:t>
                </a:r>
              </a:p>
            </c:rich>
          </c:tx>
          <c:layout>
            <c:manualLayout>
              <c:xMode val="edge"/>
              <c:yMode val="edge"/>
              <c:x val="0.9681475435593605"/>
              <c:y val="0.38042925485713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8896640"/>
        <c:crosses val="max"/>
        <c:crossBetween val="between"/>
      </c:valAx>
      <c:catAx>
        <c:axId val="20088966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2997296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25137550386476"/>
          <c:y val="0.12975777397309449"/>
          <c:w val="0.14611668222323274"/>
          <c:h val="0.23797999450650065"/>
        </c:manualLayout>
      </c:layout>
      <c:overlay val="0"/>
      <c:spPr>
        <a:solidFill>
          <a:schemeClr val="bg1">
            <a:lumMod val="75000"/>
            <a:alpha val="4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Sterfte 2019 vs. oversterftes 2020-2022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265107818969437"/>
          <c:y val="0.10902192821827504"/>
          <c:w val="0.85671062393796515"/>
          <c:h val="0.78991187511444783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NL'!$A$53:$A$103</c:f>
              <c:numCache>
                <c:formatCode>0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Cumulative!$L$53:$L$103</c:f>
              <c:numCache>
                <c:formatCode>0.0%</c:formatCode>
                <c:ptCount val="51"/>
                <c:pt idx="0">
                  <c:v>4.0331983005631858E-2</c:v>
                </c:pt>
                <c:pt idx="1">
                  <c:v>4.4172183249349538E-2</c:v>
                </c:pt>
                <c:pt idx="2">
                  <c:v>4.8381253499324837E-2</c:v>
                </c:pt>
                <c:pt idx="3">
                  <c:v>5.3077759114711985E-2</c:v>
                </c:pt>
                <c:pt idx="4">
                  <c:v>5.8044330270394885E-2</c:v>
                </c:pt>
                <c:pt idx="5">
                  <c:v>6.3880380726542174E-2</c:v>
                </c:pt>
                <c:pt idx="6">
                  <c:v>7.013799690412674E-2</c:v>
                </c:pt>
                <c:pt idx="7">
                  <c:v>7.7014787735072296E-2</c:v>
                </c:pt>
                <c:pt idx="8">
                  <c:v>8.4543688041366138E-2</c:v>
                </c:pt>
                <c:pt idx="9">
                  <c:v>9.2737871751803175E-2</c:v>
                </c:pt>
                <c:pt idx="10">
                  <c:v>0.10160392583078089</c:v>
                </c:pt>
                <c:pt idx="11">
                  <c:v>0.1109640022395679</c:v>
                </c:pt>
                <c:pt idx="12">
                  <c:v>0.12108816651845997</c:v>
                </c:pt>
                <c:pt idx="13">
                  <c:v>0.13177880973553338</c:v>
                </c:pt>
                <c:pt idx="14">
                  <c:v>0.14370780225932878</c:v>
                </c:pt>
                <c:pt idx="15">
                  <c:v>0.15648651319039619</c:v>
                </c:pt>
                <c:pt idx="16">
                  <c:v>0.16991733359681191</c:v>
                </c:pt>
                <c:pt idx="17">
                  <c:v>0.18423739419688437</c:v>
                </c:pt>
                <c:pt idx="18">
                  <c:v>0.19997365214241017</c:v>
                </c:pt>
                <c:pt idx="19">
                  <c:v>0.21716562921977406</c:v>
                </c:pt>
                <c:pt idx="20">
                  <c:v>0.23639297829595232</c:v>
                </c:pt>
                <c:pt idx="21">
                  <c:v>0.25736587293745677</c:v>
                </c:pt>
                <c:pt idx="22">
                  <c:v>0.28189572835358823</c:v>
                </c:pt>
                <c:pt idx="23">
                  <c:v>0.30460099463162399</c:v>
                </c:pt>
                <c:pt idx="24">
                  <c:v>0.32693739090340218</c:v>
                </c:pt>
                <c:pt idx="25">
                  <c:v>0.35173731185982937</c:v>
                </c:pt>
                <c:pt idx="26">
                  <c:v>0.37568751440898462</c:v>
                </c:pt>
                <c:pt idx="27">
                  <c:v>0.39966406481572969</c:v>
                </c:pt>
                <c:pt idx="28">
                  <c:v>0.42613048776471363</c:v>
                </c:pt>
                <c:pt idx="29">
                  <c:v>0.45495504396798736</c:v>
                </c:pt>
                <c:pt idx="30">
                  <c:v>0.48517603662352204</c:v>
                </c:pt>
                <c:pt idx="31">
                  <c:v>0.5160952475051872</c:v>
                </c:pt>
                <c:pt idx="32">
                  <c:v>0.54848335144748539</c:v>
                </c:pt>
                <c:pt idx="33">
                  <c:v>0.58212956558969797</c:v>
                </c:pt>
                <c:pt idx="34">
                  <c:v>0.61754108619042913</c:v>
                </c:pt>
                <c:pt idx="35">
                  <c:v>0.65347297697855944</c:v>
                </c:pt>
                <c:pt idx="36">
                  <c:v>0.6904521951058854</c:v>
                </c:pt>
                <c:pt idx="37">
                  <c:v>0.72841945789283014</c:v>
                </c:pt>
                <c:pt idx="38">
                  <c:v>0.76650528603892898</c:v>
                </c:pt>
                <c:pt idx="39">
                  <c:v>0.80226591575272532</c:v>
                </c:pt>
                <c:pt idx="40">
                  <c:v>0.83651154365510649</c:v>
                </c:pt>
                <c:pt idx="41">
                  <c:v>0.86742416757237428</c:v>
                </c:pt>
                <c:pt idx="42">
                  <c:v>0.89529361393801665</c:v>
                </c:pt>
                <c:pt idx="43">
                  <c:v>0.92000790435727697</c:v>
                </c:pt>
                <c:pt idx="44">
                  <c:v>0.940196950235484</c:v>
                </c:pt>
                <c:pt idx="45">
                  <c:v>0.95669070908671738</c:v>
                </c:pt>
                <c:pt idx="46">
                  <c:v>0.97065507360932712</c:v>
                </c:pt>
                <c:pt idx="47">
                  <c:v>0.98100978164213026</c:v>
                </c:pt>
                <c:pt idx="48">
                  <c:v>0.98808418140499954</c:v>
                </c:pt>
                <c:pt idx="49">
                  <c:v>0.99317590488423413</c:v>
                </c:pt>
                <c:pt idx="50">
                  <c:v>0.9961071040411027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2B-E540-9DC8-C9FFB62B61B8}"/>
            </c:ext>
          </c:extLst>
        </c:ser>
        <c:ser>
          <c:idx val="1"/>
          <c:order val="1"/>
          <c:tx>
            <c:v>2020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Cumulative!$M$53:$M$103</c:f>
              <c:numCache>
                <c:formatCode>0.0%</c:formatCode>
                <c:ptCount val="51"/>
                <c:pt idx="0">
                  <c:v>3.4752770696553456E-2</c:v>
                </c:pt>
                <c:pt idx="1">
                  <c:v>3.9900998717256976E-2</c:v>
                </c:pt>
                <c:pt idx="2">
                  <c:v>4.4019288707527374E-2</c:v>
                </c:pt>
                <c:pt idx="3">
                  <c:v>4.6834704526999685E-2</c:v>
                </c:pt>
                <c:pt idx="4">
                  <c:v>4.7899967241192005E-2</c:v>
                </c:pt>
                <c:pt idx="5">
                  <c:v>4.6991476266074951E-2</c:v>
                </c:pt>
                <c:pt idx="6">
                  <c:v>4.5284437845081266E-2</c:v>
                </c:pt>
                <c:pt idx="7">
                  <c:v>4.3387945047385502E-2</c:v>
                </c:pt>
                <c:pt idx="8">
                  <c:v>4.1631190054640818E-2</c:v>
                </c:pt>
                <c:pt idx="9">
                  <c:v>4.029703646554688E-2</c:v>
                </c:pt>
                <c:pt idx="10">
                  <c:v>3.9842181278767853E-2</c:v>
                </c:pt>
                <c:pt idx="11">
                  <c:v>4.1417155427086613E-2</c:v>
                </c:pt>
                <c:pt idx="12">
                  <c:v>4.4705189626341055E-2</c:v>
                </c:pt>
                <c:pt idx="13">
                  <c:v>4.8473342880011171E-2</c:v>
                </c:pt>
                <c:pt idx="14">
                  <c:v>5.4006223726478363E-2</c:v>
                </c:pt>
                <c:pt idx="15">
                  <c:v>6.2388360688059877E-2</c:v>
                </c:pt>
                <c:pt idx="16">
                  <c:v>7.1798846193195223E-2</c:v>
                </c:pt>
                <c:pt idx="17">
                  <c:v>8.1450176219470524E-2</c:v>
                </c:pt>
                <c:pt idx="18">
                  <c:v>9.3258718876915614E-2</c:v>
                </c:pt>
                <c:pt idx="19">
                  <c:v>0.10925071493955303</c:v>
                </c:pt>
                <c:pt idx="20">
                  <c:v>0.12976936071630787</c:v>
                </c:pt>
                <c:pt idx="21">
                  <c:v>0.15455197248841382</c:v>
                </c:pt>
                <c:pt idx="22">
                  <c:v>0.17263262138504154</c:v>
                </c:pt>
                <c:pt idx="23">
                  <c:v>0.19936987058143416</c:v>
                </c:pt>
                <c:pt idx="24">
                  <c:v>0.23023596385738546</c:v>
                </c:pt>
                <c:pt idx="25">
                  <c:v>0.26212374690638623</c:v>
                </c:pt>
                <c:pt idx="26">
                  <c:v>0.29601985490414495</c:v>
                </c:pt>
                <c:pt idx="27">
                  <c:v>0.34611823379636503</c:v>
                </c:pt>
                <c:pt idx="28">
                  <c:v>0.39533583966601138</c:v>
                </c:pt>
                <c:pt idx="29">
                  <c:v>0.44234277441983672</c:v>
                </c:pt>
                <c:pt idx="30">
                  <c:v>0.48746074567536057</c:v>
                </c:pt>
                <c:pt idx="31">
                  <c:v>0.53284169995817177</c:v>
                </c:pt>
                <c:pt idx="32">
                  <c:v>0.57345255712459486</c:v>
                </c:pt>
                <c:pt idx="33">
                  <c:v>0.60858629157422184</c:v>
                </c:pt>
                <c:pt idx="34">
                  <c:v>0.64534814997872125</c:v>
                </c:pt>
                <c:pt idx="35">
                  <c:v>0.68509993903656385</c:v>
                </c:pt>
                <c:pt idx="36">
                  <c:v>0.72491470116400336</c:v>
                </c:pt>
                <c:pt idx="37">
                  <c:v>0.76704915394782147</c:v>
                </c:pt>
                <c:pt idx="38">
                  <c:v>0.8087052567576456</c:v>
                </c:pt>
                <c:pt idx="39">
                  <c:v>0.8453848417987283</c:v>
                </c:pt>
                <c:pt idx="40">
                  <c:v>0.87446048405351329</c:v>
                </c:pt>
                <c:pt idx="41">
                  <c:v>0.89822173414932605</c:v>
                </c:pt>
                <c:pt idx="42">
                  <c:v>0.9163244009588668</c:v>
                </c:pt>
                <c:pt idx="43">
                  <c:v>0.93182535591225146</c:v>
                </c:pt>
                <c:pt idx="44">
                  <c:v>0.94395677895479857</c:v>
                </c:pt>
                <c:pt idx="45">
                  <c:v>0.95669721433749844</c:v>
                </c:pt>
                <c:pt idx="46">
                  <c:v>0.96607762630024585</c:v>
                </c:pt>
                <c:pt idx="47">
                  <c:v>0.97434441142982253</c:v>
                </c:pt>
                <c:pt idx="48">
                  <c:v>0.98189916301824431</c:v>
                </c:pt>
                <c:pt idx="49">
                  <c:v>0.98856680532003993</c:v>
                </c:pt>
                <c:pt idx="50">
                  <c:v>0.99278727729906546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2B-E540-9DC8-C9FFB62B61B8}"/>
            </c:ext>
          </c:extLst>
        </c:ser>
        <c:ser>
          <c:idx val="2"/>
          <c:order val="2"/>
          <c:tx>
            <c:v>2021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Cumulative!$N$53:$N$103</c:f>
              <c:numCache>
                <c:formatCode>0.0%</c:formatCode>
                <c:ptCount val="51"/>
                <c:pt idx="0">
                  <c:v>4.409534433639177E-2</c:v>
                </c:pt>
                <c:pt idx="1">
                  <c:v>5.0632336403197489E-2</c:v>
                </c:pt>
                <c:pt idx="2">
                  <c:v>5.697511463294655E-2</c:v>
                </c:pt>
                <c:pt idx="3">
                  <c:v>6.2606126342327886E-2</c:v>
                </c:pt>
                <c:pt idx="4">
                  <c:v>6.9902647518117145E-2</c:v>
                </c:pt>
                <c:pt idx="5">
                  <c:v>7.7948583777797897E-2</c:v>
                </c:pt>
                <c:pt idx="6">
                  <c:v>8.6295347700697078E-2</c:v>
                </c:pt>
                <c:pt idx="7">
                  <c:v>9.5123373211219719E-2</c:v>
                </c:pt>
                <c:pt idx="8">
                  <c:v>0.10373613237446994</c:v>
                </c:pt>
                <c:pt idx="9">
                  <c:v>0.11000392321189777</c:v>
                </c:pt>
                <c:pt idx="10">
                  <c:v>0.11699456408976348</c:v>
                </c:pt>
                <c:pt idx="11">
                  <c:v>0.12365672692969938</c:v>
                </c:pt>
                <c:pt idx="12">
                  <c:v>0.13058306136583112</c:v>
                </c:pt>
                <c:pt idx="13">
                  <c:v>0.13966004326805195</c:v>
                </c:pt>
                <c:pt idx="14">
                  <c:v>0.15049063281396924</c:v>
                </c:pt>
                <c:pt idx="15">
                  <c:v>0.16257618337577553</c:v>
                </c:pt>
                <c:pt idx="16">
                  <c:v>0.17721524351090087</c:v>
                </c:pt>
                <c:pt idx="17">
                  <c:v>0.19452361415438388</c:v>
                </c:pt>
                <c:pt idx="18">
                  <c:v>0.21479556230591906</c:v>
                </c:pt>
                <c:pt idx="19">
                  <c:v>0.23967140034285245</c:v>
                </c:pt>
                <c:pt idx="20">
                  <c:v>0.2677920029374512</c:v>
                </c:pt>
                <c:pt idx="21">
                  <c:v>0.30121676546813475</c:v>
                </c:pt>
                <c:pt idx="22">
                  <c:v>0.33919657676865528</c:v>
                </c:pt>
                <c:pt idx="23">
                  <c:v>0.36868724711517892</c:v>
                </c:pt>
                <c:pt idx="24">
                  <c:v>0.4058735207665084</c:v>
                </c:pt>
                <c:pt idx="25">
                  <c:v>0.44684413596517419</c:v>
                </c:pt>
                <c:pt idx="26">
                  <c:v>0.48638905417345007</c:v>
                </c:pt>
                <c:pt idx="27">
                  <c:v>0.52558719606527349</c:v>
                </c:pt>
                <c:pt idx="28">
                  <c:v>0.57849203555432427</c:v>
                </c:pt>
                <c:pt idx="29">
                  <c:v>0.62542383990120498</c:v>
                </c:pt>
                <c:pt idx="30">
                  <c:v>0.66915180772564009</c:v>
                </c:pt>
                <c:pt idx="31">
                  <c:v>0.70764104198788258</c:v>
                </c:pt>
                <c:pt idx="32">
                  <c:v>0.74373757643860294</c:v>
                </c:pt>
                <c:pt idx="33">
                  <c:v>0.772822479508948</c:v>
                </c:pt>
                <c:pt idx="34">
                  <c:v>0.79786940837353648</c:v>
                </c:pt>
                <c:pt idx="35">
                  <c:v>0.82063760972720179</c:v>
                </c:pt>
                <c:pt idx="36">
                  <c:v>0.84630377150733538</c:v>
                </c:pt>
                <c:pt idx="37">
                  <c:v>0.8690622400386766</c:v>
                </c:pt>
                <c:pt idx="38">
                  <c:v>0.89087646844662394</c:v>
                </c:pt>
                <c:pt idx="39">
                  <c:v>0.90815819005491982</c:v>
                </c:pt>
                <c:pt idx="40">
                  <c:v>0.92189755883778202</c:v>
                </c:pt>
                <c:pt idx="41">
                  <c:v>0.93150751222773265</c:v>
                </c:pt>
                <c:pt idx="42">
                  <c:v>0.93995515393033313</c:v>
                </c:pt>
                <c:pt idx="43">
                  <c:v>0.94591171581634714</c:v>
                </c:pt>
                <c:pt idx="44">
                  <c:v>0.95260439742042846</c:v>
                </c:pt>
                <c:pt idx="45">
                  <c:v>0.9587409682580077</c:v>
                </c:pt>
                <c:pt idx="46">
                  <c:v>0.96592069051742269</c:v>
                </c:pt>
                <c:pt idx="47">
                  <c:v>0.97248196809930842</c:v>
                </c:pt>
                <c:pt idx="48">
                  <c:v>0.9792774631752954</c:v>
                </c:pt>
                <c:pt idx="49">
                  <c:v>0.98591537362958903</c:v>
                </c:pt>
                <c:pt idx="50">
                  <c:v>0.99176251230924761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B2B-E540-9DC8-C9FFB62B61B8}"/>
            </c:ext>
          </c:extLst>
        </c:ser>
        <c:ser>
          <c:idx val="3"/>
          <c:order val="3"/>
          <c:tx>
            <c:v>2022</c:v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Cumulative!$O$53:$O$103</c:f>
              <c:numCache>
                <c:formatCode>0.0%</c:formatCode>
                <c:ptCount val="51"/>
                <c:pt idx="0">
                  <c:v>6.6362797584775798E-2</c:v>
                </c:pt>
                <c:pt idx="1">
                  <c:v>7.4908819917600677E-2</c:v>
                </c:pt>
                <c:pt idx="2">
                  <c:v>8.3147816382784678E-2</c:v>
                </c:pt>
                <c:pt idx="3">
                  <c:v>9.1967183547169748E-2</c:v>
                </c:pt>
                <c:pt idx="4">
                  <c:v>0.10060817979241023</c:v>
                </c:pt>
                <c:pt idx="5">
                  <c:v>0.10865774346545647</c:v>
                </c:pt>
                <c:pt idx="6">
                  <c:v>0.11713028830869603</c:v>
                </c:pt>
                <c:pt idx="7">
                  <c:v>0.12381255507723951</c:v>
                </c:pt>
                <c:pt idx="8">
                  <c:v>0.12879637783147418</c:v>
                </c:pt>
                <c:pt idx="9">
                  <c:v>0.13118229107286422</c:v>
                </c:pt>
                <c:pt idx="10">
                  <c:v>0.13281571208941234</c:v>
                </c:pt>
                <c:pt idx="11">
                  <c:v>0.13377064356566781</c:v>
                </c:pt>
                <c:pt idx="12">
                  <c:v>0.13508250286456142</c:v>
                </c:pt>
                <c:pt idx="13">
                  <c:v>0.13743557423573699</c:v>
                </c:pt>
                <c:pt idx="14">
                  <c:v>0.14172351080834389</c:v>
                </c:pt>
                <c:pt idx="15">
                  <c:v>0.14880197019372296</c:v>
                </c:pt>
                <c:pt idx="16">
                  <c:v>0.15692431402546933</c:v>
                </c:pt>
                <c:pt idx="17">
                  <c:v>0.16997843939372853</c:v>
                </c:pt>
                <c:pt idx="18">
                  <c:v>0.18479502392159047</c:v>
                </c:pt>
                <c:pt idx="19">
                  <c:v>0.20362580914970516</c:v>
                </c:pt>
                <c:pt idx="20">
                  <c:v>0.22655863177809091</c:v>
                </c:pt>
                <c:pt idx="21">
                  <c:v>0.25622495796031297</c:v>
                </c:pt>
                <c:pt idx="22">
                  <c:v>0.29115681677887673</c:v>
                </c:pt>
                <c:pt idx="23">
                  <c:v>0.33581982121911497</c:v>
                </c:pt>
                <c:pt idx="24">
                  <c:v>0.37404676810765769</c:v>
                </c:pt>
                <c:pt idx="25">
                  <c:v>0.42099979563258433</c:v>
                </c:pt>
                <c:pt idx="26">
                  <c:v>0.47019046895706262</c:v>
                </c:pt>
                <c:pt idx="27">
                  <c:v>0.51732769707467829</c:v>
                </c:pt>
                <c:pt idx="28">
                  <c:v>0.55886215965164698</c:v>
                </c:pt>
                <c:pt idx="29">
                  <c:v>0.60988125409365745</c:v>
                </c:pt>
                <c:pt idx="30">
                  <c:v>0.65253643322480726</c:v>
                </c:pt>
                <c:pt idx="31">
                  <c:v>0.68736870745633161</c:v>
                </c:pt>
                <c:pt idx="32">
                  <c:v>0.71367144448991537</c:v>
                </c:pt>
                <c:pt idx="33">
                  <c:v>0.73558184228585954</c:v>
                </c:pt>
                <c:pt idx="34">
                  <c:v>0.75228252258996198</c:v>
                </c:pt>
                <c:pt idx="35">
                  <c:v>0.76515730679998473</c:v>
                </c:pt>
                <c:pt idx="36">
                  <c:v>0.78032362005549105</c:v>
                </c:pt>
                <c:pt idx="37">
                  <c:v>0.7998822369529901</c:v>
                </c:pt>
                <c:pt idx="38">
                  <c:v>0.81947350382151207</c:v>
                </c:pt>
                <c:pt idx="39">
                  <c:v>0.83959021334819905</c:v>
                </c:pt>
                <c:pt idx="40">
                  <c:v>0.85496630315848998</c:v>
                </c:pt>
                <c:pt idx="41">
                  <c:v>0.86946618104568441</c:v>
                </c:pt>
                <c:pt idx="42">
                  <c:v>0.88096859027392793</c:v>
                </c:pt>
                <c:pt idx="43">
                  <c:v>0.89298954635587191</c:v>
                </c:pt>
                <c:pt idx="44">
                  <c:v>0.90218281831241265</c:v>
                </c:pt>
                <c:pt idx="45">
                  <c:v>0.9152142052375587</c:v>
                </c:pt>
                <c:pt idx="46">
                  <c:v>0.92714691304181718</c:v>
                </c:pt>
                <c:pt idx="47">
                  <c:v>0.94215093065174649</c:v>
                </c:pt>
                <c:pt idx="48">
                  <c:v>0.95591838259488726</c:v>
                </c:pt>
                <c:pt idx="49">
                  <c:v>0.97017713176071219</c:v>
                </c:pt>
                <c:pt idx="50">
                  <c:v>0.98193157741098258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B2B-E540-9DC8-C9FFB62B6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93328"/>
        <c:axId val="2032571696"/>
      </c:lineChart>
      <c:catAx>
        <c:axId val="20431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Leeftijd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25716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32571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ysClr val="windowText" lastClr="000000"/>
                    </a:solidFill>
                  </a:rPr>
                  <a:t>Cumulatieve sterfte </a:t>
                </a:r>
              </a:p>
            </c:rich>
          </c:tx>
          <c:layout>
            <c:manualLayout>
              <c:xMode val="edge"/>
              <c:yMode val="edge"/>
              <c:x val="8.1053698074974676E-3"/>
              <c:y val="0.3705889489104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319332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3258009097746659"/>
          <c:y val="0.12975785015497446"/>
          <c:w val="0.14611668222323274"/>
          <c:h val="0.23797999450650065"/>
        </c:manualLayout>
      </c:layout>
      <c:overlay val="0"/>
      <c:spPr>
        <a:solidFill>
          <a:schemeClr val="bg1">
            <a:lumMod val="75000"/>
            <a:alpha val="4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Excess mortality 2018 - 2022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5"/>
          <c:order val="6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73-0E45-BD75-1EF7D54C10B7}"/>
            </c:ext>
          </c:extLst>
        </c:ser>
        <c:ser>
          <c:idx val="7"/>
          <c:order val="7"/>
          <c:tx>
            <c:v>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3-0E45-BD75-1EF7D54C1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Eng'!$B$3:$B$103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73-0E45-BD75-1EF7D54C10B7}"/>
            </c:ext>
          </c:extLst>
        </c:ser>
        <c:ser>
          <c:idx val="6"/>
          <c:order val="1"/>
          <c:tx>
            <c:v>2018</c:v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Summary!$J$3:$J$103</c:f>
              <c:numCache>
                <c:formatCode>0</c:formatCode>
                <c:ptCount val="101"/>
                <c:pt idx="2">
                  <c:v>0.25242257016542674</c:v>
                </c:pt>
                <c:pt idx="3">
                  <c:v>0.67715363003631757</c:v>
                </c:pt>
                <c:pt idx="4">
                  <c:v>0.95040887539968844</c:v>
                </c:pt>
                <c:pt idx="5">
                  <c:v>1.133084885318377</c:v>
                </c:pt>
                <c:pt idx="6">
                  <c:v>1.2253127821402805</c:v>
                </c:pt>
                <c:pt idx="7">
                  <c:v>0.58869733615217812</c:v>
                </c:pt>
                <c:pt idx="8">
                  <c:v>-0.15546757722334417</c:v>
                </c:pt>
                <c:pt idx="9">
                  <c:v>-0.80371609302571545</c:v>
                </c:pt>
                <c:pt idx="10">
                  <c:v>-1.29886105783858</c:v>
                </c:pt>
                <c:pt idx="11">
                  <c:v>-1.3558850523090797</c:v>
                </c:pt>
                <c:pt idx="12">
                  <c:v>-1.1063602346339103</c:v>
                </c:pt>
                <c:pt idx="13">
                  <c:v>-0.37290978942922559</c:v>
                </c:pt>
                <c:pt idx="14">
                  <c:v>-7.0304343540727052E-2</c:v>
                </c:pt>
                <c:pt idx="15">
                  <c:v>0.30215421413813642</c:v>
                </c:pt>
                <c:pt idx="16">
                  <c:v>0.48168644044372966</c:v>
                </c:pt>
                <c:pt idx="17">
                  <c:v>0.52841753164606309</c:v>
                </c:pt>
                <c:pt idx="18">
                  <c:v>-0.22020272580180125</c:v>
                </c:pt>
                <c:pt idx="19">
                  <c:v>-0.16895972199641346</c:v>
                </c:pt>
                <c:pt idx="20">
                  <c:v>-0.64844991361424753</c:v>
                </c:pt>
                <c:pt idx="21">
                  <c:v>-1.0658082275224712</c:v>
                </c:pt>
                <c:pt idx="22">
                  <c:v>-1.3120293494698108</c:v>
                </c:pt>
                <c:pt idx="23">
                  <c:v>-1.480712462032957</c:v>
                </c:pt>
                <c:pt idx="24">
                  <c:v>-1.7439404613099767</c:v>
                </c:pt>
                <c:pt idx="25">
                  <c:v>-1.1557417683993785</c:v>
                </c:pt>
                <c:pt idx="26">
                  <c:v>-0.43087008372259916</c:v>
                </c:pt>
                <c:pt idx="27">
                  <c:v>0.37197049390382808</c:v>
                </c:pt>
                <c:pt idx="28">
                  <c:v>1.7994173572353744</c:v>
                </c:pt>
                <c:pt idx="29">
                  <c:v>2.8971348672024044</c:v>
                </c:pt>
                <c:pt idx="30">
                  <c:v>2.6949280672590166</c:v>
                </c:pt>
                <c:pt idx="31">
                  <c:v>1.8038008721469516</c:v>
                </c:pt>
                <c:pt idx="32">
                  <c:v>0.41545437473315178</c:v>
                </c:pt>
                <c:pt idx="33">
                  <c:v>-0.7852747884250818</c:v>
                </c:pt>
                <c:pt idx="34">
                  <c:v>-1.8924981113819019</c:v>
                </c:pt>
                <c:pt idx="35">
                  <c:v>-1.4334533997764298</c:v>
                </c:pt>
                <c:pt idx="36">
                  <c:v>-1.0394220760174542</c:v>
                </c:pt>
                <c:pt idx="37">
                  <c:v>-0.26236495410186744</c:v>
                </c:pt>
                <c:pt idx="38">
                  <c:v>-0.42690373925983527</c:v>
                </c:pt>
                <c:pt idx="39">
                  <c:v>-0.94395594034297226</c:v>
                </c:pt>
                <c:pt idx="40">
                  <c:v>-1.8913363852004721</c:v>
                </c:pt>
                <c:pt idx="41">
                  <c:v>-2.076487468250158</c:v>
                </c:pt>
                <c:pt idx="42">
                  <c:v>-1.0643968282890548</c:v>
                </c:pt>
                <c:pt idx="43">
                  <c:v>1.3094536773404464E-2</c:v>
                </c:pt>
                <c:pt idx="44">
                  <c:v>2.0323764442605325</c:v>
                </c:pt>
                <c:pt idx="45">
                  <c:v>1.9442359353843468</c:v>
                </c:pt>
                <c:pt idx="46">
                  <c:v>1.3018901630386648</c:v>
                </c:pt>
                <c:pt idx="47">
                  <c:v>-0.5055784568205054</c:v>
                </c:pt>
                <c:pt idx="48">
                  <c:v>-2.9175657976278471</c:v>
                </c:pt>
                <c:pt idx="49">
                  <c:v>-5.8114906204518704</c:v>
                </c:pt>
                <c:pt idx="50">
                  <c:v>-4.7169657875581654</c:v>
                </c:pt>
                <c:pt idx="51">
                  <c:v>-3.0502127237669869</c:v>
                </c:pt>
                <c:pt idx="52">
                  <c:v>-2.6168389416341911</c:v>
                </c:pt>
                <c:pt idx="53">
                  <c:v>2.0071926204902835</c:v>
                </c:pt>
                <c:pt idx="54">
                  <c:v>6.3427509726376385</c:v>
                </c:pt>
                <c:pt idx="55">
                  <c:v>9.0680437955953437</c:v>
                </c:pt>
                <c:pt idx="56">
                  <c:v>12.603688426889883</c:v>
                </c:pt>
                <c:pt idx="57">
                  <c:v>17.092516820045677</c:v>
                </c:pt>
                <c:pt idx="58">
                  <c:v>17.005961305634415</c:v>
                </c:pt>
                <c:pt idx="59">
                  <c:v>17.806708321347877</c:v>
                </c:pt>
                <c:pt idx="60">
                  <c:v>18.294876694495002</c:v>
                </c:pt>
                <c:pt idx="61">
                  <c:v>18.505274410534966</c:v>
                </c:pt>
                <c:pt idx="62">
                  <c:v>21.35308763334254</c:v>
                </c:pt>
                <c:pt idx="63">
                  <c:v>23.402084118106075</c:v>
                </c:pt>
                <c:pt idx="64">
                  <c:v>22.833081587901802</c:v>
                </c:pt>
                <c:pt idx="65">
                  <c:v>21.159064550911776</c:v>
                </c:pt>
                <c:pt idx="66">
                  <c:v>21.157207848253613</c:v>
                </c:pt>
                <c:pt idx="67">
                  <c:v>23.354823925731761</c:v>
                </c:pt>
                <c:pt idx="68">
                  <c:v>10.183950917775999</c:v>
                </c:pt>
                <c:pt idx="69">
                  <c:v>14.433797000371708</c:v>
                </c:pt>
                <c:pt idx="70">
                  <c:v>21.47869638900762</c:v>
                </c:pt>
                <c:pt idx="71">
                  <c:v>19.450331024539157</c:v>
                </c:pt>
                <c:pt idx="72">
                  <c:v>6.3080643728156698</c:v>
                </c:pt>
                <c:pt idx="73">
                  <c:v>38.079518638972296</c:v>
                </c:pt>
                <c:pt idx="74">
                  <c:v>41.272972579223151</c:v>
                </c:pt>
                <c:pt idx="75">
                  <c:v>39.163733129624141</c:v>
                </c:pt>
                <c:pt idx="76">
                  <c:v>41.421078764067964</c:v>
                </c:pt>
                <c:pt idx="77">
                  <c:v>46.826473114497674</c:v>
                </c:pt>
                <c:pt idx="78">
                  <c:v>19.797665943114144</c:v>
                </c:pt>
                <c:pt idx="79">
                  <c:v>5.0109124564786898</c:v>
                </c:pt>
                <c:pt idx="80">
                  <c:v>-12.659153498249806</c:v>
                </c:pt>
                <c:pt idx="81">
                  <c:v>-16.678939517871918</c:v>
                </c:pt>
                <c:pt idx="82">
                  <c:v>-10.866513333393566</c:v>
                </c:pt>
                <c:pt idx="83">
                  <c:v>2.5001535403712922</c:v>
                </c:pt>
                <c:pt idx="84">
                  <c:v>16.720439670042669</c:v>
                </c:pt>
                <c:pt idx="85">
                  <c:v>49.855180851846804</c:v>
                </c:pt>
                <c:pt idx="86">
                  <c:v>66.033814560651919</c:v>
                </c:pt>
                <c:pt idx="87">
                  <c:v>75.542497388330986</c:v>
                </c:pt>
                <c:pt idx="88">
                  <c:v>75.857953619094403</c:v>
                </c:pt>
                <c:pt idx="89">
                  <c:v>79.17030006001103</c:v>
                </c:pt>
                <c:pt idx="90">
                  <c:v>69.342909733124031</c:v>
                </c:pt>
                <c:pt idx="91">
                  <c:v>65.394041245019324</c:v>
                </c:pt>
                <c:pt idx="92">
                  <c:v>60.412777539909747</c:v>
                </c:pt>
                <c:pt idx="93">
                  <c:v>63.660270665993131</c:v>
                </c:pt>
                <c:pt idx="94">
                  <c:v>60.041094552887088</c:v>
                </c:pt>
                <c:pt idx="95">
                  <c:v>48.680141619705743</c:v>
                </c:pt>
                <c:pt idx="96">
                  <c:v>37.070761105782651</c:v>
                </c:pt>
                <c:pt idx="97">
                  <c:v>23.737474156266988</c:v>
                </c:pt>
                <c:pt idx="98">
                  <c:v>8.8907456048666038</c:v>
                </c:pt>
                <c:pt idx="99">
                  <c:v>-1.1849834728885806</c:v>
                </c:pt>
                <c:pt idx="100">
                  <c:v>0.80863346407550762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73-0E45-BD75-1EF7D54C10B7}"/>
            </c:ext>
          </c:extLst>
        </c:ser>
        <c:ser>
          <c:idx val="3"/>
          <c:order val="2"/>
          <c:tx>
            <c:v>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Summary!$K$3:$K$103</c:f>
              <c:numCache>
                <c:formatCode>0</c:formatCode>
                <c:ptCount val="101"/>
                <c:pt idx="2">
                  <c:v>-0.26746537227968387</c:v>
                </c:pt>
                <c:pt idx="3">
                  <c:v>-0.50258581119933421</c:v>
                </c:pt>
                <c:pt idx="4">
                  <c:v>-0.9594286633887037</c:v>
                </c:pt>
                <c:pt idx="5">
                  <c:v>-1.3974912839368883</c:v>
                </c:pt>
                <c:pt idx="6">
                  <c:v>-2.0174381154606733</c:v>
                </c:pt>
                <c:pt idx="7">
                  <c:v>-1.9785491327077196</c:v>
                </c:pt>
                <c:pt idx="8">
                  <c:v>-2.0931494507115636</c:v>
                </c:pt>
                <c:pt idx="9">
                  <c:v>-1.8099895973493958</c:v>
                </c:pt>
                <c:pt idx="10">
                  <c:v>-1.7235769969035715</c:v>
                </c:pt>
                <c:pt idx="11">
                  <c:v>-1.4625727616995832</c:v>
                </c:pt>
                <c:pt idx="12">
                  <c:v>-1.5372781395043233</c:v>
                </c:pt>
                <c:pt idx="13">
                  <c:v>-1.5119167280706833</c:v>
                </c:pt>
                <c:pt idx="14">
                  <c:v>-1.636233535673977</c:v>
                </c:pt>
                <c:pt idx="15">
                  <c:v>-0.94713367259021142</c:v>
                </c:pt>
                <c:pt idx="16">
                  <c:v>-0.33292781141405969</c:v>
                </c:pt>
                <c:pt idx="17">
                  <c:v>1.0009512062038559</c:v>
                </c:pt>
                <c:pt idx="18">
                  <c:v>2.7107755859454938</c:v>
                </c:pt>
                <c:pt idx="19">
                  <c:v>4.5960883553359295</c:v>
                </c:pt>
                <c:pt idx="20">
                  <c:v>5.3407981508810725</c:v>
                </c:pt>
                <c:pt idx="21">
                  <c:v>5.2912236768249681</c:v>
                </c:pt>
                <c:pt idx="22">
                  <c:v>4.6729370762381262</c:v>
                </c:pt>
                <c:pt idx="23">
                  <c:v>3.0093905496369215</c:v>
                </c:pt>
                <c:pt idx="24">
                  <c:v>1.0269130507452675</c:v>
                </c:pt>
                <c:pt idx="25">
                  <c:v>-0.57276902740621483</c:v>
                </c:pt>
                <c:pt idx="26">
                  <c:v>-1.3188151786810181</c:v>
                </c:pt>
                <c:pt idx="27">
                  <c:v>-2.0293769356046232</c:v>
                </c:pt>
                <c:pt idx="28">
                  <c:v>-2.3145762890768542</c:v>
                </c:pt>
                <c:pt idx="29">
                  <c:v>-2.5627897125388617</c:v>
                </c:pt>
                <c:pt idx="30">
                  <c:v>-2.1217026443069917</c:v>
                </c:pt>
                <c:pt idx="31">
                  <c:v>-1.0908701208185339</c:v>
                </c:pt>
                <c:pt idx="32">
                  <c:v>0.20471659456862853</c:v>
                </c:pt>
                <c:pt idx="33">
                  <c:v>0.88936937109141656</c:v>
                </c:pt>
                <c:pt idx="34">
                  <c:v>2.3241499866541968</c:v>
                </c:pt>
                <c:pt idx="35">
                  <c:v>2.9592083210358715</c:v>
                </c:pt>
                <c:pt idx="36">
                  <c:v>3.0894656529338507</c:v>
                </c:pt>
                <c:pt idx="37">
                  <c:v>3.418280511621508</c:v>
                </c:pt>
                <c:pt idx="38">
                  <c:v>5.1288352571566707</c:v>
                </c:pt>
                <c:pt idx="39">
                  <c:v>5.0848771340076393</c:v>
                </c:pt>
                <c:pt idx="40">
                  <c:v>4.7810435942537186</c:v>
                </c:pt>
                <c:pt idx="41">
                  <c:v>3.4632079788805981</c:v>
                </c:pt>
                <c:pt idx="42">
                  <c:v>1.581056246568334</c:v>
                </c:pt>
                <c:pt idx="43">
                  <c:v>-0.71864634518387038</c:v>
                </c:pt>
                <c:pt idx="44">
                  <c:v>-2.6464684119402593</c:v>
                </c:pt>
                <c:pt idx="45">
                  <c:v>-2.5204431630856767</c:v>
                </c:pt>
                <c:pt idx="46">
                  <c:v>-1.9732171611010016</c:v>
                </c:pt>
                <c:pt idx="47">
                  <c:v>-1.1340028307060936</c:v>
                </c:pt>
                <c:pt idx="48">
                  <c:v>-0.55111527797281734</c:v>
                </c:pt>
                <c:pt idx="49">
                  <c:v>2.0980786683862993</c:v>
                </c:pt>
                <c:pt idx="50">
                  <c:v>0.20712420463838707</c:v>
                </c:pt>
                <c:pt idx="51">
                  <c:v>-1.0150075341772709</c:v>
                </c:pt>
                <c:pt idx="52">
                  <c:v>-3.251502022041342</c:v>
                </c:pt>
                <c:pt idx="53">
                  <c:v>-6.1970374398720383</c:v>
                </c:pt>
                <c:pt idx="54">
                  <c:v>-11.605713290064411</c:v>
                </c:pt>
                <c:pt idx="55">
                  <c:v>-12.972624950357414</c:v>
                </c:pt>
                <c:pt idx="56">
                  <c:v>-16.146839396886747</c:v>
                </c:pt>
                <c:pt idx="57">
                  <c:v>-20.511579973786787</c:v>
                </c:pt>
                <c:pt idx="58">
                  <c:v>-25.839756267307571</c:v>
                </c:pt>
                <c:pt idx="59">
                  <c:v>-32.575128234655587</c:v>
                </c:pt>
                <c:pt idx="60">
                  <c:v>-40.290453253158361</c:v>
                </c:pt>
                <c:pt idx="61">
                  <c:v>-45.514089904604518</c:v>
                </c:pt>
                <c:pt idx="62">
                  <c:v>-47.652617435492104</c:v>
                </c:pt>
                <c:pt idx="63">
                  <c:v>-49.77380467622929</c:v>
                </c:pt>
                <c:pt idx="64">
                  <c:v>-45.590983175874349</c:v>
                </c:pt>
                <c:pt idx="65">
                  <c:v>-40.283696091074845</c:v>
                </c:pt>
                <c:pt idx="66">
                  <c:v>-33.059581187858257</c:v>
                </c:pt>
                <c:pt idx="67">
                  <c:v>-25.298233216558032</c:v>
                </c:pt>
                <c:pt idx="68">
                  <c:v>-6.2350652175126582</c:v>
                </c:pt>
                <c:pt idx="69">
                  <c:v>-14.405768138808378</c:v>
                </c:pt>
                <c:pt idx="70">
                  <c:v>-15.707881364112401</c:v>
                </c:pt>
                <c:pt idx="71">
                  <c:v>-15.478111803676217</c:v>
                </c:pt>
                <c:pt idx="72">
                  <c:v>-18.596624921030635</c:v>
                </c:pt>
                <c:pt idx="73">
                  <c:v>-39.81629302362709</c:v>
                </c:pt>
                <c:pt idx="74">
                  <c:v>-8.1644277358560835</c:v>
                </c:pt>
                <c:pt idx="75">
                  <c:v>8.4273528792402423</c:v>
                </c:pt>
                <c:pt idx="76">
                  <c:v>15.03500952127132</c:v>
                </c:pt>
                <c:pt idx="77">
                  <c:v>18.784992871457206</c:v>
                </c:pt>
                <c:pt idx="78">
                  <c:v>32.95923855277367</c:v>
                </c:pt>
                <c:pt idx="79">
                  <c:v>6.1017773977552805</c:v>
                </c:pt>
                <c:pt idx="80">
                  <c:v>-18.425259712907518</c:v>
                </c:pt>
                <c:pt idx="81">
                  <c:v>-47.778227567832957</c:v>
                </c:pt>
                <c:pt idx="82">
                  <c:v>-70.026504283437959</c:v>
                </c:pt>
                <c:pt idx="83">
                  <c:v>-99.367399179318781</c:v>
                </c:pt>
                <c:pt idx="84">
                  <c:v>-112.35733829072385</c:v>
                </c:pt>
                <c:pt idx="85">
                  <c:v>-129.85553418342846</c:v>
                </c:pt>
                <c:pt idx="86">
                  <c:v>-129.11307741677848</c:v>
                </c:pt>
                <c:pt idx="87">
                  <c:v>-135.34015828763035</c:v>
                </c:pt>
                <c:pt idx="88">
                  <c:v>-133.87450628910568</c:v>
                </c:pt>
                <c:pt idx="89">
                  <c:v>-139.62327679551277</c:v>
                </c:pt>
                <c:pt idx="90">
                  <c:v>-127.73673621548423</c:v>
                </c:pt>
                <c:pt idx="91">
                  <c:v>-127.85619793479323</c:v>
                </c:pt>
                <c:pt idx="92">
                  <c:v>-114.83094880704346</c:v>
                </c:pt>
                <c:pt idx="93">
                  <c:v>-101.10372290534357</c:v>
                </c:pt>
                <c:pt idx="94">
                  <c:v>-81.946919848480604</c:v>
                </c:pt>
                <c:pt idx="95">
                  <c:v>-66.711763600768705</c:v>
                </c:pt>
                <c:pt idx="96">
                  <c:v>-42.42811037645324</c:v>
                </c:pt>
                <c:pt idx="97">
                  <c:v>-26.676329578774805</c:v>
                </c:pt>
                <c:pt idx="98">
                  <c:v>-14.909719655663299</c:v>
                </c:pt>
                <c:pt idx="99">
                  <c:v>-6.7712270605934561</c:v>
                </c:pt>
                <c:pt idx="100">
                  <c:v>-3.3791169768717659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73-0E45-BD75-1EF7D54C10B7}"/>
            </c:ext>
          </c:extLst>
        </c:ser>
        <c:ser>
          <c:idx val="0"/>
          <c:order val="3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373-0E45-BD75-1EF7D54C10B7}"/>
            </c:ext>
          </c:extLst>
        </c:ser>
        <c:ser>
          <c:idx val="2"/>
          <c:order val="4"/>
          <c:tx>
            <c:v>2021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Summary!$M$3:$M$103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-1.3173470005815058</c:v>
                </c:pt>
                <c:pt idx="4">
                  <c:v>-1.3892321914864376</c:v>
                </c:pt>
                <c:pt idx="5">
                  <c:v>-1.2609974971843902</c:v>
                </c:pt>
                <c:pt idx="6">
                  <c:v>-0.59979404094701072</c:v>
                </c:pt>
                <c:pt idx="7">
                  <c:v>-8.9196664788117712E-3</c:v>
                </c:pt>
                <c:pt idx="8">
                  <c:v>0.9957471312324957</c:v>
                </c:pt>
                <c:pt idx="9">
                  <c:v>1.7862003078124069</c:v>
                </c:pt>
                <c:pt idx="10">
                  <c:v>2.5130774964411819</c:v>
                </c:pt>
                <c:pt idx="11">
                  <c:v>2.9485001650854104</c:v>
                </c:pt>
                <c:pt idx="12">
                  <c:v>3.3584211121514445</c:v>
                </c:pt>
                <c:pt idx="13">
                  <c:v>2.8157957065706829</c:v>
                </c:pt>
                <c:pt idx="14">
                  <c:v>1.4877984310110874</c:v>
                </c:pt>
                <c:pt idx="15">
                  <c:v>-0.19617587952612422</c:v>
                </c:pt>
                <c:pt idx="16">
                  <c:v>-0.91008596633886119</c:v>
                </c:pt>
                <c:pt idx="17">
                  <c:v>-1.369293367005884</c:v>
                </c:pt>
                <c:pt idx="18">
                  <c:v>-0.54739331803141322</c:v>
                </c:pt>
                <c:pt idx="19">
                  <c:v>1.6799067374087968</c:v>
                </c:pt>
                <c:pt idx="20">
                  <c:v>3.5633021029969205</c:v>
                </c:pt>
                <c:pt idx="21">
                  <c:v>4.4657766698266128</c:v>
                </c:pt>
                <c:pt idx="22">
                  <c:v>4.7940260089071689</c:v>
                </c:pt>
                <c:pt idx="23">
                  <c:v>4.65796719551654</c:v>
                </c:pt>
                <c:pt idx="24">
                  <c:v>3.0821923036432324</c:v>
                </c:pt>
                <c:pt idx="25">
                  <c:v>3.2630896130704854</c:v>
                </c:pt>
                <c:pt idx="26">
                  <c:v>3.6353027278996444</c:v>
                </c:pt>
                <c:pt idx="27">
                  <c:v>4.9371360256152181</c:v>
                </c:pt>
                <c:pt idx="28">
                  <c:v>5.9957015270849023</c:v>
                </c:pt>
                <c:pt idx="29">
                  <c:v>8.1592256409174926</c:v>
                </c:pt>
                <c:pt idx="30">
                  <c:v>8.9787467550443552</c:v>
                </c:pt>
                <c:pt idx="31">
                  <c:v>9.6474511557315061</c:v>
                </c:pt>
                <c:pt idx="32">
                  <c:v>9.5838916089013804</c:v>
                </c:pt>
                <c:pt idx="33">
                  <c:v>9.7288235784763213</c:v>
                </c:pt>
                <c:pt idx="34">
                  <c:v>10.965592114496717</c:v>
                </c:pt>
                <c:pt idx="35">
                  <c:v>11.613012086943904</c:v>
                </c:pt>
                <c:pt idx="36">
                  <c:v>13.91646176826956</c:v>
                </c:pt>
                <c:pt idx="37">
                  <c:v>16.812630719737712</c:v>
                </c:pt>
                <c:pt idx="38">
                  <c:v>19.504852900157694</c:v>
                </c:pt>
                <c:pt idx="39">
                  <c:v>18.883007260022357</c:v>
                </c:pt>
                <c:pt idx="40">
                  <c:v>19.165908668171127</c:v>
                </c:pt>
                <c:pt idx="41">
                  <c:v>18.312404577422051</c:v>
                </c:pt>
                <c:pt idx="42">
                  <c:v>17.269577298936326</c:v>
                </c:pt>
                <c:pt idx="43">
                  <c:v>17.392259433137735</c:v>
                </c:pt>
                <c:pt idx="44">
                  <c:v>21.09003012675057</c:v>
                </c:pt>
                <c:pt idx="45">
                  <c:v>28.371420948272952</c:v>
                </c:pt>
                <c:pt idx="46">
                  <c:v>39.689457800641286</c:v>
                </c:pt>
                <c:pt idx="47">
                  <c:v>52.713589446083077</c:v>
                </c:pt>
                <c:pt idx="48">
                  <c:v>65.113572556683465</c:v>
                </c:pt>
                <c:pt idx="49">
                  <c:v>77.028258498893393</c:v>
                </c:pt>
                <c:pt idx="50">
                  <c:v>84.64695059494575</c:v>
                </c:pt>
                <c:pt idx="51">
                  <c:v>85.915139511716973</c:v>
                </c:pt>
                <c:pt idx="52">
                  <c:v>89.860087839206926</c:v>
                </c:pt>
                <c:pt idx="53">
                  <c:v>95.459309108890125</c:v>
                </c:pt>
                <c:pt idx="54">
                  <c:v>100.56250082342044</c:v>
                </c:pt>
                <c:pt idx="55">
                  <c:v>107.57039703370822</c:v>
                </c:pt>
                <c:pt idx="56">
                  <c:v>115.97832361858259</c:v>
                </c:pt>
                <c:pt idx="57">
                  <c:v>113.07751149602913</c:v>
                </c:pt>
                <c:pt idx="58">
                  <c:v>110.10179130747152</c:v>
                </c:pt>
                <c:pt idx="59">
                  <c:v>105.35155593392339</c:v>
                </c:pt>
                <c:pt idx="60">
                  <c:v>99.98917055824603</c:v>
                </c:pt>
                <c:pt idx="61">
                  <c:v>101.29818507697389</c:v>
                </c:pt>
                <c:pt idx="62">
                  <c:v>114.16435739910025</c:v>
                </c:pt>
                <c:pt idx="63">
                  <c:v>128.53097537794861</c:v>
                </c:pt>
                <c:pt idx="64">
                  <c:v>151.02421730090617</c:v>
                </c:pt>
                <c:pt idx="65">
                  <c:v>180.29946598759653</c:v>
                </c:pt>
                <c:pt idx="66">
                  <c:v>211.86701347464145</c:v>
                </c:pt>
                <c:pt idx="67">
                  <c:v>251.47178215669561</c:v>
                </c:pt>
                <c:pt idx="68">
                  <c:v>296.68739560558947</c:v>
                </c:pt>
                <c:pt idx="69">
                  <c:v>349.65928844051416</c:v>
                </c:pt>
                <c:pt idx="70">
                  <c:v>407.94858293540625</c:v>
                </c:pt>
                <c:pt idx="71">
                  <c:v>433.94352067610708</c:v>
                </c:pt>
                <c:pt idx="72">
                  <c:v>468.65646685113097</c:v>
                </c:pt>
                <c:pt idx="73">
                  <c:v>504.89091133754084</c:v>
                </c:pt>
                <c:pt idx="74">
                  <c:v>522.14851628943916</c:v>
                </c:pt>
                <c:pt idx="75">
                  <c:v>525.58396289458017</c:v>
                </c:pt>
                <c:pt idx="76">
                  <c:v>591.60719867893943</c:v>
                </c:pt>
                <c:pt idx="77">
                  <c:v>619.08763016636021</c:v>
                </c:pt>
                <c:pt idx="78">
                  <c:v>626.86280858262649</c:v>
                </c:pt>
                <c:pt idx="79">
                  <c:v>623.88599272132274</c:v>
                </c:pt>
                <c:pt idx="80">
                  <c:v>615.14008514083412</c:v>
                </c:pt>
                <c:pt idx="81">
                  <c:v>547.97266745594948</c:v>
                </c:pt>
                <c:pt idx="82">
                  <c:v>486.261731428997</c:v>
                </c:pt>
                <c:pt idx="83">
                  <c:v>427.15941627695975</c:v>
                </c:pt>
                <c:pt idx="84">
                  <c:v>391.00093750230673</c:v>
                </c:pt>
                <c:pt idx="85">
                  <c:v>353.39028107704678</c:v>
                </c:pt>
                <c:pt idx="86">
                  <c:v>332.88844457690129</c:v>
                </c:pt>
                <c:pt idx="87">
                  <c:v>310.99212587877417</c:v>
                </c:pt>
                <c:pt idx="88">
                  <c:v>285.53263858922008</c:v>
                </c:pt>
                <c:pt idx="89">
                  <c:v>240.2573684784208</c:v>
                </c:pt>
                <c:pt idx="90">
                  <c:v>199.90372243479698</c:v>
                </c:pt>
                <c:pt idx="91">
                  <c:v>155.1883003587804</c:v>
                </c:pt>
                <c:pt idx="92">
                  <c:v>125.32934270486733</c:v>
                </c:pt>
                <c:pt idx="93">
                  <c:v>103.8909855158204</c:v>
                </c:pt>
                <c:pt idx="94">
                  <c:v>97.038223755830444</c:v>
                </c:pt>
                <c:pt idx="95">
                  <c:v>91.719057299016285</c:v>
                </c:pt>
                <c:pt idx="96">
                  <c:v>94.084679733522989</c:v>
                </c:pt>
                <c:pt idx="97">
                  <c:v>93.93023613509358</c:v>
                </c:pt>
                <c:pt idx="98">
                  <c:v>93.114095810418704</c:v>
                </c:pt>
                <c:pt idx="99">
                  <c:v>83.541989933325738</c:v>
                </c:pt>
                <c:pt idx="100">
                  <c:v>71.841708585846405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373-0E45-BD75-1EF7D54C10B7}"/>
            </c:ext>
          </c:extLst>
        </c:ser>
        <c:ser>
          <c:idx val="1"/>
          <c:order val="5"/>
          <c:tx>
            <c:v>2022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Summary!$N$3:$N$103</c:f>
              <c:numCache>
                <c:formatCode>0</c:formatCode>
                <c:ptCount val="101"/>
                <c:pt idx="2">
                  <c:v>2.1365408254936193</c:v>
                </c:pt>
                <c:pt idx="3">
                  <c:v>2.9460818876185089</c:v>
                </c:pt>
                <c:pt idx="4">
                  <c:v>3.7888271674996772</c:v>
                </c:pt>
                <c:pt idx="5">
                  <c:v>4.561070659145936</c:v>
                </c:pt>
                <c:pt idx="6">
                  <c:v>4.2009793245735416</c:v>
                </c:pt>
                <c:pt idx="7">
                  <c:v>4.1384142991527</c:v>
                </c:pt>
                <c:pt idx="8">
                  <c:v>4.6643591202868038</c:v>
                </c:pt>
                <c:pt idx="9">
                  <c:v>4.7942151502925343</c:v>
                </c:pt>
                <c:pt idx="10">
                  <c:v>4.8764723934322562</c:v>
                </c:pt>
                <c:pt idx="11">
                  <c:v>5.190243078472176</c:v>
                </c:pt>
                <c:pt idx="12">
                  <c:v>5.7788062073865607</c:v>
                </c:pt>
                <c:pt idx="13">
                  <c:v>5.6689004890661332</c:v>
                </c:pt>
                <c:pt idx="14">
                  <c:v>6.1363764767653031</c:v>
                </c:pt>
                <c:pt idx="15">
                  <c:v>7.3281367723939352</c:v>
                </c:pt>
                <c:pt idx="16">
                  <c:v>8.6661729155389526</c:v>
                </c:pt>
                <c:pt idx="17">
                  <c:v>9.8335863422097738</c:v>
                </c:pt>
                <c:pt idx="18">
                  <c:v>11.615176677351201</c:v>
                </c:pt>
                <c:pt idx="19">
                  <c:v>12.631782953104439</c:v>
                </c:pt>
                <c:pt idx="20">
                  <c:v>12.239507768910261</c:v>
                </c:pt>
                <c:pt idx="21">
                  <c:v>10.667197900189072</c:v>
                </c:pt>
                <c:pt idx="22">
                  <c:v>7.9730280418513528</c:v>
                </c:pt>
                <c:pt idx="23">
                  <c:v>4.4479596832395085</c:v>
                </c:pt>
                <c:pt idx="24">
                  <c:v>1.3160611842141512</c:v>
                </c:pt>
                <c:pt idx="25">
                  <c:v>-0.61046679914368129</c:v>
                </c:pt>
                <c:pt idx="26">
                  <c:v>-1.1993581719432709</c:v>
                </c:pt>
                <c:pt idx="27">
                  <c:v>-0.34827655354679499</c:v>
                </c:pt>
                <c:pt idx="28">
                  <c:v>0.74122557788334942</c:v>
                </c:pt>
                <c:pt idx="29">
                  <c:v>3.3090042034880525</c:v>
                </c:pt>
                <c:pt idx="30">
                  <c:v>5.9194979939432972</c:v>
                </c:pt>
                <c:pt idx="31">
                  <c:v>7.0793656120296262</c:v>
                </c:pt>
                <c:pt idx="32">
                  <c:v>6.7175824478642001</c:v>
                </c:pt>
                <c:pt idx="33">
                  <c:v>8.0554265482412202</c:v>
                </c:pt>
                <c:pt idx="34">
                  <c:v>8.7919139158571689</c:v>
                </c:pt>
                <c:pt idx="35">
                  <c:v>8.981096797495578</c:v>
                </c:pt>
                <c:pt idx="36">
                  <c:v>11.724971803838173</c:v>
                </c:pt>
                <c:pt idx="37">
                  <c:v>16.664403885711852</c:v>
                </c:pt>
                <c:pt idx="38">
                  <c:v>20.56057960764273</c:v>
                </c:pt>
                <c:pt idx="39">
                  <c:v>22.503079503165221</c:v>
                </c:pt>
                <c:pt idx="40">
                  <c:v>24.394040863220187</c:v>
                </c:pt>
                <c:pt idx="41">
                  <c:v>24.01453437811826</c:v>
                </c:pt>
                <c:pt idx="42">
                  <c:v>22.977336443922791</c:v>
                </c:pt>
                <c:pt idx="43">
                  <c:v>22.029939085004436</c:v>
                </c:pt>
                <c:pt idx="44">
                  <c:v>25.924346754882237</c:v>
                </c:pt>
                <c:pt idx="45">
                  <c:v>34.152245292047851</c:v>
                </c:pt>
                <c:pt idx="46">
                  <c:v>46.113698970742895</c:v>
                </c:pt>
                <c:pt idx="47">
                  <c:v>60.600092399780465</c:v>
                </c:pt>
                <c:pt idx="48">
                  <c:v>77.116460061142561</c:v>
                </c:pt>
                <c:pt idx="49">
                  <c:v>88.977498172079734</c:v>
                </c:pt>
                <c:pt idx="50">
                  <c:v>95.928229303947859</c:v>
                </c:pt>
                <c:pt idx="51">
                  <c:v>101.17639351974825</c:v>
                </c:pt>
                <c:pt idx="52">
                  <c:v>102.82836850651559</c:v>
                </c:pt>
                <c:pt idx="53">
                  <c:v>100.59992751208475</c:v>
                </c:pt>
                <c:pt idx="54">
                  <c:v>100.42515887313425</c:v>
                </c:pt>
                <c:pt idx="55">
                  <c:v>96.722425807113694</c:v>
                </c:pt>
                <c:pt idx="56">
                  <c:v>87.599456582396925</c:v>
                </c:pt>
                <c:pt idx="57">
                  <c:v>72.72153479607644</c:v>
                </c:pt>
                <c:pt idx="58">
                  <c:v>57.460527299534419</c:v>
                </c:pt>
                <c:pt idx="59">
                  <c:v>39.579635291396706</c:v>
                </c:pt>
                <c:pt idx="60">
                  <c:v>26.805943520250178</c:v>
                </c:pt>
                <c:pt idx="61">
                  <c:v>20.5486143541441</c:v>
                </c:pt>
                <c:pt idx="62">
                  <c:v>25.07263974919989</c:v>
                </c:pt>
                <c:pt idx="63">
                  <c:v>38.023843582164787</c:v>
                </c:pt>
                <c:pt idx="64">
                  <c:v>55.071770902978777</c:v>
                </c:pt>
                <c:pt idx="65">
                  <c:v>83.001139077093711</c:v>
                </c:pt>
                <c:pt idx="66">
                  <c:v>112.64601730074178</c:v>
                </c:pt>
                <c:pt idx="67">
                  <c:v>147.23666377397845</c:v>
                </c:pt>
                <c:pt idx="68">
                  <c:v>184.94679106664083</c:v>
                </c:pt>
                <c:pt idx="69">
                  <c:v>236.18986556764094</c:v>
                </c:pt>
                <c:pt idx="70">
                  <c:v>288.22677809705658</c:v>
                </c:pt>
                <c:pt idx="71">
                  <c:v>359.21747490870075</c:v>
                </c:pt>
                <c:pt idx="72">
                  <c:v>405.351886867909</c:v>
                </c:pt>
                <c:pt idx="73">
                  <c:v>462.48473858580684</c:v>
                </c:pt>
                <c:pt idx="74">
                  <c:v>508.92404395276151</c:v>
                </c:pt>
                <c:pt idx="75">
                  <c:v>537.9549184739584</c:v>
                </c:pt>
                <c:pt idx="76">
                  <c:v>530.51357818825761</c:v>
                </c:pt>
                <c:pt idx="77">
                  <c:v>560.94012419290846</c:v>
                </c:pt>
                <c:pt idx="78">
                  <c:v>550.71754965429511</c:v>
                </c:pt>
                <c:pt idx="79">
                  <c:v>516.56562256551899</c:v>
                </c:pt>
                <c:pt idx="80">
                  <c:v>467.0100965053195</c:v>
                </c:pt>
                <c:pt idx="81">
                  <c:v>420.33360943679509</c:v>
                </c:pt>
                <c:pt idx="82">
                  <c:v>338.70612646653689</c:v>
                </c:pt>
                <c:pt idx="83">
                  <c:v>267.87247228008948</c:v>
                </c:pt>
                <c:pt idx="84">
                  <c:v>221.09633372622528</c:v>
                </c:pt>
                <c:pt idx="85">
                  <c:v>205.05522094795342</c:v>
                </c:pt>
                <c:pt idx="86">
                  <c:v>199.53909134117072</c:v>
                </c:pt>
                <c:pt idx="87">
                  <c:v>207.66422981848785</c:v>
                </c:pt>
                <c:pt idx="88">
                  <c:v>213.61366790932811</c:v>
                </c:pt>
                <c:pt idx="89">
                  <c:v>212.02852934613415</c:v>
                </c:pt>
                <c:pt idx="90">
                  <c:v>192.86657297820767</c:v>
                </c:pt>
                <c:pt idx="91">
                  <c:v>174.86033841481131</c:v>
                </c:pt>
                <c:pt idx="92">
                  <c:v>148.87858090554238</c:v>
                </c:pt>
                <c:pt idx="93">
                  <c:v>143.30162755162641</c:v>
                </c:pt>
                <c:pt idx="94">
                  <c:v>137.19552861055845</c:v>
                </c:pt>
                <c:pt idx="95">
                  <c:v>145.52421994798362</c:v>
                </c:pt>
                <c:pt idx="96">
                  <c:v>149.67831811215234</c:v>
                </c:pt>
                <c:pt idx="97">
                  <c:v>161.72672317467965</c:v>
                </c:pt>
                <c:pt idx="98">
                  <c:v>158.68947612270119</c:v>
                </c:pt>
                <c:pt idx="99">
                  <c:v>150.3220724625422</c:v>
                </c:pt>
                <c:pt idx="100">
                  <c:v>125.78057833707052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373-0E45-BD75-1EF7D54C1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7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092226148409894"/>
          <c:h val="0.2785807514549811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800" b="1"/>
              <a:t>% 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 </a:t>
            </a:r>
            <a:endParaRPr lang="nl-NL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0532857921061759E-2"/>
          <c:y val="9.1482649842271294E-2"/>
          <c:w val="0.8920667227917265"/>
          <c:h val="0.80694552770809014"/>
        </c:manualLayout>
      </c:layout>
      <c:areaChart>
        <c:grouping val="stacked"/>
        <c:varyColors val="0"/>
        <c:ser>
          <c:idx val="6"/>
          <c:order val="6"/>
          <c:tx>
            <c:v>Bandbreedte</c:v>
          </c:tx>
          <c:spPr>
            <a:noFill/>
            <a:ln>
              <a:noFill/>
            </a:ln>
            <a:effectLst/>
          </c:spPr>
          <c:val>
            <c:numRef>
              <c:f>Summary!$AF$43:$AF$98</c:f>
              <c:numCache>
                <c:formatCode>0.0%</c:formatCode>
                <c:ptCount val="56"/>
                <c:pt idx="0">
                  <c:v>-0.10782071878797361</c:v>
                </c:pt>
                <c:pt idx="1">
                  <c:v>-0.10421364855284104</c:v>
                </c:pt>
                <c:pt idx="2">
                  <c:v>-9.998077477632912E-2</c:v>
                </c:pt>
                <c:pt idx="3">
                  <c:v>-9.5088936031069243E-2</c:v>
                </c:pt>
                <c:pt idx="4">
                  <c:v>-9.1507327478659514E-2</c:v>
                </c:pt>
                <c:pt idx="5">
                  <c:v>-8.5901260387229811E-2</c:v>
                </c:pt>
                <c:pt idx="6">
                  <c:v>-8.0799520176581804E-2</c:v>
                </c:pt>
                <c:pt idx="7">
                  <c:v>-7.4643335657827312E-2</c:v>
                </c:pt>
                <c:pt idx="8">
                  <c:v>-6.9621325814744672E-2</c:v>
                </c:pt>
                <c:pt idx="9">
                  <c:v>-6.5179490739586898E-2</c:v>
                </c:pt>
                <c:pt idx="10">
                  <c:v>-6.2063289083417517E-2</c:v>
                </c:pt>
                <c:pt idx="11">
                  <c:v>-5.8626850007544543E-2</c:v>
                </c:pt>
                <c:pt idx="12">
                  <c:v>-5.6297237264630998E-2</c:v>
                </c:pt>
                <c:pt idx="13">
                  <c:v>-5.3441972068176226E-2</c:v>
                </c:pt>
                <c:pt idx="14">
                  <c:v>-5.0924036862967821E-2</c:v>
                </c:pt>
                <c:pt idx="15">
                  <c:v>-4.8064405086265166E-2</c:v>
                </c:pt>
                <c:pt idx="16">
                  <c:v>-4.5937112735070132E-2</c:v>
                </c:pt>
                <c:pt idx="17">
                  <c:v>-4.3681996697284994E-2</c:v>
                </c:pt>
                <c:pt idx="18">
                  <c:v>-4.1849402263019059E-2</c:v>
                </c:pt>
                <c:pt idx="19">
                  <c:v>-4.0297438876915281E-2</c:v>
                </c:pt>
                <c:pt idx="20">
                  <c:v>-3.8977793855288198E-2</c:v>
                </c:pt>
                <c:pt idx="21">
                  <c:v>-3.7659097224636361E-2</c:v>
                </c:pt>
                <c:pt idx="22">
                  <c:v>-3.6212471856674519E-2</c:v>
                </c:pt>
                <c:pt idx="23">
                  <c:v>-3.4836244207381538E-2</c:v>
                </c:pt>
                <c:pt idx="24">
                  <c:v>-3.3455799825963209E-2</c:v>
                </c:pt>
                <c:pt idx="25">
                  <c:v>-3.2250643565687805E-2</c:v>
                </c:pt>
                <c:pt idx="26">
                  <c:v>-3.1016140346615696E-2</c:v>
                </c:pt>
                <c:pt idx="27">
                  <c:v>-2.9814239699997195E-2</c:v>
                </c:pt>
                <c:pt idx="28">
                  <c:v>-2.8607378794609419E-2</c:v>
                </c:pt>
                <c:pt idx="29">
                  <c:v>-2.7383824044666421E-2</c:v>
                </c:pt>
                <c:pt idx="30">
                  <c:v>-2.5888184468803501E-2</c:v>
                </c:pt>
                <c:pt idx="31">
                  <c:v>-2.4989789912007652E-2</c:v>
                </c:pt>
                <c:pt idx="32">
                  <c:v>-2.4436133395321562E-2</c:v>
                </c:pt>
                <c:pt idx="33">
                  <c:v>-2.3856383771821279E-2</c:v>
                </c:pt>
                <c:pt idx="34">
                  <c:v>-2.3567959998490772E-2</c:v>
                </c:pt>
                <c:pt idx="35">
                  <c:v>-2.3679770670181934E-2</c:v>
                </c:pt>
                <c:pt idx="36">
                  <c:v>-2.3414275000924904E-2</c:v>
                </c:pt>
                <c:pt idx="37">
                  <c:v>-2.2910058948714899E-2</c:v>
                </c:pt>
                <c:pt idx="38">
                  <c:v>-2.2511733781772479E-2</c:v>
                </c:pt>
                <c:pt idx="39">
                  <c:v>-2.2118489661575237E-2</c:v>
                </c:pt>
                <c:pt idx="40">
                  <c:v>-2.1679610548305899E-2</c:v>
                </c:pt>
                <c:pt idx="41">
                  <c:v>-2.1362221443423198E-2</c:v>
                </c:pt>
                <c:pt idx="42">
                  <c:v>-2.118723442989881E-2</c:v>
                </c:pt>
                <c:pt idx="43">
                  <c:v>-2.1088340786603155E-2</c:v>
                </c:pt>
                <c:pt idx="44">
                  <c:v>-2.1059184145103226E-2</c:v>
                </c:pt>
                <c:pt idx="45">
                  <c:v>-2.1026124813914686E-2</c:v>
                </c:pt>
                <c:pt idx="46">
                  <c:v>-2.114947480964563E-2</c:v>
                </c:pt>
                <c:pt idx="47">
                  <c:v>-2.1546809234087791E-2</c:v>
                </c:pt>
                <c:pt idx="48">
                  <c:v>-2.2223171950719021E-2</c:v>
                </c:pt>
                <c:pt idx="49">
                  <c:v>-2.3075203266394798E-2</c:v>
                </c:pt>
                <c:pt idx="50">
                  <c:v>-2.4475371986561037E-2</c:v>
                </c:pt>
                <c:pt idx="51">
                  <c:v>-2.6224965452255614E-2</c:v>
                </c:pt>
                <c:pt idx="52">
                  <c:v>-2.8460616615461995E-2</c:v>
                </c:pt>
                <c:pt idx="53">
                  <c:v>-3.1344029500127164E-2</c:v>
                </c:pt>
                <c:pt idx="54">
                  <c:v>-3.4924381588494521E-2</c:v>
                </c:pt>
                <c:pt idx="55">
                  <c:v>-3.9537976215931477E-2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20-3E40-8CDA-F3965045888E}"/>
            </c:ext>
          </c:extLst>
        </c:ser>
        <c:ser>
          <c:idx val="7"/>
          <c:order val="7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Summary!$AG$43:$AG$98</c:f>
              <c:numCache>
                <c:formatCode>0.0%</c:formatCode>
                <c:ptCount val="56"/>
                <c:pt idx="0">
                  <c:v>0.21564143757594723</c:v>
                </c:pt>
                <c:pt idx="1">
                  <c:v>0.20842729710568209</c:v>
                </c:pt>
                <c:pt idx="2">
                  <c:v>0.19996154955265824</c:v>
                </c:pt>
                <c:pt idx="3">
                  <c:v>0.19017787206213849</c:v>
                </c:pt>
                <c:pt idx="4">
                  <c:v>0.18301465495731903</c:v>
                </c:pt>
                <c:pt idx="5">
                  <c:v>0.17180252077445962</c:v>
                </c:pt>
                <c:pt idx="6">
                  <c:v>0.16159904035316361</c:v>
                </c:pt>
                <c:pt idx="7">
                  <c:v>0.14928667131565462</c:v>
                </c:pt>
                <c:pt idx="8">
                  <c:v>0.13924265162948934</c:v>
                </c:pt>
                <c:pt idx="9">
                  <c:v>0.1303589814791738</c:v>
                </c:pt>
                <c:pt idx="10">
                  <c:v>0.12412657816683503</c:v>
                </c:pt>
                <c:pt idx="11">
                  <c:v>0.11725370001508909</c:v>
                </c:pt>
                <c:pt idx="12">
                  <c:v>0.112594474529262</c:v>
                </c:pt>
                <c:pt idx="13">
                  <c:v>0.10688394413635245</c:v>
                </c:pt>
                <c:pt idx="14">
                  <c:v>0.10184807372593564</c:v>
                </c:pt>
                <c:pt idx="15">
                  <c:v>9.6128810172530332E-2</c:v>
                </c:pt>
                <c:pt idx="16">
                  <c:v>9.1874225470140264E-2</c:v>
                </c:pt>
                <c:pt idx="17">
                  <c:v>8.7363993394569989E-2</c:v>
                </c:pt>
                <c:pt idx="18">
                  <c:v>8.3698804526038117E-2</c:v>
                </c:pt>
                <c:pt idx="19">
                  <c:v>8.0594877753830563E-2</c:v>
                </c:pt>
                <c:pt idx="20">
                  <c:v>7.7955587710576396E-2</c:v>
                </c:pt>
                <c:pt idx="21">
                  <c:v>7.5318194449272721E-2</c:v>
                </c:pt>
                <c:pt idx="22">
                  <c:v>7.2424943713349038E-2</c:v>
                </c:pt>
                <c:pt idx="23">
                  <c:v>6.9672488414763076E-2</c:v>
                </c:pt>
                <c:pt idx="24">
                  <c:v>6.6911599651926418E-2</c:v>
                </c:pt>
                <c:pt idx="25">
                  <c:v>6.4501287131375609E-2</c:v>
                </c:pt>
                <c:pt idx="26">
                  <c:v>6.2032280693231391E-2</c:v>
                </c:pt>
                <c:pt idx="27">
                  <c:v>5.962847939999439E-2</c:v>
                </c:pt>
                <c:pt idx="28">
                  <c:v>5.7214757589218838E-2</c:v>
                </c:pt>
                <c:pt idx="29">
                  <c:v>5.4767648089332842E-2</c:v>
                </c:pt>
                <c:pt idx="30">
                  <c:v>5.1776368937607002E-2</c:v>
                </c:pt>
                <c:pt idx="31">
                  <c:v>4.9979579824015304E-2</c:v>
                </c:pt>
                <c:pt idx="32">
                  <c:v>4.8872266790643125E-2</c:v>
                </c:pt>
                <c:pt idx="33">
                  <c:v>4.7712767543642558E-2</c:v>
                </c:pt>
                <c:pt idx="34">
                  <c:v>4.7135919996981544E-2</c:v>
                </c:pt>
                <c:pt idx="35">
                  <c:v>4.7359541340363867E-2</c:v>
                </c:pt>
                <c:pt idx="36">
                  <c:v>4.6828550001849809E-2</c:v>
                </c:pt>
                <c:pt idx="37">
                  <c:v>4.5820117897429798E-2</c:v>
                </c:pt>
                <c:pt idx="38">
                  <c:v>4.5023467563544958E-2</c:v>
                </c:pt>
                <c:pt idx="39">
                  <c:v>4.4236979323150474E-2</c:v>
                </c:pt>
                <c:pt idx="40">
                  <c:v>4.3359221096611798E-2</c:v>
                </c:pt>
                <c:pt idx="41">
                  <c:v>4.2724442886846396E-2</c:v>
                </c:pt>
                <c:pt idx="42">
                  <c:v>4.237446885979762E-2</c:v>
                </c:pt>
                <c:pt idx="43">
                  <c:v>4.2176681573206309E-2</c:v>
                </c:pt>
                <c:pt idx="44">
                  <c:v>4.2118368290206452E-2</c:v>
                </c:pt>
                <c:pt idx="45">
                  <c:v>4.2052249627829372E-2</c:v>
                </c:pt>
                <c:pt idx="46">
                  <c:v>4.229894961929126E-2</c:v>
                </c:pt>
                <c:pt idx="47">
                  <c:v>4.3093618468175582E-2</c:v>
                </c:pt>
                <c:pt idx="48">
                  <c:v>4.4446343901438042E-2</c:v>
                </c:pt>
                <c:pt idx="49">
                  <c:v>4.6150406532789595E-2</c:v>
                </c:pt>
                <c:pt idx="50">
                  <c:v>4.8950743973122074E-2</c:v>
                </c:pt>
                <c:pt idx="51">
                  <c:v>5.2449930904511229E-2</c:v>
                </c:pt>
                <c:pt idx="52">
                  <c:v>5.692123323092399E-2</c:v>
                </c:pt>
                <c:pt idx="53">
                  <c:v>6.2688059000254329E-2</c:v>
                </c:pt>
                <c:pt idx="54">
                  <c:v>6.9848763176989043E-2</c:v>
                </c:pt>
                <c:pt idx="55">
                  <c:v>7.9075952431862953E-2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20-3E40-8CDA-F3965045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9595376"/>
        <c:axId val="807217648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17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'Graphs Eng'!$B$43:$B$98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20-3E40-8CDA-F3965045888E}"/>
            </c:ext>
          </c:extLst>
        </c:ser>
        <c:ser>
          <c:idx val="5"/>
          <c:order val="1"/>
          <c:tx>
            <c:v> 2018</c:v>
          </c:tx>
          <c:spPr>
            <a:ln w="28575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Summary!$Y$43:$Y$98</c:f>
              <c:numCache>
                <c:formatCode>0.00%</c:formatCode>
                <c:ptCount val="56"/>
                <c:pt idx="0">
                  <c:v>-1.7299353643216255E-2</c:v>
                </c:pt>
                <c:pt idx="1">
                  <c:v>-1.4523686878416067E-2</c:v>
                </c:pt>
                <c:pt idx="2">
                  <c:v>-7.6834284862912884E-3</c:v>
                </c:pt>
                <c:pt idx="3">
                  <c:v>-2.4863333887061917E-3</c:v>
                </c:pt>
                <c:pt idx="4">
                  <c:v>5.9263322084011439E-3</c:v>
                </c:pt>
                <c:pt idx="5">
                  <c:v>7.0136310003357377E-3</c:v>
                </c:pt>
                <c:pt idx="6">
                  <c:v>6.1560722424420181E-3</c:v>
                </c:pt>
                <c:pt idx="7">
                  <c:v>5.3324627758460919E-4</c:v>
                </c:pt>
                <c:pt idx="8">
                  <c:v>-5.132299455215289E-3</c:v>
                </c:pt>
                <c:pt idx="9">
                  <c:v>-1.1641055211448875E-2</c:v>
                </c:pt>
                <c:pt idx="10">
                  <c:v>-9.3086534699486599E-3</c:v>
                </c:pt>
                <c:pt idx="11">
                  <c:v>-6.1911866062892241E-3</c:v>
                </c:pt>
                <c:pt idx="12">
                  <c:v>-4.973683449088313E-3</c:v>
                </c:pt>
                <c:pt idx="13">
                  <c:v>1.5657223063348549E-3</c:v>
                </c:pt>
                <c:pt idx="14">
                  <c:v>7.1691627952154974E-3</c:v>
                </c:pt>
                <c:pt idx="15">
                  <c:v>9.4183368345720827E-3</c:v>
                </c:pt>
                <c:pt idx="16">
                  <c:v>1.2092856281992744E-2</c:v>
                </c:pt>
                <c:pt idx="17">
                  <c:v>1.5766275793687244E-2</c:v>
                </c:pt>
                <c:pt idx="18">
                  <c:v>1.4617330970285738E-2</c:v>
                </c:pt>
                <c:pt idx="19">
                  <c:v>1.4227978273315071E-2</c:v>
                </c:pt>
                <c:pt idx="20">
                  <c:v>1.3562039931588148E-2</c:v>
                </c:pt>
                <c:pt idx="21">
                  <c:v>1.2525276101592823E-2</c:v>
                </c:pt>
                <c:pt idx="22">
                  <c:v>1.3123644079476065E-2</c:v>
                </c:pt>
                <c:pt idx="23">
                  <c:v>1.3574971876073729E-2</c:v>
                </c:pt>
                <c:pt idx="24">
                  <c:v>1.2600303941401811E-2</c:v>
                </c:pt>
                <c:pt idx="25">
                  <c:v>1.1186239380945037E-2</c:v>
                </c:pt>
                <c:pt idx="26">
                  <c:v>1.0380362069813453E-2</c:v>
                </c:pt>
                <c:pt idx="27">
                  <c:v>9.9972498590425625E-3</c:v>
                </c:pt>
                <c:pt idx="28">
                  <c:v>4.7525939335876415E-3</c:v>
                </c:pt>
                <c:pt idx="29">
                  <c:v>5.4896993384821752E-3</c:v>
                </c:pt>
                <c:pt idx="30">
                  <c:v>6.9872433859232324E-3</c:v>
                </c:pt>
                <c:pt idx="31">
                  <c:v>5.977813781954255E-3</c:v>
                </c:pt>
                <c:pt idx="32">
                  <c:v>1.3760296121395638E-3</c:v>
                </c:pt>
                <c:pt idx="33">
                  <c:v>1.0867671375347585E-2</c:v>
                </c:pt>
                <c:pt idx="34">
                  <c:v>1.1734648511216019E-2</c:v>
                </c:pt>
                <c:pt idx="35">
                  <c:v>1.1252932979320935E-2</c:v>
                </c:pt>
                <c:pt idx="36">
                  <c:v>1.1579862229073678E-2</c:v>
                </c:pt>
                <c:pt idx="37">
                  <c:v>1.3092252437486665E-2</c:v>
                </c:pt>
                <c:pt idx="38">
                  <c:v>5.5936151115958625E-3</c:v>
                </c:pt>
                <c:pt idx="39">
                  <c:v>1.6653137043090931E-3</c:v>
                </c:pt>
                <c:pt idx="40">
                  <c:v>-2.427099497748325E-3</c:v>
                </c:pt>
                <c:pt idx="41">
                  <c:v>-3.4598099907605559E-3</c:v>
                </c:pt>
                <c:pt idx="42">
                  <c:v>-2.4497862903748086E-3</c:v>
                </c:pt>
                <c:pt idx="43">
                  <c:v>1.0658739203829003E-4</c:v>
                </c:pt>
                <c:pt idx="44">
                  <c:v>2.7557097799493827E-3</c:v>
                </c:pt>
                <c:pt idx="45">
                  <c:v>8.8088564067065004E-3</c:v>
                </c:pt>
                <c:pt idx="46">
                  <c:v>1.1593707477346709E-2</c:v>
                </c:pt>
                <c:pt idx="47">
                  <c:v>1.3360700493188124E-2</c:v>
                </c:pt>
                <c:pt idx="48">
                  <c:v>1.3544843764289161E-2</c:v>
                </c:pt>
                <c:pt idx="49">
                  <c:v>1.4663903443044166E-2</c:v>
                </c:pt>
                <c:pt idx="50">
                  <c:v>1.3708081701724967E-2</c:v>
                </c:pt>
                <c:pt idx="51">
                  <c:v>1.430676145332721E-2</c:v>
                </c:pt>
                <c:pt idx="52">
                  <c:v>1.4915749544795697E-2</c:v>
                </c:pt>
                <c:pt idx="53">
                  <c:v>1.8067226257815806E-2</c:v>
                </c:pt>
                <c:pt idx="54">
                  <c:v>1.9907801473221236E-2</c:v>
                </c:pt>
                <c:pt idx="55">
                  <c:v>1.7794848717874574E-2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520-3E40-8CDA-F3965045888E}"/>
            </c:ext>
          </c:extLst>
        </c:ser>
        <c:ser>
          <c:idx val="3"/>
          <c:order val="2"/>
          <c:tx>
            <c:v> 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Summary!$Z$43:$Z$98</c:f>
              <c:numCache>
                <c:formatCode>0.00%</c:formatCode>
                <c:ptCount val="56"/>
                <c:pt idx="0">
                  <c:v>3.0268834602250244E-2</c:v>
                </c:pt>
                <c:pt idx="1">
                  <c:v>1.9634947173239957E-2</c:v>
                </c:pt>
                <c:pt idx="2">
                  <c:v>1.2669511474487222E-2</c:v>
                </c:pt>
                <c:pt idx="3">
                  <c:v>-1.5040479224957535E-3</c:v>
                </c:pt>
                <c:pt idx="4">
                  <c:v>-9.8276764384120328E-3</c:v>
                </c:pt>
                <c:pt idx="5">
                  <c:v>-1.0088503467255905E-2</c:v>
                </c:pt>
                <c:pt idx="6">
                  <c:v>-7.597896096391471E-3</c:v>
                </c:pt>
                <c:pt idx="7">
                  <c:v>-4.3048140459657908E-3</c:v>
                </c:pt>
                <c:pt idx="8">
                  <c:v>-2.3306200324696956E-3</c:v>
                </c:pt>
                <c:pt idx="9">
                  <c:v>4.1347689903588978E-3</c:v>
                </c:pt>
                <c:pt idx="10">
                  <c:v>6.7785574934935426E-4</c:v>
                </c:pt>
                <c:pt idx="11">
                  <c:v>-1.0669713406042409E-3</c:v>
                </c:pt>
                <c:pt idx="12">
                  <c:v>-3.9703294503827171E-3</c:v>
                </c:pt>
                <c:pt idx="13">
                  <c:v>-7.3612883982818638E-3</c:v>
                </c:pt>
                <c:pt idx="14">
                  <c:v>-1.4004357200498732E-2</c:v>
                </c:pt>
                <c:pt idx="15">
                  <c:v>-1.4342903632837928E-2</c:v>
                </c:pt>
                <c:pt idx="16">
                  <c:v>-1.6397345868313467E-2</c:v>
                </c:pt>
                <c:pt idx="17">
                  <c:v>-1.8880982856059755E-2</c:v>
                </c:pt>
                <c:pt idx="18">
                  <c:v>-2.1579177981478355E-2</c:v>
                </c:pt>
                <c:pt idx="19">
                  <c:v>-2.4668471806906993E-2</c:v>
                </c:pt>
                <c:pt idx="20">
                  <c:v>-2.8603470221916106E-2</c:v>
                </c:pt>
                <c:pt idx="21">
                  <c:v>-3.0466519674688081E-2</c:v>
                </c:pt>
                <c:pt idx="22">
                  <c:v>-3.005029969149723E-2</c:v>
                </c:pt>
                <c:pt idx="23">
                  <c:v>-2.9426478196349672E-2</c:v>
                </c:pt>
                <c:pt idx="24">
                  <c:v>-2.5370688663333547E-2</c:v>
                </c:pt>
                <c:pt idx="25">
                  <c:v>-2.1038823666799725E-2</c:v>
                </c:pt>
                <c:pt idx="26">
                  <c:v>-1.6414575962805683E-2</c:v>
                </c:pt>
                <c:pt idx="27">
                  <c:v>-1.2029675216822182E-2</c:v>
                </c:pt>
                <c:pt idx="28">
                  <c:v>-3.7157278962749981E-3</c:v>
                </c:pt>
                <c:pt idx="29">
                  <c:v>-5.195377541323108E-3</c:v>
                </c:pt>
                <c:pt idx="30">
                  <c:v>-4.7069455435200802E-3</c:v>
                </c:pt>
                <c:pt idx="31">
                  <c:v>-4.2408104145773276E-3</c:v>
                </c:pt>
                <c:pt idx="32">
                  <c:v>-5.1623091904924217E-3</c:v>
                </c:pt>
                <c:pt idx="33">
                  <c:v>-1.1682321673063354E-2</c:v>
                </c:pt>
                <c:pt idx="34">
                  <c:v>-2.473910104740587E-3</c:v>
                </c:pt>
                <c:pt idx="35">
                  <c:v>2.0678030383337199E-3</c:v>
                </c:pt>
                <c:pt idx="36">
                  <c:v>3.7575427806197962E-3</c:v>
                </c:pt>
                <c:pt idx="37">
                  <c:v>4.9575248351852782E-3</c:v>
                </c:pt>
                <c:pt idx="38">
                  <c:v>8.7928507643554987E-3</c:v>
                </c:pt>
                <c:pt idx="39">
                  <c:v>2.1534912118661193E-3</c:v>
                </c:pt>
                <c:pt idx="40">
                  <c:v>-3.4910179488857967E-3</c:v>
                </c:pt>
                <c:pt idx="41">
                  <c:v>-9.3986167657859852E-3</c:v>
                </c:pt>
                <c:pt idx="42">
                  <c:v>-1.3468598756008449E-2</c:v>
                </c:pt>
                <c:pt idx="43">
                  <c:v>-1.8702219540504411E-2</c:v>
                </c:pt>
                <c:pt idx="44">
                  <c:v>-2.0667946788499009E-2</c:v>
                </c:pt>
                <c:pt idx="45">
                  <c:v>-2.3143847338672811E-2</c:v>
                </c:pt>
                <c:pt idx="46">
                  <c:v>-2.2560136429800197E-2</c:v>
                </c:pt>
                <c:pt idx="47">
                  <c:v>-2.3443333513102498E-2</c:v>
                </c:pt>
                <c:pt idx="48">
                  <c:v>-2.35829554383E-2</c:v>
                </c:pt>
                <c:pt idx="49">
                  <c:v>-2.54095302556114E-2</c:v>
                </c:pt>
                <c:pt idx="50">
                  <c:v>-2.4660263805045681E-2</c:v>
                </c:pt>
                <c:pt idx="51">
                  <c:v>-2.6836276453854602E-2</c:v>
                </c:pt>
                <c:pt idx="52">
                  <c:v>-2.6794860121470292E-2</c:v>
                </c:pt>
                <c:pt idx="53">
                  <c:v>-2.6496202543949066E-2</c:v>
                </c:pt>
                <c:pt idx="54">
                  <c:v>-2.5120220630453344E-2</c:v>
                </c:pt>
                <c:pt idx="55">
                  <c:v>-2.3569905797133139E-2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520-3E40-8CDA-F3965045888E}"/>
            </c:ext>
          </c:extLst>
        </c:ser>
        <c:ser>
          <c:idx val="2"/>
          <c:order val="3"/>
          <c:tx>
            <c:v> 2020</c:v>
          </c:tx>
          <c:spPr>
            <a:ln w="412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Summary!$AA$43:$AA$98</c:f>
              <c:numCache>
                <c:formatCode>0.00%</c:formatCode>
                <c:ptCount val="56"/>
                <c:pt idx="0">
                  <c:v>9.6217928475743356E-2</c:v>
                </c:pt>
                <c:pt idx="1">
                  <c:v>8.2638521488991243E-2</c:v>
                </c:pt>
                <c:pt idx="2">
                  <c:v>7.754039421911614E-2</c:v>
                </c:pt>
                <c:pt idx="3">
                  <c:v>5.7734434804517495E-2</c:v>
                </c:pt>
                <c:pt idx="4">
                  <c:v>6.165845109672017E-2</c:v>
                </c:pt>
                <c:pt idx="5">
                  <c:v>8.1135550720234276E-2</c:v>
                </c:pt>
                <c:pt idx="6">
                  <c:v>0.10209735156664049</c:v>
                </c:pt>
                <c:pt idx="7">
                  <c:v>0.12030047706572751</c:v>
                </c:pt>
                <c:pt idx="8">
                  <c:v>0.13728543341857988</c:v>
                </c:pt>
                <c:pt idx="9">
                  <c:v>0.13871723171605771</c:v>
                </c:pt>
                <c:pt idx="10">
                  <c:v>0.12724940871179394</c:v>
                </c:pt>
                <c:pt idx="11">
                  <c:v>0.10851447936001961</c:v>
                </c:pt>
                <c:pt idx="12">
                  <c:v>8.2461985910218111E-2</c:v>
                </c:pt>
                <c:pt idx="13">
                  <c:v>5.1292059155186975E-2</c:v>
                </c:pt>
                <c:pt idx="14">
                  <c:v>2.3889075257244173E-2</c:v>
                </c:pt>
                <c:pt idx="15">
                  <c:v>2.1553126908646554E-3</c:v>
                </c:pt>
                <c:pt idx="16">
                  <c:v>-1.2393115482999626E-2</c:v>
                </c:pt>
                <c:pt idx="17">
                  <c:v>-1.8675988877213223E-2</c:v>
                </c:pt>
                <c:pt idx="18">
                  <c:v>-1.6778407039981989E-2</c:v>
                </c:pt>
                <c:pt idx="19">
                  <c:v>-9.4616802723221649E-3</c:v>
                </c:pt>
                <c:pt idx="20">
                  <c:v>5.0596306298861802E-4</c:v>
                </c:pt>
                <c:pt idx="21">
                  <c:v>1.0129371678287627E-2</c:v>
                </c:pt>
                <c:pt idx="22">
                  <c:v>2.0526857996059987E-2</c:v>
                </c:pt>
                <c:pt idx="23">
                  <c:v>3.2413345724363517E-2</c:v>
                </c:pt>
                <c:pt idx="24">
                  <c:v>4.138351888393639E-2</c:v>
                </c:pt>
                <c:pt idx="25">
                  <c:v>4.7231654819271149E-2</c:v>
                </c:pt>
                <c:pt idx="26">
                  <c:v>5.4082889586045145E-2</c:v>
                </c:pt>
                <c:pt idx="27">
                  <c:v>6.2608800295001446E-2</c:v>
                </c:pt>
                <c:pt idx="28">
                  <c:v>7.0568433469888531E-2</c:v>
                </c:pt>
                <c:pt idx="29">
                  <c:v>7.9892727040687755E-2</c:v>
                </c:pt>
                <c:pt idx="30">
                  <c:v>8.2699222949626935E-2</c:v>
                </c:pt>
                <c:pt idx="31">
                  <c:v>8.8223044800555137E-2</c:v>
                </c:pt>
                <c:pt idx="32">
                  <c:v>9.019639575497318E-2</c:v>
                </c:pt>
                <c:pt idx="33">
                  <c:v>9.5590334838453223E-2</c:v>
                </c:pt>
                <c:pt idx="34">
                  <c:v>9.7696942011179316E-2</c:v>
                </c:pt>
                <c:pt idx="35">
                  <c:v>0.11677947184643608</c:v>
                </c:pt>
                <c:pt idx="36">
                  <c:v>0.13085266613150956</c:v>
                </c:pt>
                <c:pt idx="37">
                  <c:v>0.14195217413116973</c:v>
                </c:pt>
                <c:pt idx="38">
                  <c:v>0.14266188744762145</c:v>
                </c:pt>
                <c:pt idx="39">
                  <c:v>0.14360513783261056</c:v>
                </c:pt>
                <c:pt idx="40">
                  <c:v>0.13070367071686997</c:v>
                </c:pt>
                <c:pt idx="41">
                  <c:v>0.11590184567262188</c:v>
                </c:pt>
                <c:pt idx="42">
                  <c:v>0.10366256793569315</c:v>
                </c:pt>
                <c:pt idx="43">
                  <c:v>9.6355955223609985E-2</c:v>
                </c:pt>
                <c:pt idx="44">
                  <c:v>8.981227758730706E-2</c:v>
                </c:pt>
                <c:pt idx="45">
                  <c:v>8.8370681949089605E-2</c:v>
                </c:pt>
                <c:pt idx="46">
                  <c:v>8.9129266564382775E-2</c:v>
                </c:pt>
                <c:pt idx="47">
                  <c:v>8.8583932873172372E-2</c:v>
                </c:pt>
                <c:pt idx="48">
                  <c:v>8.4230787143075816E-2</c:v>
                </c:pt>
                <c:pt idx="49">
                  <c:v>7.9090874136258427E-2</c:v>
                </c:pt>
                <c:pt idx="50">
                  <c:v>7.0724236133609758E-2</c:v>
                </c:pt>
                <c:pt idx="51">
                  <c:v>6.3054155985603447E-2</c:v>
                </c:pt>
                <c:pt idx="52">
                  <c:v>5.6154801977339928E-2</c:v>
                </c:pt>
                <c:pt idx="53">
                  <c:v>5.5114608777819298E-2</c:v>
                </c:pt>
                <c:pt idx="54">
                  <c:v>5.3905564642834095E-2</c:v>
                </c:pt>
                <c:pt idx="55">
                  <c:v>5.6795697669366783E-2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520-3E40-8CDA-F3965045888E}"/>
            </c:ext>
          </c:extLst>
        </c:ser>
        <c:ser>
          <c:idx val="1"/>
          <c:order val="4"/>
          <c:tx>
            <c:v> 2021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Summary!$AB$43:$AB$98</c:f>
              <c:numCache>
                <c:formatCode>0.00%</c:formatCode>
                <c:ptCount val="56"/>
                <c:pt idx="0">
                  <c:v>0.15603115526815528</c:v>
                </c:pt>
                <c:pt idx="1">
                  <c:v>0.1412332013771514</c:v>
                </c:pt>
                <c:pt idx="2">
                  <c:v>0.13438781711753989</c:v>
                </c:pt>
                <c:pt idx="3">
                  <c:v>0.11091643482521245</c:v>
                </c:pt>
                <c:pt idx="4">
                  <c:v>0.12135386561631997</c:v>
                </c:pt>
                <c:pt idx="5">
                  <c:v>0.15028163273762013</c:v>
                </c:pt>
                <c:pt idx="6">
                  <c:v>0.19068000081984166</c:v>
                </c:pt>
                <c:pt idx="7">
                  <c:v>0.2272007401993151</c:v>
                </c:pt>
                <c:pt idx="8">
                  <c:v>0.25434629676797582</c:v>
                </c:pt>
                <c:pt idx="9">
                  <c:v>0.26400984163289781</c:v>
                </c:pt>
                <c:pt idx="10">
                  <c:v>0.25175004473111251</c:v>
                </c:pt>
                <c:pt idx="11">
                  <c:v>0.22105477722059894</c:v>
                </c:pt>
                <c:pt idx="12">
                  <c:v>0.19274681320132073</c:v>
                </c:pt>
                <c:pt idx="13">
                  <c:v>0.1672102911216034</c:v>
                </c:pt>
                <c:pt idx="14">
                  <c:v>0.14539950583459163</c:v>
                </c:pt>
                <c:pt idx="15">
                  <c:v>0.13026729967217707</c:v>
                </c:pt>
                <c:pt idx="16">
                  <c:v>0.12046884494192381</c:v>
                </c:pt>
                <c:pt idx="17">
                  <c:v>0.10354629583696487</c:v>
                </c:pt>
                <c:pt idx="18">
                  <c:v>9.0884492343924053E-2</c:v>
                </c:pt>
                <c:pt idx="19">
                  <c:v>8.129958480935133E-2</c:v>
                </c:pt>
                <c:pt idx="20">
                  <c:v>7.4386848933804289E-2</c:v>
                </c:pt>
                <c:pt idx="21">
                  <c:v>7.2849348440688272E-2</c:v>
                </c:pt>
                <c:pt idx="22">
                  <c:v>8.0402994807001499E-2</c:v>
                </c:pt>
                <c:pt idx="23">
                  <c:v>8.9336309893760263E-2</c:v>
                </c:pt>
                <c:pt idx="24">
                  <c:v>0.10120636755147969</c:v>
                </c:pt>
                <c:pt idx="25">
                  <c:v>0.11391911182708955</c:v>
                </c:pt>
                <c:pt idx="26">
                  <c:v>0.12655638882598558</c:v>
                </c:pt>
                <c:pt idx="27">
                  <c:v>0.14142392635942533</c:v>
                </c:pt>
                <c:pt idx="28">
                  <c:v>0.15763260447454935</c:v>
                </c:pt>
                <c:pt idx="29">
                  <c:v>0.17459862694426859</c:v>
                </c:pt>
                <c:pt idx="30">
                  <c:v>0.18829116255307549</c:v>
                </c:pt>
                <c:pt idx="31">
                  <c:v>0.19105482836456394</c:v>
                </c:pt>
                <c:pt idx="32">
                  <c:v>0.19084619710613421</c:v>
                </c:pt>
                <c:pt idx="33">
                  <c:v>0.18582928262894288</c:v>
                </c:pt>
                <c:pt idx="34">
                  <c:v>0.18716143039360106</c:v>
                </c:pt>
                <c:pt idx="35">
                  <c:v>0.18985609293569922</c:v>
                </c:pt>
                <c:pt idx="36">
                  <c:v>0.20790115958899133</c:v>
                </c:pt>
                <c:pt idx="37">
                  <c:v>0.21873005212408475</c:v>
                </c:pt>
                <c:pt idx="38">
                  <c:v>0.2260339099619276</c:v>
                </c:pt>
                <c:pt idx="39">
                  <c:v>0.21578427708582454</c:v>
                </c:pt>
                <c:pt idx="40">
                  <c:v>0.20158535500506303</c:v>
                </c:pt>
                <c:pt idx="41">
                  <c:v>0.17350743383551814</c:v>
                </c:pt>
                <c:pt idx="42">
                  <c:v>0.14904996626469469</c:v>
                </c:pt>
                <c:pt idx="43">
                  <c:v>0.12760097022381184</c:v>
                </c:pt>
                <c:pt idx="44">
                  <c:v>0.11463693591713971</c:v>
                </c:pt>
                <c:pt idx="45">
                  <c:v>0.10492207900007078</c:v>
                </c:pt>
                <c:pt idx="46">
                  <c:v>0.10165019723829653</c:v>
                </c:pt>
                <c:pt idx="47">
                  <c:v>9.6769063130073871E-2</c:v>
                </c:pt>
                <c:pt idx="48">
                  <c:v>9.0780151050822405E-2</c:v>
                </c:pt>
                <c:pt idx="49">
                  <c:v>8.089486134508185E-2</c:v>
                </c:pt>
                <c:pt idx="50">
                  <c:v>7.139042823468153E-2</c:v>
                </c:pt>
                <c:pt idx="51">
                  <c:v>6.079485407163332E-2</c:v>
                </c:pt>
                <c:pt idx="52">
                  <c:v>5.5093463820489852E-2</c:v>
                </c:pt>
                <c:pt idx="53">
                  <c:v>5.385182232343981E-2</c:v>
                </c:pt>
                <c:pt idx="54">
                  <c:v>5.7870373181878196E-2</c:v>
                </c:pt>
                <c:pt idx="55">
                  <c:v>6.5491086917917302E-2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6520-3E40-8CDA-F3965045888E}"/>
            </c:ext>
          </c:extLst>
        </c:ser>
        <c:ser>
          <c:idx val="0"/>
          <c:order val="5"/>
          <c:tx>
            <c:v> 2022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Eng'!$A$43:$A$98</c:f>
              <c:numCache>
                <c:formatCode>0</c:formatCode>
                <c:ptCount val="56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  <c:pt idx="21">
                  <c:v>61</c:v>
                </c:pt>
                <c:pt idx="22">
                  <c:v>62</c:v>
                </c:pt>
                <c:pt idx="23">
                  <c:v>63</c:v>
                </c:pt>
                <c:pt idx="24">
                  <c:v>64</c:v>
                </c:pt>
                <c:pt idx="25">
                  <c:v>65</c:v>
                </c:pt>
                <c:pt idx="26">
                  <c:v>66</c:v>
                </c:pt>
                <c:pt idx="27">
                  <c:v>67</c:v>
                </c:pt>
                <c:pt idx="28">
                  <c:v>68</c:v>
                </c:pt>
                <c:pt idx="29">
                  <c:v>69</c:v>
                </c:pt>
                <c:pt idx="30">
                  <c:v>70</c:v>
                </c:pt>
                <c:pt idx="31">
                  <c:v>71</c:v>
                </c:pt>
                <c:pt idx="32">
                  <c:v>72</c:v>
                </c:pt>
                <c:pt idx="33">
                  <c:v>73</c:v>
                </c:pt>
                <c:pt idx="34">
                  <c:v>74</c:v>
                </c:pt>
                <c:pt idx="35">
                  <c:v>75</c:v>
                </c:pt>
                <c:pt idx="36">
                  <c:v>76</c:v>
                </c:pt>
                <c:pt idx="37">
                  <c:v>77</c:v>
                </c:pt>
                <c:pt idx="38">
                  <c:v>78</c:v>
                </c:pt>
                <c:pt idx="39">
                  <c:v>79</c:v>
                </c:pt>
                <c:pt idx="40">
                  <c:v>80</c:v>
                </c:pt>
                <c:pt idx="41">
                  <c:v>81</c:v>
                </c:pt>
                <c:pt idx="42">
                  <c:v>82</c:v>
                </c:pt>
                <c:pt idx="43">
                  <c:v>83</c:v>
                </c:pt>
                <c:pt idx="44">
                  <c:v>84</c:v>
                </c:pt>
                <c:pt idx="45">
                  <c:v>85</c:v>
                </c:pt>
                <c:pt idx="46">
                  <c:v>86</c:v>
                </c:pt>
                <c:pt idx="47">
                  <c:v>87</c:v>
                </c:pt>
                <c:pt idx="48">
                  <c:v>88</c:v>
                </c:pt>
                <c:pt idx="49">
                  <c:v>89</c:v>
                </c:pt>
                <c:pt idx="50">
                  <c:v>90</c:v>
                </c:pt>
                <c:pt idx="51">
                  <c:v>91</c:v>
                </c:pt>
                <c:pt idx="52">
                  <c:v>92</c:v>
                </c:pt>
                <c:pt idx="53">
                  <c:v>93</c:v>
                </c:pt>
                <c:pt idx="54">
                  <c:v>94</c:v>
                </c:pt>
                <c:pt idx="55">
                  <c:v>95</c:v>
                </c:pt>
              </c:numCache>
            </c:numRef>
          </c:cat>
          <c:val>
            <c:numRef>
              <c:f>Summary!$AC$43:$AC$98</c:f>
              <c:numCache>
                <c:formatCode>0.00%</c:formatCode>
                <c:ptCount val="56"/>
                <c:pt idx="0">
                  <c:v>0.20842410940810818</c:v>
                </c:pt>
                <c:pt idx="1">
                  <c:v>0.18760026266535082</c:v>
                </c:pt>
                <c:pt idx="2">
                  <c:v>0.17664782432062962</c:v>
                </c:pt>
                <c:pt idx="3">
                  <c:v>0.14741265507482137</c:v>
                </c:pt>
                <c:pt idx="4">
                  <c:v>0.15576547645904215</c:v>
                </c:pt>
                <c:pt idx="5">
                  <c:v>0.18875318789720325</c:v>
                </c:pt>
                <c:pt idx="6">
                  <c:v>0.23659067027413858</c:v>
                </c:pt>
                <c:pt idx="7">
                  <c:v>0.28636069097749534</c:v>
                </c:pt>
                <c:pt idx="8">
                  <c:v>0.32616915234552069</c:v>
                </c:pt>
                <c:pt idx="9">
                  <c:v>0.33885820929551858</c:v>
                </c:pt>
                <c:pt idx="10">
                  <c:v>0.32358390952620886</c:v>
                </c:pt>
                <c:pt idx="11">
                  <c:v>0.29322484495849088</c:v>
                </c:pt>
                <c:pt idx="12">
                  <c:v>0.25926325775276216</c:v>
                </c:pt>
                <c:pt idx="13">
                  <c:v>0.22850057308071881</c:v>
                </c:pt>
                <c:pt idx="14">
                  <c:v>0.20795451174464957</c:v>
                </c:pt>
                <c:pt idx="15">
                  <c:v>0.18898890318538258</c:v>
                </c:pt>
                <c:pt idx="16">
                  <c:v>0.16764330336491118</c:v>
                </c:pt>
                <c:pt idx="17">
                  <c:v>0.13682841116912223</c:v>
                </c:pt>
                <c:pt idx="18">
                  <c:v>0.10802607453525041</c:v>
                </c:pt>
                <c:pt idx="19">
                  <c:v>7.8959316279286942E-2</c:v>
                </c:pt>
                <c:pt idx="20">
                  <c:v>5.8418435659302603E-2</c:v>
                </c:pt>
                <c:pt idx="21">
                  <c:v>4.7858763800972697E-2</c:v>
                </c:pt>
                <c:pt idx="22">
                  <c:v>4.9852125599168649E-2</c:v>
                </c:pt>
                <c:pt idx="23">
                  <c:v>5.6965764919885434E-2</c:v>
                </c:pt>
                <c:pt idx="24">
                  <c:v>6.8373892732867605E-2</c:v>
                </c:pt>
                <c:pt idx="25">
                  <c:v>8.5202133005312625E-2</c:v>
                </c:pt>
                <c:pt idx="26">
                  <c:v>0.10136977808188689</c:v>
                </c:pt>
                <c:pt idx="27">
                  <c:v>0.1193221768053974</c:v>
                </c:pt>
                <c:pt idx="28">
                  <c:v>0.13629195182607318</c:v>
                </c:pt>
                <c:pt idx="29">
                  <c:v>0.15801599585219125</c:v>
                </c:pt>
                <c:pt idx="30">
                  <c:v>0.17773002923705988</c:v>
                </c:pt>
                <c:pt idx="31">
                  <c:v>0.19488904839427107</c:v>
                </c:pt>
                <c:pt idx="32">
                  <c:v>0.20050441994785345</c:v>
                </c:pt>
                <c:pt idx="33">
                  <c:v>0.20524678330945897</c:v>
                </c:pt>
                <c:pt idx="34">
                  <c:v>0.20026071652878286</c:v>
                </c:pt>
                <c:pt idx="35">
                  <c:v>0.20074654875007764</c:v>
                </c:pt>
                <c:pt idx="36">
                  <c:v>0.19768412389151702</c:v>
                </c:pt>
                <c:pt idx="37">
                  <c:v>0.20272245473791198</c:v>
                </c:pt>
                <c:pt idx="38">
                  <c:v>0.20017761107348439</c:v>
                </c:pt>
                <c:pt idx="39">
                  <c:v>0.19341482489463241</c:v>
                </c:pt>
                <c:pt idx="40">
                  <c:v>0.16975436576015185</c:v>
                </c:pt>
                <c:pt idx="41">
                  <c:v>0.14571181131239197</c:v>
                </c:pt>
                <c:pt idx="42">
                  <c:v>0.11628884739012542</c:v>
                </c:pt>
                <c:pt idx="43">
                  <c:v>9.0713731835222411E-2</c:v>
                </c:pt>
                <c:pt idx="44">
                  <c:v>7.3608513973529771E-2</c:v>
                </c:pt>
                <c:pt idx="45">
                  <c:v>6.5224047498282769E-2</c:v>
                </c:pt>
                <c:pt idx="46">
                  <c:v>6.1319762461018876E-2</c:v>
                </c:pt>
                <c:pt idx="47">
                  <c:v>6.1128452840888838E-2</c:v>
                </c:pt>
                <c:pt idx="48">
                  <c:v>6.0276601658408292E-2</c:v>
                </c:pt>
                <c:pt idx="49">
                  <c:v>5.7446874216974551E-2</c:v>
                </c:pt>
                <c:pt idx="50">
                  <c:v>5.2564131238412547E-2</c:v>
                </c:pt>
                <c:pt idx="51">
                  <c:v>4.8948920506415763E-2</c:v>
                </c:pt>
                <c:pt idx="52">
                  <c:v>4.5732685069328503E-2</c:v>
                </c:pt>
                <c:pt idx="53">
                  <c:v>5.0805976402346853E-2</c:v>
                </c:pt>
                <c:pt idx="54">
                  <c:v>5.9088379802479454E-2</c:v>
                </c:pt>
                <c:pt idx="55">
                  <c:v>7.9312864154009816E-2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6520-3E40-8CDA-F39650458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95376"/>
        <c:axId val="807217648"/>
      </c:lineChart>
      <c:catAx>
        <c:axId val="51959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07217648"/>
        <c:crossesAt val="-5"/>
        <c:auto val="1"/>
        <c:lblAlgn val="ctr"/>
        <c:lblOffset val="100"/>
        <c:tickLblSkip val="5"/>
        <c:tickMarkSkip val="5"/>
        <c:noMultiLvlLbl val="0"/>
      </c:catAx>
      <c:valAx>
        <c:axId val="807217648"/>
        <c:scaling>
          <c:orientation val="minMax"/>
          <c:max val="0.35"/>
          <c:min val="-0.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19595376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65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76936619718309862"/>
          <c:y val="0.11409513009243409"/>
          <c:w val="0.16861802705999779"/>
          <c:h val="0.27513779527559057"/>
        </c:manualLayout>
      </c:layout>
      <c:overlay val="0"/>
      <c:spPr>
        <a:solidFill>
          <a:schemeClr val="bg1">
            <a:lumMod val="75000"/>
            <a:alpha val="33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</a:t>
            </a:r>
            <a:r>
              <a:rPr lang="en-US" sz="1800" b="1"/>
              <a:t>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1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EB-DC43-A04A-FCF7115710D8}"/>
            </c:ext>
          </c:extLst>
        </c:ser>
        <c:ser>
          <c:idx val="2"/>
          <c:order val="5"/>
          <c:tx>
            <c:v>Bandbreedte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EB-DC43-A04A-FCF711571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Eng'!$B$3:$B$103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EB-DC43-A04A-FCF7115710D8}"/>
            </c:ext>
          </c:extLst>
        </c:ser>
        <c:ser>
          <c:idx val="6"/>
          <c:order val="1"/>
          <c:tx>
            <c:v>2018</c:v>
          </c:tx>
          <c:spPr>
            <a:ln w="285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Summary!$J$3:$J$103</c:f>
              <c:numCache>
                <c:formatCode>0</c:formatCode>
                <c:ptCount val="101"/>
                <c:pt idx="2">
                  <c:v>0.25242257016542674</c:v>
                </c:pt>
                <c:pt idx="3">
                  <c:v>0.67715363003631757</c:v>
                </c:pt>
                <c:pt idx="4">
                  <c:v>0.95040887539968844</c:v>
                </c:pt>
                <c:pt idx="5">
                  <c:v>1.133084885318377</c:v>
                </c:pt>
                <c:pt idx="6">
                  <c:v>1.2253127821402805</c:v>
                </c:pt>
                <c:pt idx="7">
                  <c:v>0.58869733615217812</c:v>
                </c:pt>
                <c:pt idx="8">
                  <c:v>-0.15546757722334417</c:v>
                </c:pt>
                <c:pt idx="9">
                  <c:v>-0.80371609302571545</c:v>
                </c:pt>
                <c:pt idx="10">
                  <c:v>-1.29886105783858</c:v>
                </c:pt>
                <c:pt idx="11">
                  <c:v>-1.3558850523090797</c:v>
                </c:pt>
                <c:pt idx="12">
                  <c:v>-1.1063602346339103</c:v>
                </c:pt>
                <c:pt idx="13">
                  <c:v>-0.37290978942922559</c:v>
                </c:pt>
                <c:pt idx="14">
                  <c:v>-7.0304343540727052E-2</c:v>
                </c:pt>
                <c:pt idx="15">
                  <c:v>0.30215421413813642</c:v>
                </c:pt>
                <c:pt idx="16">
                  <c:v>0.48168644044372966</c:v>
                </c:pt>
                <c:pt idx="17">
                  <c:v>0.52841753164606309</c:v>
                </c:pt>
                <c:pt idx="18">
                  <c:v>-0.22020272580180125</c:v>
                </c:pt>
                <c:pt idx="19">
                  <c:v>-0.16895972199641346</c:v>
                </c:pt>
                <c:pt idx="20">
                  <c:v>-0.64844991361424753</c:v>
                </c:pt>
                <c:pt idx="21">
                  <c:v>-1.0658082275224712</c:v>
                </c:pt>
                <c:pt idx="22">
                  <c:v>-1.3120293494698108</c:v>
                </c:pt>
                <c:pt idx="23">
                  <c:v>-1.480712462032957</c:v>
                </c:pt>
                <c:pt idx="24">
                  <c:v>-1.7439404613099767</c:v>
                </c:pt>
                <c:pt idx="25">
                  <c:v>-1.1557417683993785</c:v>
                </c:pt>
                <c:pt idx="26">
                  <c:v>-0.43087008372259916</c:v>
                </c:pt>
                <c:pt idx="27">
                  <c:v>0.37197049390382808</c:v>
                </c:pt>
                <c:pt idx="28">
                  <c:v>1.7994173572353744</c:v>
                </c:pt>
                <c:pt idx="29">
                  <c:v>2.8971348672024044</c:v>
                </c:pt>
                <c:pt idx="30">
                  <c:v>2.6949280672590166</c:v>
                </c:pt>
                <c:pt idx="31">
                  <c:v>1.8038008721469516</c:v>
                </c:pt>
                <c:pt idx="32">
                  <c:v>0.41545437473315178</c:v>
                </c:pt>
                <c:pt idx="33">
                  <c:v>-0.7852747884250818</c:v>
                </c:pt>
                <c:pt idx="34">
                  <c:v>-1.8924981113819019</c:v>
                </c:pt>
                <c:pt idx="35">
                  <c:v>-1.4334533997764298</c:v>
                </c:pt>
                <c:pt idx="36">
                  <c:v>-1.0394220760174542</c:v>
                </c:pt>
                <c:pt idx="37">
                  <c:v>-0.26236495410186744</c:v>
                </c:pt>
                <c:pt idx="38">
                  <c:v>-0.42690373925983527</c:v>
                </c:pt>
                <c:pt idx="39">
                  <c:v>-0.94395594034297226</c:v>
                </c:pt>
                <c:pt idx="40">
                  <c:v>-1.8913363852004721</c:v>
                </c:pt>
                <c:pt idx="41">
                  <c:v>-2.076487468250158</c:v>
                </c:pt>
                <c:pt idx="42">
                  <c:v>-1.0643968282890548</c:v>
                </c:pt>
                <c:pt idx="43">
                  <c:v>1.3094536773404464E-2</c:v>
                </c:pt>
                <c:pt idx="44">
                  <c:v>2.0323764442605325</c:v>
                </c:pt>
                <c:pt idx="45">
                  <c:v>1.9442359353843468</c:v>
                </c:pt>
                <c:pt idx="46">
                  <c:v>1.3018901630386648</c:v>
                </c:pt>
                <c:pt idx="47">
                  <c:v>-0.5055784568205054</c:v>
                </c:pt>
                <c:pt idx="48">
                  <c:v>-2.9175657976278471</c:v>
                </c:pt>
                <c:pt idx="49">
                  <c:v>-5.8114906204518704</c:v>
                </c:pt>
                <c:pt idx="50">
                  <c:v>-4.7169657875581654</c:v>
                </c:pt>
                <c:pt idx="51">
                  <c:v>-3.0502127237669869</c:v>
                </c:pt>
                <c:pt idx="52">
                  <c:v>-2.6168389416341911</c:v>
                </c:pt>
                <c:pt idx="53">
                  <c:v>2.0071926204902835</c:v>
                </c:pt>
                <c:pt idx="54">
                  <c:v>6.3427509726376385</c:v>
                </c:pt>
                <c:pt idx="55">
                  <c:v>9.0680437955953437</c:v>
                </c:pt>
                <c:pt idx="56">
                  <c:v>12.603688426889883</c:v>
                </c:pt>
                <c:pt idx="57">
                  <c:v>17.092516820045677</c:v>
                </c:pt>
                <c:pt idx="58">
                  <c:v>17.005961305634415</c:v>
                </c:pt>
                <c:pt idx="59">
                  <c:v>17.806708321347877</c:v>
                </c:pt>
                <c:pt idx="60">
                  <c:v>18.294876694495002</c:v>
                </c:pt>
                <c:pt idx="61">
                  <c:v>18.505274410534966</c:v>
                </c:pt>
                <c:pt idx="62">
                  <c:v>21.35308763334254</c:v>
                </c:pt>
                <c:pt idx="63">
                  <c:v>23.402084118106075</c:v>
                </c:pt>
                <c:pt idx="64">
                  <c:v>22.833081587901802</c:v>
                </c:pt>
                <c:pt idx="65">
                  <c:v>21.159064550911776</c:v>
                </c:pt>
                <c:pt idx="66">
                  <c:v>21.157207848253613</c:v>
                </c:pt>
                <c:pt idx="67">
                  <c:v>23.354823925731761</c:v>
                </c:pt>
                <c:pt idx="68">
                  <c:v>10.183950917775999</c:v>
                </c:pt>
                <c:pt idx="69">
                  <c:v>14.433797000371708</c:v>
                </c:pt>
                <c:pt idx="70">
                  <c:v>21.47869638900762</c:v>
                </c:pt>
                <c:pt idx="71">
                  <c:v>19.450331024539157</c:v>
                </c:pt>
                <c:pt idx="72">
                  <c:v>6.3080643728156698</c:v>
                </c:pt>
                <c:pt idx="73">
                  <c:v>38.079518638972296</c:v>
                </c:pt>
                <c:pt idx="74">
                  <c:v>41.272972579223151</c:v>
                </c:pt>
                <c:pt idx="75">
                  <c:v>39.163733129624141</c:v>
                </c:pt>
                <c:pt idx="76">
                  <c:v>41.421078764067964</c:v>
                </c:pt>
                <c:pt idx="77">
                  <c:v>46.826473114497674</c:v>
                </c:pt>
                <c:pt idx="78">
                  <c:v>19.797665943114144</c:v>
                </c:pt>
                <c:pt idx="79">
                  <c:v>5.0109124564786898</c:v>
                </c:pt>
                <c:pt idx="80">
                  <c:v>-12.659153498249806</c:v>
                </c:pt>
                <c:pt idx="81">
                  <c:v>-16.678939517871918</c:v>
                </c:pt>
                <c:pt idx="82">
                  <c:v>-10.866513333393566</c:v>
                </c:pt>
                <c:pt idx="83">
                  <c:v>2.5001535403712922</c:v>
                </c:pt>
                <c:pt idx="84">
                  <c:v>16.720439670042669</c:v>
                </c:pt>
                <c:pt idx="85">
                  <c:v>49.855180851846804</c:v>
                </c:pt>
                <c:pt idx="86">
                  <c:v>66.033814560651919</c:v>
                </c:pt>
                <c:pt idx="87">
                  <c:v>75.542497388330986</c:v>
                </c:pt>
                <c:pt idx="88">
                  <c:v>75.857953619094403</c:v>
                </c:pt>
                <c:pt idx="89">
                  <c:v>79.17030006001103</c:v>
                </c:pt>
                <c:pt idx="90">
                  <c:v>69.342909733124031</c:v>
                </c:pt>
                <c:pt idx="91">
                  <c:v>65.394041245019324</c:v>
                </c:pt>
                <c:pt idx="92">
                  <c:v>60.412777539909747</c:v>
                </c:pt>
                <c:pt idx="93">
                  <c:v>63.660270665993131</c:v>
                </c:pt>
                <c:pt idx="94">
                  <c:v>60.041094552887088</c:v>
                </c:pt>
                <c:pt idx="95">
                  <c:v>48.680141619705743</c:v>
                </c:pt>
                <c:pt idx="96">
                  <c:v>37.070761105782651</c:v>
                </c:pt>
                <c:pt idx="97">
                  <c:v>23.737474156266988</c:v>
                </c:pt>
                <c:pt idx="98">
                  <c:v>8.8907456048666038</c:v>
                </c:pt>
                <c:pt idx="99">
                  <c:v>-1.1849834728885806</c:v>
                </c:pt>
                <c:pt idx="100">
                  <c:v>0.80863346407550762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CEB-DC43-A04A-FCF7115710D8}"/>
            </c:ext>
          </c:extLst>
        </c:ser>
        <c:ser>
          <c:idx val="3"/>
          <c:order val="2"/>
          <c:tx>
            <c:v>2019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Summary!$K$3:$K$103</c:f>
              <c:numCache>
                <c:formatCode>0</c:formatCode>
                <c:ptCount val="101"/>
                <c:pt idx="2">
                  <c:v>-0.26746537227968387</c:v>
                </c:pt>
                <c:pt idx="3">
                  <c:v>-0.50258581119933421</c:v>
                </c:pt>
                <c:pt idx="4">
                  <c:v>-0.9594286633887037</c:v>
                </c:pt>
                <c:pt idx="5">
                  <c:v>-1.3974912839368883</c:v>
                </c:pt>
                <c:pt idx="6">
                  <c:v>-2.0174381154606733</c:v>
                </c:pt>
                <c:pt idx="7">
                  <c:v>-1.9785491327077196</c:v>
                </c:pt>
                <c:pt idx="8">
                  <c:v>-2.0931494507115636</c:v>
                </c:pt>
                <c:pt idx="9">
                  <c:v>-1.8099895973493958</c:v>
                </c:pt>
                <c:pt idx="10">
                  <c:v>-1.7235769969035715</c:v>
                </c:pt>
                <c:pt idx="11">
                  <c:v>-1.4625727616995832</c:v>
                </c:pt>
                <c:pt idx="12">
                  <c:v>-1.5372781395043233</c:v>
                </c:pt>
                <c:pt idx="13">
                  <c:v>-1.5119167280706833</c:v>
                </c:pt>
                <c:pt idx="14">
                  <c:v>-1.636233535673977</c:v>
                </c:pt>
                <c:pt idx="15">
                  <c:v>-0.94713367259021142</c:v>
                </c:pt>
                <c:pt idx="16">
                  <c:v>-0.33292781141405969</c:v>
                </c:pt>
                <c:pt idx="17">
                  <c:v>1.0009512062038559</c:v>
                </c:pt>
                <c:pt idx="18">
                  <c:v>2.7107755859454938</c:v>
                </c:pt>
                <c:pt idx="19">
                  <c:v>4.5960883553359295</c:v>
                </c:pt>
                <c:pt idx="20">
                  <c:v>5.3407981508810725</c:v>
                </c:pt>
                <c:pt idx="21">
                  <c:v>5.2912236768249681</c:v>
                </c:pt>
                <c:pt idx="22">
                  <c:v>4.6729370762381262</c:v>
                </c:pt>
                <c:pt idx="23">
                  <c:v>3.0093905496369215</c:v>
                </c:pt>
                <c:pt idx="24">
                  <c:v>1.0269130507452675</c:v>
                </c:pt>
                <c:pt idx="25">
                  <c:v>-0.57276902740621483</c:v>
                </c:pt>
                <c:pt idx="26">
                  <c:v>-1.3188151786810181</c:v>
                </c:pt>
                <c:pt idx="27">
                  <c:v>-2.0293769356046232</c:v>
                </c:pt>
                <c:pt idx="28">
                  <c:v>-2.3145762890768542</c:v>
                </c:pt>
                <c:pt idx="29">
                  <c:v>-2.5627897125388617</c:v>
                </c:pt>
                <c:pt idx="30">
                  <c:v>-2.1217026443069917</c:v>
                </c:pt>
                <c:pt idx="31">
                  <c:v>-1.0908701208185339</c:v>
                </c:pt>
                <c:pt idx="32">
                  <c:v>0.20471659456862853</c:v>
                </c:pt>
                <c:pt idx="33">
                  <c:v>0.88936937109141656</c:v>
                </c:pt>
                <c:pt idx="34">
                  <c:v>2.3241499866541968</c:v>
                </c:pt>
                <c:pt idx="35">
                  <c:v>2.9592083210358715</c:v>
                </c:pt>
                <c:pt idx="36">
                  <c:v>3.0894656529338507</c:v>
                </c:pt>
                <c:pt idx="37">
                  <c:v>3.418280511621508</c:v>
                </c:pt>
                <c:pt idx="38">
                  <c:v>5.1288352571566707</c:v>
                </c:pt>
                <c:pt idx="39">
                  <c:v>5.0848771340076393</c:v>
                </c:pt>
                <c:pt idx="40">
                  <c:v>4.7810435942537186</c:v>
                </c:pt>
                <c:pt idx="41">
                  <c:v>3.4632079788805981</c:v>
                </c:pt>
                <c:pt idx="42">
                  <c:v>1.581056246568334</c:v>
                </c:pt>
                <c:pt idx="43">
                  <c:v>-0.71864634518387038</c:v>
                </c:pt>
                <c:pt idx="44">
                  <c:v>-2.6464684119402593</c:v>
                </c:pt>
                <c:pt idx="45">
                  <c:v>-2.5204431630856767</c:v>
                </c:pt>
                <c:pt idx="46">
                  <c:v>-1.9732171611010016</c:v>
                </c:pt>
                <c:pt idx="47">
                  <c:v>-1.1340028307060936</c:v>
                </c:pt>
                <c:pt idx="48">
                  <c:v>-0.55111527797281734</c:v>
                </c:pt>
                <c:pt idx="49">
                  <c:v>2.0980786683862993</c:v>
                </c:pt>
                <c:pt idx="50">
                  <c:v>0.20712420463838707</c:v>
                </c:pt>
                <c:pt idx="51">
                  <c:v>-1.0150075341772709</c:v>
                </c:pt>
                <c:pt idx="52">
                  <c:v>-3.251502022041342</c:v>
                </c:pt>
                <c:pt idx="53">
                  <c:v>-6.1970374398720383</c:v>
                </c:pt>
                <c:pt idx="54">
                  <c:v>-11.605713290064411</c:v>
                </c:pt>
                <c:pt idx="55">
                  <c:v>-12.972624950357414</c:v>
                </c:pt>
                <c:pt idx="56">
                  <c:v>-16.146839396886747</c:v>
                </c:pt>
                <c:pt idx="57">
                  <c:v>-20.511579973786787</c:v>
                </c:pt>
                <c:pt idx="58">
                  <c:v>-25.839756267307571</c:v>
                </c:pt>
                <c:pt idx="59">
                  <c:v>-32.575128234655587</c:v>
                </c:pt>
                <c:pt idx="60">
                  <c:v>-40.290453253158361</c:v>
                </c:pt>
                <c:pt idx="61">
                  <c:v>-45.514089904604518</c:v>
                </c:pt>
                <c:pt idx="62">
                  <c:v>-47.652617435492104</c:v>
                </c:pt>
                <c:pt idx="63">
                  <c:v>-49.77380467622929</c:v>
                </c:pt>
                <c:pt idx="64">
                  <c:v>-45.590983175874349</c:v>
                </c:pt>
                <c:pt idx="65">
                  <c:v>-40.283696091074845</c:v>
                </c:pt>
                <c:pt idx="66">
                  <c:v>-33.059581187858257</c:v>
                </c:pt>
                <c:pt idx="67">
                  <c:v>-25.298233216558032</c:v>
                </c:pt>
                <c:pt idx="68">
                  <c:v>-6.2350652175126582</c:v>
                </c:pt>
                <c:pt idx="69">
                  <c:v>-14.405768138808378</c:v>
                </c:pt>
                <c:pt idx="70">
                  <c:v>-15.707881364112401</c:v>
                </c:pt>
                <c:pt idx="71">
                  <c:v>-15.478111803676217</c:v>
                </c:pt>
                <c:pt idx="72">
                  <c:v>-18.596624921030635</c:v>
                </c:pt>
                <c:pt idx="73">
                  <c:v>-39.81629302362709</c:v>
                </c:pt>
                <c:pt idx="74">
                  <c:v>-8.1644277358560835</c:v>
                </c:pt>
                <c:pt idx="75">
                  <c:v>8.4273528792402423</c:v>
                </c:pt>
                <c:pt idx="76">
                  <c:v>15.03500952127132</c:v>
                </c:pt>
                <c:pt idx="77">
                  <c:v>18.784992871457206</c:v>
                </c:pt>
                <c:pt idx="78">
                  <c:v>32.95923855277367</c:v>
                </c:pt>
                <c:pt idx="79">
                  <c:v>6.1017773977552805</c:v>
                </c:pt>
                <c:pt idx="80">
                  <c:v>-18.425259712907518</c:v>
                </c:pt>
                <c:pt idx="81">
                  <c:v>-47.778227567832957</c:v>
                </c:pt>
                <c:pt idx="82">
                  <c:v>-70.026504283437959</c:v>
                </c:pt>
                <c:pt idx="83">
                  <c:v>-99.367399179318781</c:v>
                </c:pt>
                <c:pt idx="84">
                  <c:v>-112.35733829072385</c:v>
                </c:pt>
                <c:pt idx="85">
                  <c:v>-129.85553418342846</c:v>
                </c:pt>
                <c:pt idx="86">
                  <c:v>-129.11307741677848</c:v>
                </c:pt>
                <c:pt idx="87">
                  <c:v>-135.34015828763035</c:v>
                </c:pt>
                <c:pt idx="88">
                  <c:v>-133.87450628910568</c:v>
                </c:pt>
                <c:pt idx="89">
                  <c:v>-139.62327679551277</c:v>
                </c:pt>
                <c:pt idx="90">
                  <c:v>-127.73673621548423</c:v>
                </c:pt>
                <c:pt idx="91">
                  <c:v>-127.85619793479323</c:v>
                </c:pt>
                <c:pt idx="92">
                  <c:v>-114.83094880704346</c:v>
                </c:pt>
                <c:pt idx="93">
                  <c:v>-101.10372290534357</c:v>
                </c:pt>
                <c:pt idx="94">
                  <c:v>-81.946919848480604</c:v>
                </c:pt>
                <c:pt idx="95">
                  <c:v>-66.711763600768705</c:v>
                </c:pt>
                <c:pt idx="96">
                  <c:v>-42.42811037645324</c:v>
                </c:pt>
                <c:pt idx="97">
                  <c:v>-26.676329578774805</c:v>
                </c:pt>
                <c:pt idx="98">
                  <c:v>-14.909719655663299</c:v>
                </c:pt>
                <c:pt idx="99">
                  <c:v>-6.7712270605934561</c:v>
                </c:pt>
                <c:pt idx="100">
                  <c:v>-3.3791169768717659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CEB-DC43-A04A-FCF7115710D8}"/>
            </c:ext>
          </c:extLst>
        </c:ser>
        <c:ser>
          <c:idx val="0"/>
          <c:order val="3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EB-DC43-A04A-FCF711571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7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4993892768704264"/>
          <c:h val="0.20032392292426862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</a:t>
            </a:r>
            <a:r>
              <a:rPr lang="en-US" sz="1800" b="1"/>
              <a:t>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3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C-0C4D-A18C-C0631BE56987}"/>
            </c:ext>
          </c:extLst>
        </c:ser>
        <c:ser>
          <c:idx val="5"/>
          <c:order val="5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9C-0C4D-A18C-C0631BE56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Eng'!$B$3:$B$103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9C-0C4D-A18C-C0631BE56987}"/>
            </c:ext>
          </c:extLst>
        </c:ser>
        <c:ser>
          <c:idx val="0"/>
          <c:order val="1"/>
          <c:tx>
            <c:v> 2020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9C-0C4D-A18C-C0631BE56987}"/>
            </c:ext>
          </c:extLst>
        </c:ser>
        <c:ser>
          <c:idx val="2"/>
          <c:order val="2"/>
          <c:tx>
            <c:v> 2021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Summary!$M$3:$M$103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-1.3173470005815058</c:v>
                </c:pt>
                <c:pt idx="4">
                  <c:v>-1.3892321914864376</c:v>
                </c:pt>
                <c:pt idx="5">
                  <c:v>-1.2609974971843902</c:v>
                </c:pt>
                <c:pt idx="6">
                  <c:v>-0.59979404094701072</c:v>
                </c:pt>
                <c:pt idx="7">
                  <c:v>-8.9196664788117712E-3</c:v>
                </c:pt>
                <c:pt idx="8">
                  <c:v>0.9957471312324957</c:v>
                </c:pt>
                <c:pt idx="9">
                  <c:v>1.7862003078124069</c:v>
                </c:pt>
                <c:pt idx="10">
                  <c:v>2.5130774964411819</c:v>
                </c:pt>
                <c:pt idx="11">
                  <c:v>2.9485001650854104</c:v>
                </c:pt>
                <c:pt idx="12">
                  <c:v>3.3584211121514445</c:v>
                </c:pt>
                <c:pt idx="13">
                  <c:v>2.8157957065706829</c:v>
                </c:pt>
                <c:pt idx="14">
                  <c:v>1.4877984310110874</c:v>
                </c:pt>
                <c:pt idx="15">
                  <c:v>-0.19617587952612422</c:v>
                </c:pt>
                <c:pt idx="16">
                  <c:v>-0.91008596633886119</c:v>
                </c:pt>
                <c:pt idx="17">
                  <c:v>-1.369293367005884</c:v>
                </c:pt>
                <c:pt idx="18">
                  <c:v>-0.54739331803141322</c:v>
                </c:pt>
                <c:pt idx="19">
                  <c:v>1.6799067374087968</c:v>
                </c:pt>
                <c:pt idx="20">
                  <c:v>3.5633021029969205</c:v>
                </c:pt>
                <c:pt idx="21">
                  <c:v>4.4657766698266128</c:v>
                </c:pt>
                <c:pt idx="22">
                  <c:v>4.7940260089071689</c:v>
                </c:pt>
                <c:pt idx="23">
                  <c:v>4.65796719551654</c:v>
                </c:pt>
                <c:pt idx="24">
                  <c:v>3.0821923036432324</c:v>
                </c:pt>
                <c:pt idx="25">
                  <c:v>3.2630896130704854</c:v>
                </c:pt>
                <c:pt idx="26">
                  <c:v>3.6353027278996444</c:v>
                </c:pt>
                <c:pt idx="27">
                  <c:v>4.9371360256152181</c:v>
                </c:pt>
                <c:pt idx="28">
                  <c:v>5.9957015270849023</c:v>
                </c:pt>
                <c:pt idx="29">
                  <c:v>8.1592256409174926</c:v>
                </c:pt>
                <c:pt idx="30">
                  <c:v>8.9787467550443552</c:v>
                </c:pt>
                <c:pt idx="31">
                  <c:v>9.6474511557315061</c:v>
                </c:pt>
                <c:pt idx="32">
                  <c:v>9.5838916089013804</c:v>
                </c:pt>
                <c:pt idx="33">
                  <c:v>9.7288235784763213</c:v>
                </c:pt>
                <c:pt idx="34">
                  <c:v>10.965592114496717</c:v>
                </c:pt>
                <c:pt idx="35">
                  <c:v>11.613012086943904</c:v>
                </c:pt>
                <c:pt idx="36">
                  <c:v>13.91646176826956</c:v>
                </c:pt>
                <c:pt idx="37">
                  <c:v>16.812630719737712</c:v>
                </c:pt>
                <c:pt idx="38">
                  <c:v>19.504852900157694</c:v>
                </c:pt>
                <c:pt idx="39">
                  <c:v>18.883007260022357</c:v>
                </c:pt>
                <c:pt idx="40">
                  <c:v>19.165908668171127</c:v>
                </c:pt>
                <c:pt idx="41">
                  <c:v>18.312404577422051</c:v>
                </c:pt>
                <c:pt idx="42">
                  <c:v>17.269577298936326</c:v>
                </c:pt>
                <c:pt idx="43">
                  <c:v>17.392259433137735</c:v>
                </c:pt>
                <c:pt idx="44">
                  <c:v>21.09003012675057</c:v>
                </c:pt>
                <c:pt idx="45">
                  <c:v>28.371420948272952</c:v>
                </c:pt>
                <c:pt idx="46">
                  <c:v>39.689457800641286</c:v>
                </c:pt>
                <c:pt idx="47">
                  <c:v>52.713589446083077</c:v>
                </c:pt>
                <c:pt idx="48">
                  <c:v>65.113572556683465</c:v>
                </c:pt>
                <c:pt idx="49">
                  <c:v>77.028258498893393</c:v>
                </c:pt>
                <c:pt idx="50">
                  <c:v>84.64695059494575</c:v>
                </c:pt>
                <c:pt idx="51">
                  <c:v>85.915139511716973</c:v>
                </c:pt>
                <c:pt idx="52">
                  <c:v>89.860087839206926</c:v>
                </c:pt>
                <c:pt idx="53">
                  <c:v>95.459309108890125</c:v>
                </c:pt>
                <c:pt idx="54">
                  <c:v>100.56250082342044</c:v>
                </c:pt>
                <c:pt idx="55">
                  <c:v>107.57039703370822</c:v>
                </c:pt>
                <c:pt idx="56">
                  <c:v>115.97832361858259</c:v>
                </c:pt>
                <c:pt idx="57">
                  <c:v>113.07751149602913</c:v>
                </c:pt>
                <c:pt idx="58">
                  <c:v>110.10179130747152</c:v>
                </c:pt>
                <c:pt idx="59">
                  <c:v>105.35155593392339</c:v>
                </c:pt>
                <c:pt idx="60">
                  <c:v>99.98917055824603</c:v>
                </c:pt>
                <c:pt idx="61">
                  <c:v>101.29818507697389</c:v>
                </c:pt>
                <c:pt idx="62">
                  <c:v>114.16435739910025</c:v>
                </c:pt>
                <c:pt idx="63">
                  <c:v>128.53097537794861</c:v>
                </c:pt>
                <c:pt idx="64">
                  <c:v>151.02421730090617</c:v>
                </c:pt>
                <c:pt idx="65">
                  <c:v>180.29946598759653</c:v>
                </c:pt>
                <c:pt idx="66">
                  <c:v>211.86701347464145</c:v>
                </c:pt>
                <c:pt idx="67">
                  <c:v>251.47178215669561</c:v>
                </c:pt>
                <c:pt idx="68">
                  <c:v>296.68739560558947</c:v>
                </c:pt>
                <c:pt idx="69">
                  <c:v>349.65928844051416</c:v>
                </c:pt>
                <c:pt idx="70">
                  <c:v>407.94858293540625</c:v>
                </c:pt>
                <c:pt idx="71">
                  <c:v>433.94352067610708</c:v>
                </c:pt>
                <c:pt idx="72">
                  <c:v>468.65646685113097</c:v>
                </c:pt>
                <c:pt idx="73">
                  <c:v>504.89091133754084</c:v>
                </c:pt>
                <c:pt idx="74">
                  <c:v>522.14851628943916</c:v>
                </c:pt>
                <c:pt idx="75">
                  <c:v>525.58396289458017</c:v>
                </c:pt>
                <c:pt idx="76">
                  <c:v>591.60719867893943</c:v>
                </c:pt>
                <c:pt idx="77">
                  <c:v>619.08763016636021</c:v>
                </c:pt>
                <c:pt idx="78">
                  <c:v>626.86280858262649</c:v>
                </c:pt>
                <c:pt idx="79">
                  <c:v>623.88599272132274</c:v>
                </c:pt>
                <c:pt idx="80">
                  <c:v>615.14008514083412</c:v>
                </c:pt>
                <c:pt idx="81">
                  <c:v>547.97266745594948</c:v>
                </c:pt>
                <c:pt idx="82">
                  <c:v>486.261731428997</c:v>
                </c:pt>
                <c:pt idx="83">
                  <c:v>427.15941627695975</c:v>
                </c:pt>
                <c:pt idx="84">
                  <c:v>391.00093750230673</c:v>
                </c:pt>
                <c:pt idx="85">
                  <c:v>353.39028107704678</c:v>
                </c:pt>
                <c:pt idx="86">
                  <c:v>332.88844457690129</c:v>
                </c:pt>
                <c:pt idx="87">
                  <c:v>310.99212587877417</c:v>
                </c:pt>
                <c:pt idx="88">
                  <c:v>285.53263858922008</c:v>
                </c:pt>
                <c:pt idx="89">
                  <c:v>240.2573684784208</c:v>
                </c:pt>
                <c:pt idx="90">
                  <c:v>199.90372243479698</c:v>
                </c:pt>
                <c:pt idx="91">
                  <c:v>155.1883003587804</c:v>
                </c:pt>
                <c:pt idx="92">
                  <c:v>125.32934270486733</c:v>
                </c:pt>
                <c:pt idx="93">
                  <c:v>103.8909855158204</c:v>
                </c:pt>
                <c:pt idx="94">
                  <c:v>97.038223755830444</c:v>
                </c:pt>
                <c:pt idx="95">
                  <c:v>91.719057299016285</c:v>
                </c:pt>
                <c:pt idx="96">
                  <c:v>94.084679733522989</c:v>
                </c:pt>
                <c:pt idx="97">
                  <c:v>93.93023613509358</c:v>
                </c:pt>
                <c:pt idx="98">
                  <c:v>93.114095810418704</c:v>
                </c:pt>
                <c:pt idx="99">
                  <c:v>83.541989933325738</c:v>
                </c:pt>
                <c:pt idx="100">
                  <c:v>71.841708585846405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9C-0C4D-A18C-C0631BE56987}"/>
            </c:ext>
          </c:extLst>
        </c:ser>
        <c:ser>
          <c:idx val="1"/>
          <c:order val="3"/>
          <c:tx>
            <c:v> gecorrigeerd</c:v>
          </c:tx>
          <c:spPr>
            <a:ln w="444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Summary!$O$3:$O$103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-1.4956443505468506</c:v>
                </c:pt>
                <c:pt idx="4">
                  <c:v>-1.5944827240124861</c:v>
                </c:pt>
                <c:pt idx="5">
                  <c:v>-1.5289283198044916</c:v>
                </c:pt>
                <c:pt idx="6">
                  <c:v>-0.99122742855328594</c:v>
                </c:pt>
                <c:pt idx="7">
                  <c:v>-0.43243971245185941</c:v>
                </c:pt>
                <c:pt idx="8">
                  <c:v>0.44392293084558188</c:v>
                </c:pt>
                <c:pt idx="9">
                  <c:v>1.190435242906895</c:v>
                </c:pt>
                <c:pt idx="10">
                  <c:v>1.9174259261497104</c:v>
                </c:pt>
                <c:pt idx="11">
                  <c:v>2.8305141753201704</c:v>
                </c:pt>
                <c:pt idx="12">
                  <c:v>3.7031888436170979</c:v>
                </c:pt>
                <c:pt idx="13">
                  <c:v>3.5299657029991716</c:v>
                </c:pt>
                <c:pt idx="14">
                  <c:v>2.428457262937</c:v>
                </c:pt>
                <c:pt idx="15">
                  <c:v>0.8788705412846004</c:v>
                </c:pt>
                <c:pt idx="16">
                  <c:v>-0.41084699530669233</c:v>
                </c:pt>
                <c:pt idx="17">
                  <c:v>-1.0863381954343754</c:v>
                </c:pt>
                <c:pt idx="18">
                  <c:v>-0.2131548832680058</c:v>
                </c:pt>
                <c:pt idx="19">
                  <c:v>1.9257170181213206</c:v>
                </c:pt>
                <c:pt idx="20">
                  <c:v>3.9017432299931696</c:v>
                </c:pt>
                <c:pt idx="21">
                  <c:v>4.9039275861252243</c:v>
                </c:pt>
                <c:pt idx="22">
                  <c:v>4.7049495060251081</c:v>
                </c:pt>
                <c:pt idx="23">
                  <c:v>3.6289901507040461</c:v>
                </c:pt>
                <c:pt idx="24">
                  <c:v>1.5679197779630907</c:v>
                </c:pt>
                <c:pt idx="25">
                  <c:v>1.0706169334911206</c:v>
                </c:pt>
                <c:pt idx="26">
                  <c:v>1.3813763087172632</c:v>
                </c:pt>
                <c:pt idx="27">
                  <c:v>3.0876049861800592</c:v>
                </c:pt>
                <c:pt idx="28">
                  <c:v>4.8463599728094682</c:v>
                </c:pt>
                <c:pt idx="29">
                  <c:v>7.3558013124491852</c:v>
                </c:pt>
                <c:pt idx="30">
                  <c:v>8.933207181786873</c:v>
                </c:pt>
                <c:pt idx="31">
                  <c:v>10.399104001560028</c:v>
                </c:pt>
                <c:pt idx="32">
                  <c:v>11.04033467692725</c:v>
                </c:pt>
                <c:pt idx="33">
                  <c:v>11.811841741134096</c:v>
                </c:pt>
                <c:pt idx="34">
                  <c:v>14.462998994664733</c:v>
                </c:pt>
                <c:pt idx="35">
                  <c:v>16.657928663986549</c:v>
                </c:pt>
                <c:pt idx="36">
                  <c:v>19.992911832483784</c:v>
                </c:pt>
                <c:pt idx="37">
                  <c:v>24.455062924263672</c:v>
                </c:pt>
                <c:pt idx="38">
                  <c:v>29.040266975843931</c:v>
                </c:pt>
                <c:pt idx="39">
                  <c:v>29.400360562336431</c:v>
                </c:pt>
                <c:pt idx="40">
                  <c:v>29.342968346093507</c:v>
                </c:pt>
                <c:pt idx="41">
                  <c:v>27.719623731264043</c:v>
                </c:pt>
                <c:pt idx="42">
                  <c:v>25.371241365883879</c:v>
                </c:pt>
                <c:pt idx="43">
                  <c:v>24.280693775533791</c:v>
                </c:pt>
                <c:pt idx="44">
                  <c:v>27.093701373602485</c:v>
                </c:pt>
                <c:pt idx="45">
                  <c:v>35.981045042328134</c:v>
                </c:pt>
                <c:pt idx="46">
                  <c:v>51.008294372022505</c:v>
                </c:pt>
                <c:pt idx="47">
                  <c:v>68.639557120336136</c:v>
                </c:pt>
                <c:pt idx="48">
                  <c:v>86.087839295204958</c:v>
                </c:pt>
                <c:pt idx="49">
                  <c:v>103.70750984775729</c:v>
                </c:pt>
                <c:pt idx="50">
                  <c:v>114.90038788616627</c:v>
                </c:pt>
                <c:pt idx="51">
                  <c:v>116.88868353277255</c:v>
                </c:pt>
                <c:pt idx="52">
                  <c:v>118.95612513763056</c:v>
                </c:pt>
                <c:pt idx="53">
                  <c:v>119.53870043837566</c:v>
                </c:pt>
                <c:pt idx="54">
                  <c:v>116.32731675050385</c:v>
                </c:pt>
                <c:pt idx="55">
                  <c:v>114.50486624066099</c:v>
                </c:pt>
                <c:pt idx="56">
                  <c:v>115.16508266492698</c:v>
                </c:pt>
                <c:pt idx="57">
                  <c:v>106.3748052854197</c:v>
                </c:pt>
                <c:pt idx="58">
                  <c:v>100.30836964996455</c:v>
                </c:pt>
                <c:pt idx="59">
                  <c:v>96.142467697991336</c:v>
                </c:pt>
                <c:pt idx="60">
                  <c:v>95.007680063895052</c:v>
                </c:pt>
                <c:pt idx="61">
                  <c:v>102.99494281007088</c:v>
                </c:pt>
                <c:pt idx="62">
                  <c:v>122.97781232080033</c:v>
                </c:pt>
                <c:pt idx="63">
                  <c:v>146.18993550660144</c:v>
                </c:pt>
                <c:pt idx="64">
                  <c:v>180.06620758553589</c:v>
                </c:pt>
                <c:pt idx="65">
                  <c:v>219.43446762323097</c:v>
                </c:pt>
                <c:pt idx="66">
                  <c:v>259.19864888275447</c:v>
                </c:pt>
                <c:pt idx="67">
                  <c:v>309.16033465972163</c:v>
                </c:pt>
                <c:pt idx="68">
                  <c:v>367.84845344886185</c:v>
                </c:pt>
                <c:pt idx="69">
                  <c:v>436.45352140854067</c:v>
                </c:pt>
                <c:pt idx="70">
                  <c:v>514.54382669089546</c:v>
                </c:pt>
                <c:pt idx="71">
                  <c:v>551.39666599863199</c:v>
                </c:pt>
                <c:pt idx="72">
                  <c:v>605.3394489630997</c:v>
                </c:pt>
                <c:pt idx="73">
                  <c:v>660.7333873451214</c:v>
                </c:pt>
                <c:pt idx="74">
                  <c:v>692.63570740423245</c:v>
                </c:pt>
                <c:pt idx="75">
                  <c:v>707.81035221407399</c:v>
                </c:pt>
                <c:pt idx="76">
                  <c:v>815.07599038456283</c:v>
                </c:pt>
                <c:pt idx="77">
                  <c:v>871.51362514122468</c:v>
                </c:pt>
                <c:pt idx="78">
                  <c:v>900.08000515650656</c:v>
                </c:pt>
                <c:pt idx="79">
                  <c:v>914.14514529060807</c:v>
                </c:pt>
                <c:pt idx="80">
                  <c:v>920.19299891355843</c:v>
                </c:pt>
                <c:pt idx="81">
                  <c:v>840.80459652062825</c:v>
                </c:pt>
                <c:pt idx="82">
                  <c:v>760.95206543559652</c:v>
                </c:pt>
                <c:pt idx="83">
                  <c:v>688.65295084357149</c:v>
                </c:pt>
                <c:pt idx="84">
                  <c:v>645.5822317100758</c:v>
                </c:pt>
                <c:pt idx="85">
                  <c:v>600.80169982325265</c:v>
                </c:pt>
                <c:pt idx="86">
                  <c:v>582.26242417720255</c:v>
                </c:pt>
                <c:pt idx="87">
                  <c:v>568.76764239186855</c:v>
                </c:pt>
                <c:pt idx="88">
                  <c:v>543.20217784658257</c:v>
                </c:pt>
                <c:pt idx="89">
                  <c:v>484.17484153853252</c:v>
                </c:pt>
                <c:pt idx="90">
                  <c:v>423.14248394945969</c:v>
                </c:pt>
                <c:pt idx="91">
                  <c:v>347.47144486546256</c:v>
                </c:pt>
                <c:pt idx="92">
                  <c:v>283.9217435981675</c:v>
                </c:pt>
                <c:pt idx="93">
                  <c:v>230.86261956765895</c:v>
                </c:pt>
                <c:pt idx="94">
                  <c:v>202.96829193238824</c:v>
                </c:pt>
                <c:pt idx="95">
                  <c:v>179.12500421478137</c:v>
                </c:pt>
                <c:pt idx="96">
                  <c:v>168.8209155197581</c:v>
                </c:pt>
                <c:pt idx="97">
                  <c:v>158.43087693489679</c:v>
                </c:pt>
                <c:pt idx="98">
                  <c:v>150.57677845732735</c:v>
                </c:pt>
                <c:pt idx="99">
                  <c:v>130.03001075824361</c:v>
                </c:pt>
                <c:pt idx="100">
                  <c:v>110.7707309355327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9C-0C4D-A18C-C0631BE569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9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9057497008986951"/>
          <c:h val="0.1680978627671540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</a:t>
            </a:r>
            <a:r>
              <a:rPr lang="en-US" sz="1800" b="1"/>
              <a:t> 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3"/>
          <c:order val="4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4D-F44C-804D-84F3D64F1170}"/>
            </c:ext>
          </c:extLst>
        </c:ser>
        <c:ser>
          <c:idx val="5"/>
          <c:order val="5"/>
          <c:tx>
            <c:v> Bandbreedte</c:v>
          </c:tx>
          <c:spPr>
            <a:solidFill>
              <a:srgbClr val="0070C0">
                <a:alpha val="15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4D-F44C-804D-84F3D64F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Eng'!$B$3:$B$103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4D-F44C-804D-84F3D64F1170}"/>
            </c:ext>
          </c:extLst>
        </c:ser>
        <c:ser>
          <c:idx val="0"/>
          <c:order val="1"/>
          <c:tx>
            <c:v> 2020</c:v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4D-F44C-804D-84F3D64F1170}"/>
            </c:ext>
          </c:extLst>
        </c:ser>
        <c:ser>
          <c:idx val="1"/>
          <c:order val="2"/>
          <c:tx>
            <c:v> 2022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Summary!$N$3:$N$103</c:f>
              <c:numCache>
                <c:formatCode>0</c:formatCode>
                <c:ptCount val="101"/>
                <c:pt idx="2">
                  <c:v>2.1365408254936193</c:v>
                </c:pt>
                <c:pt idx="3">
                  <c:v>2.9460818876185089</c:v>
                </c:pt>
                <c:pt idx="4">
                  <c:v>3.7888271674996772</c:v>
                </c:pt>
                <c:pt idx="5">
                  <c:v>4.561070659145936</c:v>
                </c:pt>
                <c:pt idx="6">
                  <c:v>4.2009793245735416</c:v>
                </c:pt>
                <c:pt idx="7">
                  <c:v>4.1384142991527</c:v>
                </c:pt>
                <c:pt idx="8">
                  <c:v>4.6643591202868038</c:v>
                </c:pt>
                <c:pt idx="9">
                  <c:v>4.7942151502925343</c:v>
                </c:pt>
                <c:pt idx="10">
                  <c:v>4.8764723934322562</c:v>
                </c:pt>
                <c:pt idx="11">
                  <c:v>5.190243078472176</c:v>
                </c:pt>
                <c:pt idx="12">
                  <c:v>5.7788062073865607</c:v>
                </c:pt>
                <c:pt idx="13">
                  <c:v>5.6689004890661332</c:v>
                </c:pt>
                <c:pt idx="14">
                  <c:v>6.1363764767653031</c:v>
                </c:pt>
                <c:pt idx="15">
                  <c:v>7.3281367723939352</c:v>
                </c:pt>
                <c:pt idx="16">
                  <c:v>8.6661729155389526</c:v>
                </c:pt>
                <c:pt idx="17">
                  <c:v>9.8335863422097738</c:v>
                </c:pt>
                <c:pt idx="18">
                  <c:v>11.615176677351201</c:v>
                </c:pt>
                <c:pt idx="19">
                  <c:v>12.631782953104439</c:v>
                </c:pt>
                <c:pt idx="20">
                  <c:v>12.239507768910261</c:v>
                </c:pt>
                <c:pt idx="21">
                  <c:v>10.667197900189072</c:v>
                </c:pt>
                <c:pt idx="22">
                  <c:v>7.9730280418513528</c:v>
                </c:pt>
                <c:pt idx="23">
                  <c:v>4.4479596832395085</c:v>
                </c:pt>
                <c:pt idx="24">
                  <c:v>1.3160611842141512</c:v>
                </c:pt>
                <c:pt idx="25">
                  <c:v>-0.61046679914368129</c:v>
                </c:pt>
                <c:pt idx="26">
                  <c:v>-1.1993581719432709</c:v>
                </c:pt>
                <c:pt idx="27">
                  <c:v>-0.34827655354679499</c:v>
                </c:pt>
                <c:pt idx="28">
                  <c:v>0.74122557788334942</c:v>
                </c:pt>
                <c:pt idx="29">
                  <c:v>3.3090042034880525</c:v>
                </c:pt>
                <c:pt idx="30">
                  <c:v>5.9194979939432972</c:v>
                </c:pt>
                <c:pt idx="31">
                  <c:v>7.0793656120296262</c:v>
                </c:pt>
                <c:pt idx="32">
                  <c:v>6.7175824478642001</c:v>
                </c:pt>
                <c:pt idx="33">
                  <c:v>8.0554265482412202</c:v>
                </c:pt>
                <c:pt idx="34">
                  <c:v>8.7919139158571689</c:v>
                </c:pt>
                <c:pt idx="35">
                  <c:v>8.981096797495578</c:v>
                </c:pt>
                <c:pt idx="36">
                  <c:v>11.724971803838173</c:v>
                </c:pt>
                <c:pt idx="37">
                  <c:v>16.664403885711852</c:v>
                </c:pt>
                <c:pt idx="38">
                  <c:v>20.56057960764273</c:v>
                </c:pt>
                <c:pt idx="39">
                  <c:v>22.503079503165221</c:v>
                </c:pt>
                <c:pt idx="40">
                  <c:v>24.394040863220187</c:v>
                </c:pt>
                <c:pt idx="41">
                  <c:v>24.01453437811826</c:v>
                </c:pt>
                <c:pt idx="42">
                  <c:v>22.977336443922791</c:v>
                </c:pt>
                <c:pt idx="43">
                  <c:v>22.029939085004436</c:v>
                </c:pt>
                <c:pt idx="44">
                  <c:v>25.924346754882237</c:v>
                </c:pt>
                <c:pt idx="45">
                  <c:v>34.152245292047851</c:v>
                </c:pt>
                <c:pt idx="46">
                  <c:v>46.113698970742895</c:v>
                </c:pt>
                <c:pt idx="47">
                  <c:v>60.600092399780465</c:v>
                </c:pt>
                <c:pt idx="48">
                  <c:v>77.116460061142561</c:v>
                </c:pt>
                <c:pt idx="49">
                  <c:v>88.977498172079734</c:v>
                </c:pt>
                <c:pt idx="50">
                  <c:v>95.928229303947859</c:v>
                </c:pt>
                <c:pt idx="51">
                  <c:v>101.17639351974825</c:v>
                </c:pt>
                <c:pt idx="52">
                  <c:v>102.82836850651559</c:v>
                </c:pt>
                <c:pt idx="53">
                  <c:v>100.59992751208475</c:v>
                </c:pt>
                <c:pt idx="54">
                  <c:v>100.42515887313425</c:v>
                </c:pt>
                <c:pt idx="55">
                  <c:v>96.722425807113694</c:v>
                </c:pt>
                <c:pt idx="56">
                  <c:v>87.599456582396925</c:v>
                </c:pt>
                <c:pt idx="57">
                  <c:v>72.72153479607644</c:v>
                </c:pt>
                <c:pt idx="58">
                  <c:v>57.460527299534419</c:v>
                </c:pt>
                <c:pt idx="59">
                  <c:v>39.579635291396706</c:v>
                </c:pt>
                <c:pt idx="60">
                  <c:v>26.805943520250178</c:v>
                </c:pt>
                <c:pt idx="61">
                  <c:v>20.5486143541441</c:v>
                </c:pt>
                <c:pt idx="62">
                  <c:v>25.07263974919989</c:v>
                </c:pt>
                <c:pt idx="63">
                  <c:v>38.023843582164787</c:v>
                </c:pt>
                <c:pt idx="64">
                  <c:v>55.071770902978777</c:v>
                </c:pt>
                <c:pt idx="65">
                  <c:v>83.001139077093711</c:v>
                </c:pt>
                <c:pt idx="66">
                  <c:v>112.64601730074178</c:v>
                </c:pt>
                <c:pt idx="67">
                  <c:v>147.23666377397845</c:v>
                </c:pt>
                <c:pt idx="68">
                  <c:v>184.94679106664083</c:v>
                </c:pt>
                <c:pt idx="69">
                  <c:v>236.18986556764094</c:v>
                </c:pt>
                <c:pt idx="70">
                  <c:v>288.22677809705658</c:v>
                </c:pt>
                <c:pt idx="71">
                  <c:v>359.21747490870075</c:v>
                </c:pt>
                <c:pt idx="72">
                  <c:v>405.351886867909</c:v>
                </c:pt>
                <c:pt idx="73">
                  <c:v>462.48473858580684</c:v>
                </c:pt>
                <c:pt idx="74">
                  <c:v>508.92404395276151</c:v>
                </c:pt>
                <c:pt idx="75">
                  <c:v>537.9549184739584</c:v>
                </c:pt>
                <c:pt idx="76">
                  <c:v>530.51357818825761</c:v>
                </c:pt>
                <c:pt idx="77">
                  <c:v>560.94012419290846</c:v>
                </c:pt>
                <c:pt idx="78">
                  <c:v>550.71754965429511</c:v>
                </c:pt>
                <c:pt idx="79">
                  <c:v>516.56562256551899</c:v>
                </c:pt>
                <c:pt idx="80">
                  <c:v>467.0100965053195</c:v>
                </c:pt>
                <c:pt idx="81">
                  <c:v>420.33360943679509</c:v>
                </c:pt>
                <c:pt idx="82">
                  <c:v>338.70612646653689</c:v>
                </c:pt>
                <c:pt idx="83">
                  <c:v>267.87247228008948</c:v>
                </c:pt>
                <c:pt idx="84">
                  <c:v>221.09633372622528</c:v>
                </c:pt>
                <c:pt idx="85">
                  <c:v>205.05522094795342</c:v>
                </c:pt>
                <c:pt idx="86">
                  <c:v>199.53909134117072</c:v>
                </c:pt>
                <c:pt idx="87">
                  <c:v>207.66422981848785</c:v>
                </c:pt>
                <c:pt idx="88">
                  <c:v>213.61366790932811</c:v>
                </c:pt>
                <c:pt idx="89">
                  <c:v>212.02852934613415</c:v>
                </c:pt>
                <c:pt idx="90">
                  <c:v>192.86657297820767</c:v>
                </c:pt>
                <c:pt idx="91">
                  <c:v>174.86033841481131</c:v>
                </c:pt>
                <c:pt idx="92">
                  <c:v>148.87858090554238</c:v>
                </c:pt>
                <c:pt idx="93">
                  <c:v>143.30162755162641</c:v>
                </c:pt>
                <c:pt idx="94">
                  <c:v>137.19552861055845</c:v>
                </c:pt>
                <c:pt idx="95">
                  <c:v>145.52421994798362</c:v>
                </c:pt>
                <c:pt idx="96">
                  <c:v>149.67831811215234</c:v>
                </c:pt>
                <c:pt idx="97">
                  <c:v>161.72672317467965</c:v>
                </c:pt>
                <c:pt idx="98">
                  <c:v>158.68947612270119</c:v>
                </c:pt>
                <c:pt idx="99">
                  <c:v>150.3220724625422</c:v>
                </c:pt>
                <c:pt idx="100">
                  <c:v>125.78057833707052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4D-F44C-804D-84F3D64F1170}"/>
            </c:ext>
          </c:extLst>
        </c:ser>
        <c:ser>
          <c:idx val="2"/>
          <c:order val="3"/>
          <c:tx>
            <c:v> gecorrigeerd</c:v>
          </c:tx>
          <c:spPr>
            <a:ln w="444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Summary!$P$3:$P$103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2.5261938432042554</c:v>
                </c:pt>
                <c:pt idx="4" formatCode="0">
                  <c:v>3.0410049922262519</c:v>
                </c:pt>
                <c:pt idx="5" formatCode="0">
                  <c:v>3.7638292971396927</c:v>
                </c:pt>
                <c:pt idx="6" formatCode="0">
                  <c:v>3.4365151646712957</c:v>
                </c:pt>
                <c:pt idx="7" formatCode="0">
                  <c:v>3.6428005848760572</c:v>
                </c:pt>
                <c:pt idx="8" formatCode="0">
                  <c:v>4.4481392640608739</c:v>
                </c:pt>
                <c:pt idx="9" formatCode="0">
                  <c:v>5.0161766157153256</c:v>
                </c:pt>
                <c:pt idx="10" formatCode="0">
                  <c:v>5.4716900148857039</c:v>
                </c:pt>
                <c:pt idx="11" formatCode="0">
                  <c:v>6.1489560415470308</c:v>
                </c:pt>
                <c:pt idx="12" formatCode="0">
                  <c:v>7.1940632950466457</c:v>
                </c:pt>
                <c:pt idx="13" formatCode="0">
                  <c:v>7.5204949108746817</c:v>
                </c:pt>
                <c:pt idx="14" formatCode="0">
                  <c:v>7.9013593282648884</c:v>
                </c:pt>
                <c:pt idx="15" formatCode="0">
                  <c:v>8.5423654038624353</c:v>
                </c:pt>
                <c:pt idx="16" formatCode="0">
                  <c:v>9.1056081861812537</c:v>
                </c:pt>
                <c:pt idx="17" formatCode="0">
                  <c:v>9.628162844556428</c:v>
                </c:pt>
                <c:pt idx="18" formatCode="0">
                  <c:v>11.072007579634013</c:v>
                </c:pt>
                <c:pt idx="19" formatCode="0">
                  <c:v>12.525205511470435</c:v>
                </c:pt>
                <c:pt idx="20" formatCode="0">
                  <c:v>13.202366277970922</c:v>
                </c:pt>
                <c:pt idx="21" formatCode="0">
                  <c:v>12.618069515185656</c:v>
                </c:pt>
                <c:pt idx="22" formatCode="0">
                  <c:v>10.424991834913964</c:v>
                </c:pt>
                <c:pt idx="23" formatCode="0">
                  <c:v>6.800434436252063</c:v>
                </c:pt>
                <c:pt idx="24" formatCode="0">
                  <c:v>3.1305562595661742</c:v>
                </c:pt>
                <c:pt idx="25" formatCode="0">
                  <c:v>0.17349308983786405</c:v>
                </c:pt>
                <c:pt idx="26" formatCode="0">
                  <c:v>-0.66404970519771056</c:v>
                </c:pt>
                <c:pt idx="27" formatCode="0">
                  <c:v>0.34241160081183664</c:v>
                </c:pt>
                <c:pt idx="28" formatCode="0">
                  <c:v>2.2850280709733788</c:v>
                </c:pt>
                <c:pt idx="29" formatCode="0">
                  <c:v>5.7321841898927861</c:v>
                </c:pt>
                <c:pt idx="30" formatCode="0">
                  <c:v>9.5973986501678894</c:v>
                </c:pt>
                <c:pt idx="31" formatCode="0">
                  <c:v>11.545969202923063</c:v>
                </c:pt>
                <c:pt idx="32" formatCode="0">
                  <c:v>11.917134448644214</c:v>
                </c:pt>
                <c:pt idx="33" formatCode="0">
                  <c:v>13.575593886704844</c:v>
                </c:pt>
                <c:pt idx="34" formatCode="0">
                  <c:v>14.697834786424217</c:v>
                </c:pt>
                <c:pt idx="35" formatCode="0">
                  <c:v>16.212596294827947</c:v>
                </c:pt>
                <c:pt idx="36" formatCode="0">
                  <c:v>20.053936135831449</c:v>
                </c:pt>
                <c:pt idx="37" formatCode="0">
                  <c:v>26.660859801953745</c:v>
                </c:pt>
                <c:pt idx="38" formatCode="0">
                  <c:v>32.788111069774565</c:v>
                </c:pt>
                <c:pt idx="39" formatCode="0">
                  <c:v>37.023212991087185</c:v>
                </c:pt>
                <c:pt idx="40" formatCode="0">
                  <c:v>39.094221144388399</c:v>
                </c:pt>
                <c:pt idx="41" formatCode="0">
                  <c:v>38.686018551165013</c:v>
                </c:pt>
                <c:pt idx="42" formatCode="0">
                  <c:v>36.837148309554813</c:v>
                </c:pt>
                <c:pt idx="43" formatCode="0">
                  <c:v>34.715559767946374</c:v>
                </c:pt>
                <c:pt idx="44" formatCode="0">
                  <c:v>38.064693642649132</c:v>
                </c:pt>
                <c:pt idx="45" formatCode="0">
                  <c:v>47.699095978849094</c:v>
                </c:pt>
                <c:pt idx="46" formatCode="0">
                  <c:v>64.104221491906969</c:v>
                </c:pt>
                <c:pt idx="47" formatCode="0">
                  <c:v>86.104239585791717</c:v>
                </c:pt>
                <c:pt idx="48" formatCode="0">
                  <c:v>111.43623862131062</c:v>
                </c:pt>
                <c:pt idx="49" formatCode="0">
                  <c:v>132.0214178196822</c:v>
                </c:pt>
                <c:pt idx="50" formatCode="0">
                  <c:v>147.78198422782651</c:v>
                </c:pt>
                <c:pt idx="51" formatCode="0">
                  <c:v>158.62658746283137</c:v>
                </c:pt>
                <c:pt idx="52" formatCode="0">
                  <c:v>161.27271027290186</c:v>
                </c:pt>
                <c:pt idx="53" formatCode="0">
                  <c:v>160.07799008090004</c:v>
                </c:pt>
                <c:pt idx="54" formatCode="0">
                  <c:v>160.19450909232208</c:v>
                </c:pt>
                <c:pt idx="55" formatCode="0">
                  <c:v>154.88608418236561</c:v>
                </c:pt>
                <c:pt idx="56" formatCode="0">
                  <c:v>144.85188970272742</c:v>
                </c:pt>
                <c:pt idx="57" formatCode="0">
                  <c:v>130.30407612853992</c:v>
                </c:pt>
                <c:pt idx="58" formatCode="0">
                  <c:v>110.64792994224428</c:v>
                </c:pt>
                <c:pt idx="59" formatCode="0">
                  <c:v>89.733820116378979</c:v>
                </c:pt>
                <c:pt idx="60" formatCode="0">
                  <c:v>74.877177369245842</c:v>
                </c:pt>
                <c:pt idx="61" formatCode="0">
                  <c:v>68.052454386091625</c:v>
                </c:pt>
                <c:pt idx="62" formatCode="0">
                  <c:v>76.570111154235335</c:v>
                </c:pt>
                <c:pt idx="63" formatCode="0">
                  <c:v>99.512749742564949</c:v>
                </c:pt>
                <c:pt idx="64" formatCode="0">
                  <c:v>128.16673865627951</c:v>
                </c:pt>
                <c:pt idx="65" formatCode="0">
                  <c:v>173.03424286986166</c:v>
                </c:pt>
                <c:pt idx="66" formatCode="0">
                  <c:v>222.36325111235726</c:v>
                </c:pt>
                <c:pt idx="67" formatCode="0">
                  <c:v>276.83598821535566</c:v>
                </c:pt>
                <c:pt idx="68" formatCode="0">
                  <c:v>339.52695839650164</c:v>
                </c:pt>
                <c:pt idx="69" formatCode="0">
                  <c:v>420.11409229207186</c:v>
                </c:pt>
                <c:pt idx="70" formatCode="0">
                  <c:v>506.45353880132689</c:v>
                </c:pt>
                <c:pt idx="71" formatCode="0">
                  <c:v>616.48938825414848</c:v>
                </c:pt>
                <c:pt idx="72" formatCode="0">
                  <c:v>681.050219867225</c:v>
                </c:pt>
                <c:pt idx="73" formatCode="0">
                  <c:v>765.15446306735669</c:v>
                </c:pt>
                <c:pt idx="74" formatCode="0">
                  <c:v>839.29073762532221</c:v>
                </c:pt>
                <c:pt idx="75" formatCode="0">
                  <c:v>884.27277217607457</c:v>
                </c:pt>
                <c:pt idx="76" formatCode="0">
                  <c:v>884.41875429529455</c:v>
                </c:pt>
                <c:pt idx="77" formatCode="0">
                  <c:v>968.47811938518987</c:v>
                </c:pt>
                <c:pt idx="78" formatCode="0">
                  <c:v>986.47436222490751</c:v>
                </c:pt>
                <c:pt idx="79" formatCode="0">
                  <c:v>966.60562514377227</c:v>
                </c:pt>
                <c:pt idx="80" formatCode="0">
                  <c:v>924.08266915062359</c:v>
                </c:pt>
                <c:pt idx="81" formatCode="0">
                  <c:v>880.43010889357424</c:v>
                </c:pt>
                <c:pt idx="82" formatCode="0">
                  <c:v>759.10842472685101</c:v>
                </c:pt>
                <c:pt idx="83" formatCode="0">
                  <c:v>648.34850499788774</c:v>
                </c:pt>
                <c:pt idx="84" formatCode="0">
                  <c:v>565.42280914801108</c:v>
                </c:pt>
                <c:pt idx="85" formatCode="0">
                  <c:v>527.84633680299135</c:v>
                </c:pt>
                <c:pt idx="86" formatCode="0">
                  <c:v>499.93994125279704</c:v>
                </c:pt>
                <c:pt idx="87" formatCode="0">
                  <c:v>498.79544190708913</c:v>
                </c:pt>
                <c:pt idx="88" formatCode="0">
                  <c:v>497.99748910526239</c:v>
                </c:pt>
                <c:pt idx="89" formatCode="0">
                  <c:v>483.62961826942546</c:v>
                </c:pt>
                <c:pt idx="90" formatCode="0">
                  <c:v>434.95399374747393</c:v>
                </c:pt>
                <c:pt idx="91" formatCode="0">
                  <c:v>386.43158038954118</c:v>
                </c:pt>
                <c:pt idx="92" formatCode="0">
                  <c:v>322.61430333827366</c:v>
                </c:pt>
                <c:pt idx="93" formatCode="0">
                  <c:v>285.26249935071019</c:v>
                </c:pt>
                <c:pt idx="94" formatCode="0">
                  <c:v>252.62683839438793</c:v>
                </c:pt>
                <c:pt idx="95" formatCode="0">
                  <c:v>247.00836591417774</c:v>
                </c:pt>
                <c:pt idx="96" formatCode="0">
                  <c:v>239.24082021954302</c:v>
                </c:pt>
                <c:pt idx="97" formatCode="0">
                  <c:v>246.1371809345587</c:v>
                </c:pt>
                <c:pt idx="98" formatCode="0">
                  <c:v>237.90491459014959</c:v>
                </c:pt>
                <c:pt idx="99" formatCode="0">
                  <c:v>225.61046169120587</c:v>
                </c:pt>
                <c:pt idx="100" formatCode="0">
                  <c:v>190.79558371619231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4D-F44C-804D-84F3D64F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2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200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9410853899446315"/>
          <c:h val="0.14809786276715409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</a:t>
            </a:r>
            <a:r>
              <a:rPr lang="en-US" sz="1800" b="1"/>
              <a:t> 2021-2022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6.2518851810190387E-2"/>
          <c:y val="9.3321810383458159E-2"/>
          <c:w val="0.9063971170270384"/>
          <c:h val="0.7995352410217017"/>
        </c:manualLayout>
      </c:layout>
      <c:areaChart>
        <c:grouping val="stacked"/>
        <c:varyColors val="0"/>
        <c:ser>
          <c:idx val="0"/>
          <c:order val="2"/>
          <c:tx>
            <c:v>onder</c:v>
          </c:tx>
          <c:spPr>
            <a:solidFill>
              <a:srgbClr val="0070C0">
                <a:alpha val="18000"/>
              </a:srgbClr>
            </a:solidFill>
            <a:ln>
              <a:noFill/>
            </a:ln>
            <a:effectLst/>
          </c:spPr>
          <c:val>
            <c:numRef>
              <c:f>Summary!$AK$43:$AK$63</c:f>
              <c:numCache>
                <c:formatCode>0.0</c:formatCode>
                <c:ptCount val="21"/>
                <c:pt idx="0">
                  <c:v>18.916659324521337</c:v>
                </c:pt>
                <c:pt idx="1">
                  <c:v>19.57140771636011</c:v>
                </c:pt>
                <c:pt idx="2">
                  <c:v>20.399999999999999</c:v>
                </c:pt>
                <c:pt idx="3">
                  <c:v>21.449475518063373</c:v>
                </c:pt>
                <c:pt idx="4">
                  <c:v>22.289010745208053</c:v>
                </c:pt>
                <c:pt idx="5">
                  <c:v>23.743630724891254</c:v>
                </c:pt>
                <c:pt idx="6">
                  <c:v>25.242820761555159</c:v>
                </c:pt>
                <c:pt idx="7">
                  <c:v>27.324714088165685</c:v>
                </c:pt>
                <c:pt idx="8">
                  <c:v>29.295733477760887</c:v>
                </c:pt>
                <c:pt idx="9">
                  <c:v>31.292171544972714</c:v>
                </c:pt>
                <c:pt idx="10">
                  <c:v>32.863353450309965</c:v>
                </c:pt>
                <c:pt idx="11">
                  <c:v>34.789653634378141</c:v>
                </c:pt>
                <c:pt idx="12">
                  <c:v>36.22926993468127</c:v>
                </c:pt>
                <c:pt idx="13">
                  <c:v>38.164905345094198</c:v>
                </c:pt>
                <c:pt idx="14">
                  <c:v>40.051966243868733</c:v>
                </c:pt>
                <c:pt idx="15">
                  <c:v>42.434891304208612</c:v>
                </c:pt>
                <c:pt idx="16">
                  <c:v>44.400000000000006</c:v>
                </c:pt>
                <c:pt idx="17">
                  <c:v>46.692183500024932</c:v>
                </c:pt>
                <c:pt idx="18">
                  <c:v>48.736844378765426</c:v>
                </c:pt>
                <c:pt idx="19">
                  <c:v>50.613832101511541</c:v>
                </c:pt>
                <c:pt idx="20">
                  <c:v>52.327430664996349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24-3049-B84D-0777EC7BF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2"/>
          <c:order val="0"/>
          <c:tx>
            <c:v>Mannen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Eng'!$A$43:$A$63</c:f>
              <c:numCache>
                <c:formatCode>0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cat>
          <c:val>
            <c:numRef>
              <c:f>'Male Baseline'!$AQ$43:$AQ$63</c:f>
              <c:numCache>
                <c:formatCode>0</c:formatCode>
                <c:ptCount val="21"/>
                <c:pt idx="0">
                  <c:v>9.2778385227012734</c:v>
                </c:pt>
                <c:pt idx="1">
                  <c:v>4.0739959976769029</c:v>
                </c:pt>
                <c:pt idx="2">
                  <c:v>2.6843685106126087</c:v>
                </c:pt>
                <c:pt idx="3">
                  <c:v>3.1820910145949939</c:v>
                </c:pt>
                <c:pt idx="4">
                  <c:v>3.3202492506105612</c:v>
                </c:pt>
                <c:pt idx="5">
                  <c:v>10.440972599797727</c:v>
                </c:pt>
                <c:pt idx="6">
                  <c:v>14.858654216788603</c:v>
                </c:pt>
                <c:pt idx="7">
                  <c:v>30.038619169398441</c:v>
                </c:pt>
                <c:pt idx="8">
                  <c:v>43.891624996556189</c:v>
                </c:pt>
                <c:pt idx="9">
                  <c:v>52.583009247844849</c:v>
                </c:pt>
                <c:pt idx="10">
                  <c:v>53.060893690007035</c:v>
                </c:pt>
                <c:pt idx="11">
                  <c:v>63.739375986746175</c:v>
                </c:pt>
                <c:pt idx="12">
                  <c:v>60.629157010483233</c:v>
                </c:pt>
                <c:pt idx="13">
                  <c:v>59.883254735195365</c:v>
                </c:pt>
                <c:pt idx="14">
                  <c:v>73.736281093356212</c:v>
                </c:pt>
                <c:pt idx="15">
                  <c:v>82.938863283648885</c:v>
                </c:pt>
                <c:pt idx="16">
                  <c:v>90.668362572435171</c:v>
                </c:pt>
                <c:pt idx="17">
                  <c:v>93.685276258901979</c:v>
                </c:pt>
                <c:pt idx="18">
                  <c:v>86.362814372001054</c:v>
                </c:pt>
                <c:pt idx="19">
                  <c:v>59.279991074083497</c:v>
                </c:pt>
                <c:pt idx="20">
                  <c:v>67.719052936596128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D24-3049-B84D-0777EC7BF8AC}"/>
            </c:ext>
          </c:extLst>
        </c:ser>
        <c:ser>
          <c:idx val="1"/>
          <c:order val="1"/>
          <c:tx>
            <c:v>Vrouwen</c:v>
          </c:tx>
          <c:spPr>
            <a:ln w="28575" cap="rnd">
              <a:solidFill>
                <a:srgbClr val="D678A3"/>
              </a:solidFill>
              <a:round/>
            </a:ln>
            <a:effectLst/>
          </c:spPr>
          <c:marker>
            <c:symbol val="none"/>
          </c:marker>
          <c:cat>
            <c:numRef>
              <c:f>'Graphs Eng'!$A$43:$A$63</c:f>
              <c:numCache>
                <c:formatCode>0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cat>
          <c:val>
            <c:numRef>
              <c:f>'Female Baseline'!$AQ$43:$AQ$63</c:f>
              <c:numCache>
                <c:formatCode>0</c:formatCode>
                <c:ptCount val="21"/>
                <c:pt idx="0">
                  <c:v>13.552318314428698</c:v>
                </c:pt>
                <c:pt idx="1">
                  <c:v>10.028718419322793</c:v>
                </c:pt>
                <c:pt idx="2">
                  <c:v>12.24199520004642</c:v>
                </c:pt>
                <c:pt idx="3">
                  <c:v>13.278368098665307</c:v>
                </c:pt>
                <c:pt idx="4">
                  <c:v>14.707943166022066</c:v>
                </c:pt>
                <c:pt idx="5">
                  <c:v>13.00259490833929</c:v>
                </c:pt>
                <c:pt idx="6">
                  <c:v>17.732913668275266</c:v>
                </c:pt>
                <c:pt idx="7">
                  <c:v>21.294698648872533</c:v>
                </c:pt>
                <c:pt idx="8">
                  <c:v>29.159018378545785</c:v>
                </c:pt>
                <c:pt idx="9">
                  <c:v>30.565841395996717</c:v>
                </c:pt>
                <c:pt idx="10">
                  <c:v>32.382589371131957</c:v>
                </c:pt>
                <c:pt idx="11">
                  <c:v>28.425621609367266</c:v>
                </c:pt>
                <c:pt idx="12">
                  <c:v>28.797621288049537</c:v>
                </c:pt>
                <c:pt idx="13">
                  <c:v>19.50833322376273</c:v>
                </c:pt>
                <c:pt idx="14">
                  <c:v>29.137311187935097</c:v>
                </c:pt>
                <c:pt idx="15">
                  <c:v>30.500726125906102</c:v>
                </c:pt>
                <c:pt idx="16">
                  <c:v>27.012593596329928</c:v>
                </c:pt>
                <c:pt idx="17">
                  <c:v>30.780983091069608</c:v>
                </c:pt>
                <c:pt idx="18">
                  <c:v>35.068406511328838</c:v>
                </c:pt>
                <c:pt idx="19">
                  <c:v>29.089540594440518</c:v>
                </c:pt>
                <c:pt idx="20">
                  <c:v>30.841935530170815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BD24-3049-B84D-0777EC7BF8AC}"/>
            </c:ext>
          </c:extLst>
        </c:ser>
        <c:ser>
          <c:idx val="3"/>
          <c:order val="3"/>
          <c:tx>
            <c:v>M 2022</c:v>
          </c:tx>
          <c:spPr>
            <a:ln w="28575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'Male Baseline'!$AR$43:$AR$63</c:f>
              <c:numCache>
                <c:formatCode>0</c:formatCode>
                <c:ptCount val="21"/>
                <c:pt idx="0">
                  <c:v>17.954795802790681</c:v>
                </c:pt>
                <c:pt idx="1">
                  <c:v>11.006966259403669</c:v>
                </c:pt>
                <c:pt idx="2">
                  <c:v>11.155246524741457</c:v>
                </c:pt>
                <c:pt idx="3">
                  <c:v>6.8678135324484231</c:v>
                </c:pt>
                <c:pt idx="4">
                  <c:v>7.3624203155873058</c:v>
                </c:pt>
                <c:pt idx="5">
                  <c:v>7.0628549511051917</c:v>
                </c:pt>
                <c:pt idx="6">
                  <c:v>21.023397042982509</c:v>
                </c:pt>
                <c:pt idx="7">
                  <c:v>29.918603805142187</c:v>
                </c:pt>
                <c:pt idx="8">
                  <c:v>41.230035769520647</c:v>
                </c:pt>
                <c:pt idx="9">
                  <c:v>53.367583693955567</c:v>
                </c:pt>
                <c:pt idx="10">
                  <c:v>68.324898804909026</c:v>
                </c:pt>
                <c:pt idx="11">
                  <c:v>68.681585417608431</c:v>
                </c:pt>
                <c:pt idx="12">
                  <c:v>72.855473545033433</c:v>
                </c:pt>
                <c:pt idx="13">
                  <c:v>79.001812255625424</c:v>
                </c:pt>
                <c:pt idx="14">
                  <c:v>74.391420267223765</c:v>
                </c:pt>
                <c:pt idx="15">
                  <c:v>69.795001092049574</c:v>
                </c:pt>
                <c:pt idx="16">
                  <c:v>72.099586087499432</c:v>
                </c:pt>
                <c:pt idx="17">
                  <c:v>57.314329940174346</c:v>
                </c:pt>
                <c:pt idx="18">
                  <c:v>43.379133070103556</c:v>
                </c:pt>
                <c:pt idx="19">
                  <c:v>31.974831337660227</c:v>
                </c:pt>
                <c:pt idx="20">
                  <c:v>26.103916187805432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D24-3049-B84D-0777EC7BF8AC}"/>
            </c:ext>
          </c:extLst>
        </c:ser>
        <c:ser>
          <c:idx val="4"/>
          <c:order val="4"/>
          <c:tx>
            <c:v>V 2022</c:v>
          </c:tx>
          <c:spPr>
            <a:ln w="28575" cap="rnd">
              <a:solidFill>
                <a:srgbClr val="D678A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'Female Baseline'!$AR$43:$AR$63</c:f>
              <c:numCache>
                <c:formatCode>0</c:formatCode>
                <c:ptCount val="21"/>
                <c:pt idx="0">
                  <c:v>11.073324673240265</c:v>
                </c:pt>
                <c:pt idx="1">
                  <c:v>11.850788555881804</c:v>
                </c:pt>
                <c:pt idx="2">
                  <c:v>10.935232950314658</c:v>
                </c:pt>
                <c:pt idx="3">
                  <c:v>11.969879322657855</c:v>
                </c:pt>
                <c:pt idx="4">
                  <c:v>14.710214282547852</c:v>
                </c:pt>
                <c:pt idx="5">
                  <c:v>17.228278730333969</c:v>
                </c:pt>
                <c:pt idx="6">
                  <c:v>21.306396121691964</c:v>
                </c:pt>
                <c:pt idx="7">
                  <c:v>33.311368355742005</c:v>
                </c:pt>
                <c:pt idx="8">
                  <c:v>37.414925479060855</c:v>
                </c:pt>
                <c:pt idx="9">
                  <c:v>41.137018049367441</c:v>
                </c:pt>
                <c:pt idx="10">
                  <c:v>38.548073183340684</c:v>
                </c:pt>
                <c:pt idx="11">
                  <c:v>32.953398301751818</c:v>
                </c:pt>
                <c:pt idx="12">
                  <c:v>25.128154275191385</c:v>
                </c:pt>
                <c:pt idx="13">
                  <c:v>25.883970071958068</c:v>
                </c:pt>
                <c:pt idx="14">
                  <c:v>28.373056409935941</c:v>
                </c:pt>
                <c:pt idx="15">
                  <c:v>25.935765924045949</c:v>
                </c:pt>
                <c:pt idx="16">
                  <c:v>28.661554437108272</c:v>
                </c:pt>
                <c:pt idx="17">
                  <c:v>22.155632549947789</c:v>
                </c:pt>
                <c:pt idx="18">
                  <c:v>15.891803133896042</c:v>
                </c:pt>
                <c:pt idx="19">
                  <c:v>-3.5999635921030517</c:v>
                </c:pt>
                <c:pt idx="20">
                  <c:v>-6.6781866544199602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BD24-3049-B84D-0777EC7BF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5"/>
        <c:tickMarkSkip val="5"/>
        <c:noMultiLvlLbl val="0"/>
      </c:catAx>
      <c:valAx>
        <c:axId val="12259345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25"/>
      </c:valAx>
      <c:spPr>
        <a:solidFill>
          <a:schemeClr val="bg1"/>
        </a:solidFill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Corrected</a:t>
            </a:r>
            <a:r>
              <a:rPr lang="en-US" sz="1800" b="1" baseline="0"/>
              <a:t> </a:t>
            </a:r>
            <a:r>
              <a:rPr lang="en-US" sz="18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excess mortality</a:t>
            </a:r>
            <a:r>
              <a:rPr lang="en-US" sz="1800" b="1"/>
              <a:t> 2020 - 2023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areaChart>
        <c:grouping val="stacked"/>
        <c:varyColors val="0"/>
        <c:ser>
          <c:idx val="5"/>
          <c:order val="5"/>
          <c:tx>
            <c:v>onder</c:v>
          </c:tx>
          <c:spPr>
            <a:noFill/>
            <a:ln>
              <a:noFill/>
            </a:ln>
            <a:effectLst/>
          </c:spPr>
          <c:val>
            <c:numRef>
              <c:f>Summary!$AI$3:$AI$103</c:f>
              <c:numCache>
                <c:formatCode>0.0</c:formatCode>
                <c:ptCount val="101"/>
                <c:pt idx="3">
                  <c:v>-6.7349832961930947</c:v>
                </c:pt>
                <c:pt idx="4">
                  <c:v>-5.6284989117881157</c:v>
                </c:pt>
                <c:pt idx="5">
                  <c:v>-5.4332310828824495</c:v>
                </c:pt>
                <c:pt idx="6">
                  <c:v>-4.6475800154489004</c:v>
                </c:pt>
                <c:pt idx="7">
                  <c:v>-4.2426406871192857</c:v>
                </c:pt>
                <c:pt idx="8">
                  <c:v>-3.9799497484264803</c:v>
                </c:pt>
                <c:pt idx="9">
                  <c:v>-4.0693979898751609</c:v>
                </c:pt>
                <c:pt idx="10">
                  <c:v>-4.3266615305567875</c:v>
                </c:pt>
                <c:pt idx="11">
                  <c:v>-4.724404724407087</c:v>
                </c:pt>
                <c:pt idx="12">
                  <c:v>-5.2306787322488084</c:v>
                </c:pt>
                <c:pt idx="13">
                  <c:v>-6.1188234163113417</c:v>
                </c:pt>
                <c:pt idx="14">
                  <c:v>-6.3498031465550167</c:v>
                </c:pt>
                <c:pt idx="15">
                  <c:v>-7.2993150363578625</c:v>
                </c:pt>
                <c:pt idx="16">
                  <c:v>-8.4</c:v>
                </c:pt>
                <c:pt idx="17">
                  <c:v>-9.7488460855631516</c:v>
                </c:pt>
                <c:pt idx="18">
                  <c:v>-10.733126291998991</c:v>
                </c:pt>
                <c:pt idx="19">
                  <c:v>-11.696153213770756</c:v>
                </c:pt>
                <c:pt idx="20">
                  <c:v>-12.441864811996631</c:v>
                </c:pt>
                <c:pt idx="21">
                  <c:v>-12.727922061357855</c:v>
                </c:pt>
                <c:pt idx="22">
                  <c:v>-12.58570617804182</c:v>
                </c:pt>
                <c:pt idx="23">
                  <c:v>-12.412896519346321</c:v>
                </c:pt>
                <c:pt idx="24">
                  <c:v>-12.557069721873809</c:v>
                </c:pt>
                <c:pt idx="25">
                  <c:v>-12.557069721873809</c:v>
                </c:pt>
                <c:pt idx="26">
                  <c:v>-12.812493902437573</c:v>
                </c:pt>
                <c:pt idx="27">
                  <c:v>-12.952219886953742</c:v>
                </c:pt>
                <c:pt idx="28">
                  <c:v>-13.035336589440259</c:v>
                </c:pt>
                <c:pt idx="29">
                  <c:v>-13.33566646253572</c:v>
                </c:pt>
                <c:pt idx="30">
                  <c:v>-13.469966592386189</c:v>
                </c:pt>
                <c:pt idx="31">
                  <c:v>-13.655768012089251</c:v>
                </c:pt>
                <c:pt idx="32">
                  <c:v>-14.2492105044455</c:v>
                </c:pt>
                <c:pt idx="33">
                  <c:v>-14.987995196156156</c:v>
                </c:pt>
                <c:pt idx="34">
                  <c:v>-15.43761639632233</c:v>
                </c:pt>
                <c:pt idx="35">
                  <c:v>-15.600000000000001</c:v>
                </c:pt>
                <c:pt idx="36">
                  <c:v>-16.343806166251483</c:v>
                </c:pt>
                <c:pt idx="37">
                  <c:v>-16.8</c:v>
                </c:pt>
                <c:pt idx="38">
                  <c:v>-17.097368218530011</c:v>
                </c:pt>
                <c:pt idx="39">
                  <c:v>-17.899720668211557</c:v>
                </c:pt>
                <c:pt idx="40">
                  <c:v>-18.916659324521337</c:v>
                </c:pt>
                <c:pt idx="41">
                  <c:v>-19.57140771636011</c:v>
                </c:pt>
                <c:pt idx="42">
                  <c:v>-20.399999999999999</c:v>
                </c:pt>
                <c:pt idx="43">
                  <c:v>-21.449475518063373</c:v>
                </c:pt>
                <c:pt idx="44">
                  <c:v>-22.289010745208053</c:v>
                </c:pt>
                <c:pt idx="45">
                  <c:v>-23.743630724891254</c:v>
                </c:pt>
                <c:pt idx="46">
                  <c:v>-25.242820761555159</c:v>
                </c:pt>
                <c:pt idx="47">
                  <c:v>-27.324714088165685</c:v>
                </c:pt>
                <c:pt idx="48">
                  <c:v>-29.295733477760887</c:v>
                </c:pt>
                <c:pt idx="49">
                  <c:v>-31.292171544972714</c:v>
                </c:pt>
                <c:pt idx="50">
                  <c:v>-32.863353450309965</c:v>
                </c:pt>
                <c:pt idx="51">
                  <c:v>-34.789653634378141</c:v>
                </c:pt>
                <c:pt idx="52">
                  <c:v>-36.22926993468127</c:v>
                </c:pt>
                <c:pt idx="53">
                  <c:v>-38.164905345094198</c:v>
                </c:pt>
                <c:pt idx="54">
                  <c:v>-40.051966243868733</c:v>
                </c:pt>
                <c:pt idx="55">
                  <c:v>-42.434891304208612</c:v>
                </c:pt>
                <c:pt idx="56">
                  <c:v>-44.400000000000006</c:v>
                </c:pt>
                <c:pt idx="57">
                  <c:v>-46.692183500024932</c:v>
                </c:pt>
                <c:pt idx="58">
                  <c:v>-48.736844378765426</c:v>
                </c:pt>
                <c:pt idx="59">
                  <c:v>-50.613832101511541</c:v>
                </c:pt>
                <c:pt idx="60">
                  <c:v>-52.327430664996349</c:v>
                </c:pt>
                <c:pt idx="61">
                  <c:v>-54.159763662704435</c:v>
                </c:pt>
                <c:pt idx="62">
                  <c:v>-56.323352172966409</c:v>
                </c:pt>
                <c:pt idx="63">
                  <c:v>-58.548441482246133</c:v>
                </c:pt>
                <c:pt idx="64">
                  <c:v>-60.964251820226586</c:v>
                </c:pt>
                <c:pt idx="65">
                  <c:v>-63.242390846646522</c:v>
                </c:pt>
                <c:pt idx="66">
                  <c:v>-65.759562042337237</c:v>
                </c:pt>
                <c:pt idx="67">
                  <c:v>-68.410525505948272</c:v>
                </c:pt>
                <c:pt idx="68">
                  <c:v>-71.29656373206214</c:v>
                </c:pt>
                <c:pt idx="69">
                  <c:v>-74.48221264167708</c:v>
                </c:pt>
                <c:pt idx="70">
                  <c:v>-78.785277812545672</c:v>
                </c:pt>
                <c:pt idx="71">
                  <c:v>-81.617645151033372</c:v>
                </c:pt>
                <c:pt idx="72">
                  <c:v>-83.466879658940172</c:v>
                </c:pt>
                <c:pt idx="73">
                  <c:v>-85.495263026673015</c:v>
                </c:pt>
                <c:pt idx="74">
                  <c:v>-86.541550714093404</c:v>
                </c:pt>
                <c:pt idx="75">
                  <c:v>-86.132920535646534</c:v>
                </c:pt>
                <c:pt idx="76">
                  <c:v>-87.109586154452614</c:v>
                </c:pt>
                <c:pt idx="77">
                  <c:v>-89.026737556758746</c:v>
                </c:pt>
                <c:pt idx="78">
                  <c:v>-90.601986733183722</c:v>
                </c:pt>
                <c:pt idx="79">
                  <c:v>-92.212797376503005</c:v>
                </c:pt>
                <c:pt idx="80">
                  <c:v>-94.079540815205945</c:v>
                </c:pt>
                <c:pt idx="81">
                  <c:v>-95.477327151528499</c:v>
                </c:pt>
                <c:pt idx="82">
                  <c:v>-96.265881806588141</c:v>
                </c:pt>
                <c:pt idx="83">
                  <c:v>-96.717320062127442</c:v>
                </c:pt>
                <c:pt idx="84">
                  <c:v>-96.851226115109142</c:v>
                </c:pt>
                <c:pt idx="85">
                  <c:v>-97.003505091311013</c:v>
                </c:pt>
                <c:pt idx="86">
                  <c:v>-96.437751943935325</c:v>
                </c:pt>
                <c:pt idx="87">
                  <c:v>-94.659389391649896</c:v>
                </c:pt>
                <c:pt idx="88">
                  <c:v>-91.778428838153474</c:v>
                </c:pt>
                <c:pt idx="89">
                  <c:v>-88.38959214749211</c:v>
                </c:pt>
                <c:pt idx="90">
                  <c:v>-83.333066666240001</c:v>
                </c:pt>
                <c:pt idx="91">
                  <c:v>-77.773517343630544</c:v>
                </c:pt>
                <c:pt idx="92">
                  <c:v>-71.664217012397472</c:v>
                </c:pt>
                <c:pt idx="93">
                  <c:v>-65.071652814416822</c:v>
                </c:pt>
                <c:pt idx="94">
                  <c:v>-58.40068492749036</c:v>
                </c:pt>
                <c:pt idx="95">
                  <c:v>-51.58604462449123</c:v>
                </c:pt>
                <c:pt idx="96">
                  <c:v>-44.48100718284153</c:v>
                </c:pt>
                <c:pt idx="97">
                  <c:v>-38.042081961953663</c:v>
                </c:pt>
                <c:pt idx="98">
                  <c:v>-32.019993753903201</c:v>
                </c:pt>
                <c:pt idx="99">
                  <c:v>-25.848791074245618</c:v>
                </c:pt>
                <c:pt idx="100">
                  <c:v>-20.749939758948699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D-E642-9E47-2BF0A20BE25E}"/>
            </c:ext>
          </c:extLst>
        </c:ser>
        <c:ser>
          <c:idx val="7"/>
          <c:order val="6"/>
          <c:tx>
            <c:v>Breedte</c:v>
          </c:tx>
          <c:spPr>
            <a:solidFill>
              <a:srgbClr val="0070C0">
                <a:alpha val="20000"/>
              </a:srgbClr>
            </a:solidFill>
            <a:ln>
              <a:noFill/>
            </a:ln>
            <a:effectLst/>
          </c:spPr>
          <c:val>
            <c:numRef>
              <c:f>Summary!$AJ$3:$AJ$103</c:f>
              <c:numCache>
                <c:formatCode>0.0</c:formatCode>
                <c:ptCount val="101"/>
                <c:pt idx="3">
                  <c:v>13.469966592386189</c:v>
                </c:pt>
                <c:pt idx="4">
                  <c:v>11.256997823576231</c:v>
                </c:pt>
                <c:pt idx="5">
                  <c:v>10.866462165764899</c:v>
                </c:pt>
                <c:pt idx="6">
                  <c:v>9.2951600308978009</c:v>
                </c:pt>
                <c:pt idx="7">
                  <c:v>8.4852813742385713</c:v>
                </c:pt>
                <c:pt idx="8">
                  <c:v>7.9598994968529606</c:v>
                </c:pt>
                <c:pt idx="9">
                  <c:v>8.1387959797503218</c:v>
                </c:pt>
                <c:pt idx="10">
                  <c:v>8.653323061113575</c:v>
                </c:pt>
                <c:pt idx="11">
                  <c:v>9.4488094488141741</c:v>
                </c:pt>
                <c:pt idx="12">
                  <c:v>10.461357464497617</c:v>
                </c:pt>
                <c:pt idx="13">
                  <c:v>12.237646832622683</c:v>
                </c:pt>
                <c:pt idx="14">
                  <c:v>12.699606293110033</c:v>
                </c:pt>
                <c:pt idx="15">
                  <c:v>14.598630072715725</c:v>
                </c:pt>
                <c:pt idx="16">
                  <c:v>16.8</c:v>
                </c:pt>
                <c:pt idx="17">
                  <c:v>19.497692171126303</c:v>
                </c:pt>
                <c:pt idx="18">
                  <c:v>21.466252583997981</c:v>
                </c:pt>
                <c:pt idx="19">
                  <c:v>23.392306427541513</c:v>
                </c:pt>
                <c:pt idx="20">
                  <c:v>24.883729623993261</c:v>
                </c:pt>
                <c:pt idx="21">
                  <c:v>25.45584412271571</c:v>
                </c:pt>
                <c:pt idx="22">
                  <c:v>25.171412356083639</c:v>
                </c:pt>
                <c:pt idx="23">
                  <c:v>24.825793038692641</c:v>
                </c:pt>
                <c:pt idx="24">
                  <c:v>25.114139443747618</c:v>
                </c:pt>
                <c:pt idx="25">
                  <c:v>25.114139443747618</c:v>
                </c:pt>
                <c:pt idx="26">
                  <c:v>25.624987804875147</c:v>
                </c:pt>
                <c:pt idx="27">
                  <c:v>25.904439773907484</c:v>
                </c:pt>
                <c:pt idx="28">
                  <c:v>26.070673178880519</c:v>
                </c:pt>
                <c:pt idx="29">
                  <c:v>26.671332925071439</c:v>
                </c:pt>
                <c:pt idx="30">
                  <c:v>26.939933184772379</c:v>
                </c:pt>
                <c:pt idx="31">
                  <c:v>27.311536024178501</c:v>
                </c:pt>
                <c:pt idx="32">
                  <c:v>28.498421008891</c:v>
                </c:pt>
                <c:pt idx="33">
                  <c:v>29.975990392312312</c:v>
                </c:pt>
                <c:pt idx="34">
                  <c:v>30.87523279264466</c:v>
                </c:pt>
                <c:pt idx="35">
                  <c:v>31.200000000000003</c:v>
                </c:pt>
                <c:pt idx="36">
                  <c:v>32.687612332502965</c:v>
                </c:pt>
                <c:pt idx="37">
                  <c:v>33.6</c:v>
                </c:pt>
                <c:pt idx="38">
                  <c:v>34.194736437060023</c:v>
                </c:pt>
                <c:pt idx="39">
                  <c:v>35.799441336423115</c:v>
                </c:pt>
                <c:pt idx="40">
                  <c:v>37.833318649042674</c:v>
                </c:pt>
                <c:pt idx="41">
                  <c:v>39.142815432720219</c:v>
                </c:pt>
                <c:pt idx="42">
                  <c:v>40.799999999999997</c:v>
                </c:pt>
                <c:pt idx="43">
                  <c:v>42.898951036126746</c:v>
                </c:pt>
                <c:pt idx="44">
                  <c:v>44.578021490416106</c:v>
                </c:pt>
                <c:pt idx="45">
                  <c:v>47.487261449782508</c:v>
                </c:pt>
                <c:pt idx="46">
                  <c:v>50.485641523110317</c:v>
                </c:pt>
                <c:pt idx="47">
                  <c:v>54.649428176331369</c:v>
                </c:pt>
                <c:pt idx="48">
                  <c:v>58.591466955521774</c:v>
                </c:pt>
                <c:pt idx="49">
                  <c:v>62.584343089945428</c:v>
                </c:pt>
                <c:pt idx="50">
                  <c:v>65.726706900619931</c:v>
                </c:pt>
                <c:pt idx="51">
                  <c:v>69.579307268756281</c:v>
                </c:pt>
                <c:pt idx="52">
                  <c:v>72.458539869362539</c:v>
                </c:pt>
                <c:pt idx="53">
                  <c:v>76.329810690188395</c:v>
                </c:pt>
                <c:pt idx="54">
                  <c:v>80.103932487737467</c:v>
                </c:pt>
                <c:pt idx="55">
                  <c:v>84.869782608417225</c:v>
                </c:pt>
                <c:pt idx="56">
                  <c:v>88.800000000000011</c:v>
                </c:pt>
                <c:pt idx="57">
                  <c:v>93.384367000049863</c:v>
                </c:pt>
                <c:pt idx="58">
                  <c:v>97.473688757530851</c:v>
                </c:pt>
                <c:pt idx="59">
                  <c:v>101.22766420302308</c:v>
                </c:pt>
                <c:pt idx="60">
                  <c:v>104.6548613299927</c:v>
                </c:pt>
                <c:pt idx="61">
                  <c:v>108.31952732540887</c:v>
                </c:pt>
                <c:pt idx="62">
                  <c:v>112.64670434593282</c:v>
                </c:pt>
                <c:pt idx="63">
                  <c:v>117.09688296449227</c:v>
                </c:pt>
                <c:pt idx="64">
                  <c:v>121.92850364045317</c:v>
                </c:pt>
                <c:pt idx="65">
                  <c:v>126.48478169329304</c:v>
                </c:pt>
                <c:pt idx="66">
                  <c:v>131.51912408467447</c:v>
                </c:pt>
                <c:pt idx="67">
                  <c:v>136.82105101189654</c:v>
                </c:pt>
                <c:pt idx="68">
                  <c:v>142.59312746412428</c:v>
                </c:pt>
                <c:pt idx="69">
                  <c:v>148.96442528335416</c:v>
                </c:pt>
                <c:pt idx="70">
                  <c:v>157.57055562509134</c:v>
                </c:pt>
                <c:pt idx="71">
                  <c:v>163.23529030206674</c:v>
                </c:pt>
                <c:pt idx="72">
                  <c:v>166.93375931788034</c:v>
                </c:pt>
                <c:pt idx="73">
                  <c:v>170.99052605334603</c:v>
                </c:pt>
                <c:pt idx="74">
                  <c:v>173.08310142818681</c:v>
                </c:pt>
                <c:pt idx="75">
                  <c:v>172.26584107129307</c:v>
                </c:pt>
                <c:pt idx="76">
                  <c:v>174.21917230890523</c:v>
                </c:pt>
                <c:pt idx="77">
                  <c:v>178.05347511351749</c:v>
                </c:pt>
                <c:pt idx="78">
                  <c:v>181.20397346636744</c:v>
                </c:pt>
                <c:pt idx="79">
                  <c:v>184.42559475300601</c:v>
                </c:pt>
                <c:pt idx="80">
                  <c:v>188.15908163041189</c:v>
                </c:pt>
                <c:pt idx="81">
                  <c:v>190.954654303057</c:v>
                </c:pt>
                <c:pt idx="82">
                  <c:v>192.53176361317628</c:v>
                </c:pt>
                <c:pt idx="83">
                  <c:v>193.43464012425488</c:v>
                </c:pt>
                <c:pt idx="84">
                  <c:v>193.70245223021828</c:v>
                </c:pt>
                <c:pt idx="85">
                  <c:v>194.00701018262203</c:v>
                </c:pt>
                <c:pt idx="86">
                  <c:v>192.87550388787065</c:v>
                </c:pt>
                <c:pt idx="87">
                  <c:v>189.31877878329979</c:v>
                </c:pt>
                <c:pt idx="88">
                  <c:v>183.55685767630695</c:v>
                </c:pt>
                <c:pt idx="89">
                  <c:v>176.77918429498422</c:v>
                </c:pt>
                <c:pt idx="90">
                  <c:v>166.66613333248</c:v>
                </c:pt>
                <c:pt idx="91">
                  <c:v>155.54703468726109</c:v>
                </c:pt>
                <c:pt idx="92">
                  <c:v>143.32843402479494</c:v>
                </c:pt>
                <c:pt idx="93">
                  <c:v>130.14330562883364</c:v>
                </c:pt>
                <c:pt idx="94">
                  <c:v>116.80136985498072</c:v>
                </c:pt>
                <c:pt idx="95">
                  <c:v>103.17208924898246</c:v>
                </c:pt>
                <c:pt idx="96">
                  <c:v>88.962014365683061</c:v>
                </c:pt>
                <c:pt idx="97">
                  <c:v>76.084163923907326</c:v>
                </c:pt>
                <c:pt idx="98">
                  <c:v>64.039987507806401</c:v>
                </c:pt>
                <c:pt idx="99">
                  <c:v>51.697582148491236</c:v>
                </c:pt>
                <c:pt idx="100">
                  <c:v>41.499879517897398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BD-E642-9E47-2BF0A20B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275728"/>
        <c:axId val="1225934592"/>
      </c:areaChart>
      <c:lineChart>
        <c:grouping val="standard"/>
        <c:varyColors val="0"/>
        <c:ser>
          <c:idx val="4"/>
          <c:order val="0"/>
          <c:tx>
            <c:v>zero</c:v>
          </c:tx>
          <c:spPr>
            <a:ln w="38100" cap="rnd">
              <a:solidFill>
                <a:schemeClr val="tx1">
                  <a:alpha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'Graphs Eng'!$B$3:$B$103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BD-E642-9E47-2BF0A20BE25E}"/>
            </c:ext>
          </c:extLst>
        </c:ser>
        <c:ser>
          <c:idx val="0"/>
          <c:order val="1"/>
          <c:tx>
            <c:v>2020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Summary!$L$3:$L$103</c:f>
              <c:numCache>
                <c:formatCode>0</c:formatCode>
                <c:ptCount val="101"/>
                <c:pt idx="2">
                  <c:v>-0.35659469993068982</c:v>
                </c:pt>
                <c:pt idx="3">
                  <c:v>-0.41050106505209694</c:v>
                </c:pt>
                <c:pt idx="4">
                  <c:v>-0.53586164524020263</c:v>
                </c:pt>
                <c:pt idx="5">
                  <c:v>-0.78286677521255044</c:v>
                </c:pt>
                <c:pt idx="6">
                  <c:v>-0.84704009194609531</c:v>
                </c:pt>
                <c:pt idx="7">
                  <c:v>-1.1036484007738276</c:v>
                </c:pt>
                <c:pt idx="8">
                  <c:v>-1.1915301298110239</c:v>
                </c:pt>
                <c:pt idx="9">
                  <c:v>-1.1913031405829428</c:v>
                </c:pt>
                <c:pt idx="10">
                  <c:v>-0.23597197953048027</c:v>
                </c:pt>
                <c:pt idx="11">
                  <c:v>0.68953546293130719</c:v>
                </c:pt>
                <c:pt idx="12">
                  <c:v>1.4283399928569778</c:v>
                </c:pt>
                <c:pt idx="13">
                  <c:v>1.881317663851825</c:v>
                </c:pt>
                <c:pt idx="14">
                  <c:v>2.1500928416214493</c:v>
                </c:pt>
                <c:pt idx="15">
                  <c:v>0.99847794206433771</c:v>
                </c:pt>
                <c:pt idx="16">
                  <c:v>0.56591034314301736</c:v>
                </c:pt>
                <c:pt idx="17">
                  <c:v>0.66847686952681484</c:v>
                </c:pt>
                <c:pt idx="18">
                  <c:v>0.4916205614250474</c:v>
                </c:pt>
                <c:pt idx="19">
                  <c:v>0.67688225399249835</c:v>
                </c:pt>
                <c:pt idx="20">
                  <c:v>0.87630183259722383</c:v>
                </c:pt>
                <c:pt idx="21">
                  <c:v>-0.17815300576412091</c:v>
                </c:pt>
                <c:pt idx="22">
                  <c:v>-2.0579540896249879</c:v>
                </c:pt>
                <c:pt idx="23">
                  <c:v>-3.0285450513602834</c:v>
                </c:pt>
                <c:pt idx="24">
                  <c:v>-4.3849453591587295</c:v>
                </c:pt>
                <c:pt idx="25">
                  <c:v>-4.5078528383647622</c:v>
                </c:pt>
                <c:pt idx="26">
                  <c:v>-3.6990620788703175</c:v>
                </c:pt>
                <c:pt idx="27">
                  <c:v>-2.2986831085508674</c:v>
                </c:pt>
                <c:pt idx="28">
                  <c:v>-1.6068486569366141</c:v>
                </c:pt>
                <c:pt idx="29">
                  <c:v>-9.1079146514964557E-2</c:v>
                </c:pt>
                <c:pt idx="30">
                  <c:v>1.5033056916570451</c:v>
                </c:pt>
                <c:pt idx="31">
                  <c:v>2.9128861360517391</c:v>
                </c:pt>
                <c:pt idx="32">
                  <c:v>4.1660363253155479</c:v>
                </c:pt>
                <c:pt idx="33">
                  <c:v>6.9948137603360321</c:v>
                </c:pt>
                <c:pt idx="34">
                  <c:v>10.089833154085293</c:v>
                </c:pt>
                <c:pt idx="35">
                  <c:v>12.152900128428445</c:v>
                </c:pt>
                <c:pt idx="36">
                  <c:v>15.28486440905192</c:v>
                </c:pt>
                <c:pt idx="37">
                  <c:v>19.070828151372474</c:v>
                </c:pt>
                <c:pt idx="38">
                  <c:v>21.034706604628148</c:v>
                </c:pt>
                <c:pt idx="39">
                  <c:v>20.354119355844755</c:v>
                </c:pt>
                <c:pt idx="40">
                  <c:v>18.814438307683982</c:v>
                </c:pt>
                <c:pt idx="41">
                  <c:v>16.203328133895106</c:v>
                </c:pt>
                <c:pt idx="42">
                  <c:v>13.776868684792115</c:v>
                </c:pt>
                <c:pt idx="43">
                  <c:v>12.007342493703835</c:v>
                </c:pt>
                <c:pt idx="44">
                  <c:v>15.219248188110367</c:v>
                </c:pt>
                <c:pt idx="45">
                  <c:v>22.637673142762431</c:v>
                </c:pt>
                <c:pt idx="46">
                  <c:v>31.851935348506107</c:v>
                </c:pt>
                <c:pt idx="47">
                  <c:v>41.948533477042993</c:v>
                </c:pt>
                <c:pt idx="48">
                  <c:v>53.358502697727793</c:v>
                </c:pt>
                <c:pt idx="49">
                  <c:v>60.506874582441036</c:v>
                </c:pt>
                <c:pt idx="50">
                  <c:v>61.947088042111147</c:v>
                </c:pt>
                <c:pt idx="51">
                  <c:v>58.192074596847284</c:v>
                </c:pt>
                <c:pt idx="52">
                  <c:v>48.158782658971077</c:v>
                </c:pt>
                <c:pt idx="53">
                  <c:v>31.529631854166826</c:v>
                </c:pt>
                <c:pt idx="54">
                  <c:v>13.868938413905553</c:v>
                </c:pt>
                <c:pt idx="55">
                  <c:v>-1.6264819073112116</c:v>
                </c:pt>
                <c:pt idx="56">
                  <c:v>-13.40541242121888</c:v>
                </c:pt>
                <c:pt idx="57">
                  <c:v>-19.58684331501394</c:v>
                </c:pt>
                <c:pt idx="58">
                  <c:v>-18.418176471864108</c:v>
                </c:pt>
                <c:pt idx="59">
                  <c:v>-9.9629809887019665</c:v>
                </c:pt>
                <c:pt idx="60">
                  <c:v>3.3935154661939833</c:v>
                </c:pt>
                <c:pt idx="61">
                  <c:v>17.626909843400135</c:v>
                </c:pt>
                <c:pt idx="62">
                  <c:v>35.317920257305694</c:v>
                </c:pt>
                <c:pt idx="63">
                  <c:v>58.083980569259424</c:v>
                </c:pt>
                <c:pt idx="64">
                  <c:v>78.270003271268862</c:v>
                </c:pt>
                <c:pt idx="65">
                  <c:v>94.663270816226074</c:v>
                </c:pt>
                <c:pt idx="66">
                  <c:v>115.37710500605208</c:v>
                </c:pt>
                <c:pt idx="67">
                  <c:v>142.32211568654475</c:v>
                </c:pt>
                <c:pt idx="68">
                  <c:v>173.58846593605298</c:v>
                </c:pt>
                <c:pt idx="69">
                  <c:v>213.19048751097844</c:v>
                </c:pt>
                <c:pt idx="70">
                  <c:v>234.90629064504992</c:v>
                </c:pt>
                <c:pt idx="71">
                  <c:v>273.36596422393745</c:v>
                </c:pt>
                <c:pt idx="72">
                  <c:v>311.68495201516117</c:v>
                </c:pt>
                <c:pt idx="73">
                  <c:v>340.97438222958664</c:v>
                </c:pt>
                <c:pt idx="74">
                  <c:v>364.45277863898764</c:v>
                </c:pt>
                <c:pt idx="75">
                  <c:v>446.93758341124686</c:v>
                </c:pt>
                <c:pt idx="76">
                  <c:v>504.85198994972887</c:v>
                </c:pt>
                <c:pt idx="77">
                  <c:v>546.43439314776026</c:v>
                </c:pt>
                <c:pt idx="78">
                  <c:v>580.51830513857078</c:v>
                </c:pt>
                <c:pt idx="79">
                  <c:v>610.10582754544862</c:v>
                </c:pt>
                <c:pt idx="80">
                  <c:v>585.66385812935755</c:v>
                </c:pt>
                <c:pt idx="81">
                  <c:v>549.38066801319917</c:v>
                </c:pt>
                <c:pt idx="82">
                  <c:v>522.98706913322337</c:v>
                </c:pt>
                <c:pt idx="83">
                  <c:v>509.16258841553827</c:v>
                </c:pt>
                <c:pt idx="84">
                  <c:v>494.82283749241179</c:v>
                </c:pt>
                <c:pt idx="85">
                  <c:v>498.74795920060251</c:v>
                </c:pt>
                <c:pt idx="86">
                  <c:v>515.55103302618875</c:v>
                </c:pt>
                <c:pt idx="87">
                  <c:v>515.33907851472509</c:v>
                </c:pt>
                <c:pt idx="88">
                  <c:v>487.83494612022344</c:v>
                </c:pt>
                <c:pt idx="89">
                  <c:v>446.47752302932548</c:v>
                </c:pt>
                <c:pt idx="90">
                  <c:v>384.56628901336433</c:v>
                </c:pt>
                <c:pt idx="91">
                  <c:v>317.18480178660036</c:v>
                </c:pt>
                <c:pt idx="92">
                  <c:v>253.9432681036771</c:v>
                </c:pt>
                <c:pt idx="93">
                  <c:v>211.86013635311556</c:v>
                </c:pt>
                <c:pt idx="94">
                  <c:v>174.81189383153014</c:v>
                </c:pt>
                <c:pt idx="95">
                  <c:v>149.47247157247025</c:v>
                </c:pt>
                <c:pt idx="96">
                  <c:v>129.00128159960639</c:v>
                </c:pt>
                <c:pt idx="97">
                  <c:v>114.92536529381732</c:v>
                </c:pt>
                <c:pt idx="98">
                  <c:v>92.97604164983575</c:v>
                </c:pt>
                <c:pt idx="99">
                  <c:v>77.858044699372599</c:v>
                </c:pt>
                <c:pt idx="100">
                  <c:v>61.454269520794732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BD-E642-9E47-2BF0A20BE25E}"/>
            </c:ext>
          </c:extLst>
        </c:ser>
        <c:ser>
          <c:idx val="2"/>
          <c:order val="2"/>
          <c:tx>
            <c:v>2021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Summary!$O$3:$O$103</c:f>
              <c:numCache>
                <c:formatCode>0</c:formatCode>
                <c:ptCount val="101"/>
                <c:pt idx="2">
                  <c:v>-0.83977608882850663</c:v>
                </c:pt>
                <c:pt idx="3">
                  <c:v>-1.4956443505468506</c:v>
                </c:pt>
                <c:pt idx="4">
                  <c:v>-1.5944827240124861</c:v>
                </c:pt>
                <c:pt idx="5">
                  <c:v>-1.5289283198044916</c:v>
                </c:pt>
                <c:pt idx="6">
                  <c:v>-0.99122742855328594</c:v>
                </c:pt>
                <c:pt idx="7">
                  <c:v>-0.43243971245185941</c:v>
                </c:pt>
                <c:pt idx="8">
                  <c:v>0.44392293084558188</c:v>
                </c:pt>
                <c:pt idx="9">
                  <c:v>1.190435242906895</c:v>
                </c:pt>
                <c:pt idx="10">
                  <c:v>1.9174259261497104</c:v>
                </c:pt>
                <c:pt idx="11">
                  <c:v>2.8305141753201704</c:v>
                </c:pt>
                <c:pt idx="12">
                  <c:v>3.7031888436170979</c:v>
                </c:pt>
                <c:pt idx="13">
                  <c:v>3.5299657029991716</c:v>
                </c:pt>
                <c:pt idx="14">
                  <c:v>2.428457262937</c:v>
                </c:pt>
                <c:pt idx="15">
                  <c:v>0.8788705412846004</c:v>
                </c:pt>
                <c:pt idx="16">
                  <c:v>-0.41084699530669233</c:v>
                </c:pt>
                <c:pt idx="17">
                  <c:v>-1.0863381954343754</c:v>
                </c:pt>
                <c:pt idx="18">
                  <c:v>-0.2131548832680058</c:v>
                </c:pt>
                <c:pt idx="19">
                  <c:v>1.9257170181213206</c:v>
                </c:pt>
                <c:pt idx="20">
                  <c:v>3.9017432299931696</c:v>
                </c:pt>
                <c:pt idx="21">
                  <c:v>4.9039275861252243</c:v>
                </c:pt>
                <c:pt idx="22">
                  <c:v>4.7049495060251081</c:v>
                </c:pt>
                <c:pt idx="23">
                  <c:v>3.6289901507040461</c:v>
                </c:pt>
                <c:pt idx="24">
                  <c:v>1.5679197779630907</c:v>
                </c:pt>
                <c:pt idx="25">
                  <c:v>1.0706169334911206</c:v>
                </c:pt>
                <c:pt idx="26">
                  <c:v>1.3813763087172632</c:v>
                </c:pt>
                <c:pt idx="27">
                  <c:v>3.0876049861800592</c:v>
                </c:pt>
                <c:pt idx="28">
                  <c:v>4.8463599728094682</c:v>
                </c:pt>
                <c:pt idx="29">
                  <c:v>7.3558013124491852</c:v>
                </c:pt>
                <c:pt idx="30">
                  <c:v>8.933207181786873</c:v>
                </c:pt>
                <c:pt idx="31">
                  <c:v>10.399104001560028</c:v>
                </c:pt>
                <c:pt idx="32">
                  <c:v>11.04033467692725</c:v>
                </c:pt>
                <c:pt idx="33">
                  <c:v>11.811841741134096</c:v>
                </c:pt>
                <c:pt idx="34">
                  <c:v>14.462998994664733</c:v>
                </c:pt>
                <c:pt idx="35">
                  <c:v>16.657928663986549</c:v>
                </c:pt>
                <c:pt idx="36">
                  <c:v>19.992911832483784</c:v>
                </c:pt>
                <c:pt idx="37">
                  <c:v>24.455062924263672</c:v>
                </c:pt>
                <c:pt idx="38">
                  <c:v>29.040266975843931</c:v>
                </c:pt>
                <c:pt idx="39">
                  <c:v>29.400360562336431</c:v>
                </c:pt>
                <c:pt idx="40">
                  <c:v>29.342968346093507</c:v>
                </c:pt>
                <c:pt idx="41">
                  <c:v>27.719623731264043</c:v>
                </c:pt>
                <c:pt idx="42">
                  <c:v>25.371241365883879</c:v>
                </c:pt>
                <c:pt idx="43">
                  <c:v>24.280693775533791</c:v>
                </c:pt>
                <c:pt idx="44">
                  <c:v>27.093701373602485</c:v>
                </c:pt>
                <c:pt idx="45">
                  <c:v>35.981045042328134</c:v>
                </c:pt>
                <c:pt idx="46">
                  <c:v>51.008294372022505</c:v>
                </c:pt>
                <c:pt idx="47">
                  <c:v>68.639557120336136</c:v>
                </c:pt>
                <c:pt idx="48">
                  <c:v>86.087839295204958</c:v>
                </c:pt>
                <c:pt idx="49">
                  <c:v>103.70750984775729</c:v>
                </c:pt>
                <c:pt idx="50">
                  <c:v>114.90038788616627</c:v>
                </c:pt>
                <c:pt idx="51">
                  <c:v>116.88868353277255</c:v>
                </c:pt>
                <c:pt idx="52">
                  <c:v>118.95612513763056</c:v>
                </c:pt>
                <c:pt idx="53">
                  <c:v>119.53870043837566</c:v>
                </c:pt>
                <c:pt idx="54">
                  <c:v>116.32731675050385</c:v>
                </c:pt>
                <c:pt idx="55">
                  <c:v>114.50486624066099</c:v>
                </c:pt>
                <c:pt idx="56">
                  <c:v>115.16508266492698</c:v>
                </c:pt>
                <c:pt idx="57">
                  <c:v>106.3748052854197</c:v>
                </c:pt>
                <c:pt idx="58">
                  <c:v>100.30836964996455</c:v>
                </c:pt>
                <c:pt idx="59">
                  <c:v>96.142467697991336</c:v>
                </c:pt>
                <c:pt idx="60">
                  <c:v>95.007680063895052</c:v>
                </c:pt>
                <c:pt idx="61">
                  <c:v>102.99494281007088</c:v>
                </c:pt>
                <c:pt idx="62">
                  <c:v>122.97781232080033</c:v>
                </c:pt>
                <c:pt idx="63">
                  <c:v>146.18993550660144</c:v>
                </c:pt>
                <c:pt idx="64">
                  <c:v>180.06620758553589</c:v>
                </c:pt>
                <c:pt idx="65">
                  <c:v>219.43446762323097</c:v>
                </c:pt>
                <c:pt idx="66">
                  <c:v>259.19864888275447</c:v>
                </c:pt>
                <c:pt idx="67">
                  <c:v>309.16033465972163</c:v>
                </c:pt>
                <c:pt idx="68">
                  <c:v>367.84845344886185</c:v>
                </c:pt>
                <c:pt idx="69">
                  <c:v>436.45352140854067</c:v>
                </c:pt>
                <c:pt idx="70">
                  <c:v>514.54382669089546</c:v>
                </c:pt>
                <c:pt idx="71">
                  <c:v>551.39666599863199</c:v>
                </c:pt>
                <c:pt idx="72">
                  <c:v>605.3394489630997</c:v>
                </c:pt>
                <c:pt idx="73">
                  <c:v>660.7333873451214</c:v>
                </c:pt>
                <c:pt idx="74">
                  <c:v>692.63570740423245</c:v>
                </c:pt>
                <c:pt idx="75">
                  <c:v>707.81035221407399</c:v>
                </c:pt>
                <c:pt idx="76">
                  <c:v>815.07599038456283</c:v>
                </c:pt>
                <c:pt idx="77">
                  <c:v>871.51362514122468</c:v>
                </c:pt>
                <c:pt idx="78">
                  <c:v>900.08000515650656</c:v>
                </c:pt>
                <c:pt idx="79">
                  <c:v>914.14514529060807</c:v>
                </c:pt>
                <c:pt idx="80">
                  <c:v>920.19299891355843</c:v>
                </c:pt>
                <c:pt idx="81">
                  <c:v>840.80459652062825</c:v>
                </c:pt>
                <c:pt idx="82">
                  <c:v>760.95206543559652</c:v>
                </c:pt>
                <c:pt idx="83">
                  <c:v>688.65295084357149</c:v>
                </c:pt>
                <c:pt idx="84">
                  <c:v>645.5822317100758</c:v>
                </c:pt>
                <c:pt idx="85">
                  <c:v>600.80169982325265</c:v>
                </c:pt>
                <c:pt idx="86">
                  <c:v>582.26242417720255</c:v>
                </c:pt>
                <c:pt idx="87">
                  <c:v>568.76764239186855</c:v>
                </c:pt>
                <c:pt idx="88">
                  <c:v>543.20217784658257</c:v>
                </c:pt>
                <c:pt idx="89">
                  <c:v>484.17484153853252</c:v>
                </c:pt>
                <c:pt idx="90">
                  <c:v>423.14248394945969</c:v>
                </c:pt>
                <c:pt idx="91">
                  <c:v>347.47144486546256</c:v>
                </c:pt>
                <c:pt idx="92">
                  <c:v>283.9217435981675</c:v>
                </c:pt>
                <c:pt idx="93">
                  <c:v>230.86261956765895</c:v>
                </c:pt>
                <c:pt idx="94">
                  <c:v>202.96829193238824</c:v>
                </c:pt>
                <c:pt idx="95">
                  <c:v>179.12500421478137</c:v>
                </c:pt>
                <c:pt idx="96">
                  <c:v>168.8209155197581</c:v>
                </c:pt>
                <c:pt idx="97">
                  <c:v>158.43087693489679</c:v>
                </c:pt>
                <c:pt idx="98">
                  <c:v>150.57677845732735</c:v>
                </c:pt>
                <c:pt idx="99">
                  <c:v>130.03001075824361</c:v>
                </c:pt>
                <c:pt idx="100">
                  <c:v>110.7707309355327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3BD-E642-9E47-2BF0A20BE25E}"/>
            </c:ext>
          </c:extLst>
        </c:ser>
        <c:ser>
          <c:idx val="1"/>
          <c:order val="3"/>
          <c:tx>
            <c:v>2022</c:v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Summary!$P$3:$P$103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2.5261938432042554</c:v>
                </c:pt>
                <c:pt idx="4" formatCode="0">
                  <c:v>3.0410049922262519</c:v>
                </c:pt>
                <c:pt idx="5" formatCode="0">
                  <c:v>3.7638292971396927</c:v>
                </c:pt>
                <c:pt idx="6" formatCode="0">
                  <c:v>3.4365151646712957</c:v>
                </c:pt>
                <c:pt idx="7" formatCode="0">
                  <c:v>3.6428005848760572</c:v>
                </c:pt>
                <c:pt idx="8" formatCode="0">
                  <c:v>4.4481392640608739</c:v>
                </c:pt>
                <c:pt idx="9" formatCode="0">
                  <c:v>5.0161766157153256</c:v>
                </c:pt>
                <c:pt idx="10" formatCode="0">
                  <c:v>5.4716900148857039</c:v>
                </c:pt>
                <c:pt idx="11" formatCode="0">
                  <c:v>6.1489560415470308</c:v>
                </c:pt>
                <c:pt idx="12" formatCode="0">
                  <c:v>7.1940632950466457</c:v>
                </c:pt>
                <c:pt idx="13" formatCode="0">
                  <c:v>7.5204949108746817</c:v>
                </c:pt>
                <c:pt idx="14" formatCode="0">
                  <c:v>7.9013593282648884</c:v>
                </c:pt>
                <c:pt idx="15" formatCode="0">
                  <c:v>8.5423654038624353</c:v>
                </c:pt>
                <c:pt idx="16" formatCode="0">
                  <c:v>9.1056081861812537</c:v>
                </c:pt>
                <c:pt idx="17" formatCode="0">
                  <c:v>9.628162844556428</c:v>
                </c:pt>
                <c:pt idx="18" formatCode="0">
                  <c:v>11.072007579634013</c:v>
                </c:pt>
                <c:pt idx="19" formatCode="0">
                  <c:v>12.525205511470435</c:v>
                </c:pt>
                <c:pt idx="20" formatCode="0">
                  <c:v>13.202366277970922</c:v>
                </c:pt>
                <c:pt idx="21" formatCode="0">
                  <c:v>12.618069515185656</c:v>
                </c:pt>
                <c:pt idx="22" formatCode="0">
                  <c:v>10.424991834913964</c:v>
                </c:pt>
                <c:pt idx="23" formatCode="0">
                  <c:v>6.800434436252063</c:v>
                </c:pt>
                <c:pt idx="24" formatCode="0">
                  <c:v>3.1305562595661742</c:v>
                </c:pt>
                <c:pt idx="25" formatCode="0">
                  <c:v>0.17349308983786405</c:v>
                </c:pt>
                <c:pt idx="26" formatCode="0">
                  <c:v>-0.66404970519771056</c:v>
                </c:pt>
                <c:pt idx="27" formatCode="0">
                  <c:v>0.34241160081183664</c:v>
                </c:pt>
                <c:pt idx="28" formatCode="0">
                  <c:v>2.2850280709733788</c:v>
                </c:pt>
                <c:pt idx="29" formatCode="0">
                  <c:v>5.7321841898927861</c:v>
                </c:pt>
                <c:pt idx="30" formatCode="0">
                  <c:v>9.5973986501678894</c:v>
                </c:pt>
                <c:pt idx="31" formatCode="0">
                  <c:v>11.545969202923063</c:v>
                </c:pt>
                <c:pt idx="32" formatCode="0">
                  <c:v>11.917134448644214</c:v>
                </c:pt>
                <c:pt idx="33" formatCode="0">
                  <c:v>13.575593886704844</c:v>
                </c:pt>
                <c:pt idx="34" formatCode="0">
                  <c:v>14.697834786424217</c:v>
                </c:pt>
                <c:pt idx="35" formatCode="0">
                  <c:v>16.212596294827947</c:v>
                </c:pt>
                <c:pt idx="36" formatCode="0">
                  <c:v>20.053936135831449</c:v>
                </c:pt>
                <c:pt idx="37" formatCode="0">
                  <c:v>26.660859801953745</c:v>
                </c:pt>
                <c:pt idx="38" formatCode="0">
                  <c:v>32.788111069774565</c:v>
                </c:pt>
                <c:pt idx="39" formatCode="0">
                  <c:v>37.023212991087185</c:v>
                </c:pt>
                <c:pt idx="40" formatCode="0">
                  <c:v>39.094221144388399</c:v>
                </c:pt>
                <c:pt idx="41" formatCode="0">
                  <c:v>38.686018551165013</c:v>
                </c:pt>
                <c:pt idx="42" formatCode="0">
                  <c:v>36.837148309554813</c:v>
                </c:pt>
                <c:pt idx="43" formatCode="0">
                  <c:v>34.715559767946374</c:v>
                </c:pt>
                <c:pt idx="44" formatCode="0">
                  <c:v>38.064693642649132</c:v>
                </c:pt>
                <c:pt idx="45" formatCode="0">
                  <c:v>47.699095978849094</c:v>
                </c:pt>
                <c:pt idx="46" formatCode="0">
                  <c:v>64.104221491906969</c:v>
                </c:pt>
                <c:pt idx="47" formatCode="0">
                  <c:v>86.104239585791717</c:v>
                </c:pt>
                <c:pt idx="48" formatCode="0">
                  <c:v>111.43623862131062</c:v>
                </c:pt>
                <c:pt idx="49" formatCode="0">
                  <c:v>132.0214178196822</c:v>
                </c:pt>
                <c:pt idx="50" formatCode="0">
                  <c:v>147.78198422782651</c:v>
                </c:pt>
                <c:pt idx="51" formatCode="0">
                  <c:v>158.62658746283137</c:v>
                </c:pt>
                <c:pt idx="52" formatCode="0">
                  <c:v>161.27271027290186</c:v>
                </c:pt>
                <c:pt idx="53" formatCode="0">
                  <c:v>160.07799008090004</c:v>
                </c:pt>
                <c:pt idx="54" formatCode="0">
                  <c:v>160.19450909232208</c:v>
                </c:pt>
                <c:pt idx="55" formatCode="0">
                  <c:v>154.88608418236561</c:v>
                </c:pt>
                <c:pt idx="56" formatCode="0">
                  <c:v>144.85188970272742</c:v>
                </c:pt>
                <c:pt idx="57" formatCode="0">
                  <c:v>130.30407612853992</c:v>
                </c:pt>
                <c:pt idx="58" formatCode="0">
                  <c:v>110.64792994224428</c:v>
                </c:pt>
                <c:pt idx="59" formatCode="0">
                  <c:v>89.733820116378979</c:v>
                </c:pt>
                <c:pt idx="60" formatCode="0">
                  <c:v>74.877177369245842</c:v>
                </c:pt>
                <c:pt idx="61" formatCode="0">
                  <c:v>68.052454386091625</c:v>
                </c:pt>
                <c:pt idx="62" formatCode="0">
                  <c:v>76.570111154235335</c:v>
                </c:pt>
                <c:pt idx="63" formatCode="0">
                  <c:v>99.512749742564949</c:v>
                </c:pt>
                <c:pt idx="64" formatCode="0">
                  <c:v>128.16673865627951</c:v>
                </c:pt>
                <c:pt idx="65" formatCode="0">
                  <c:v>173.03424286986166</c:v>
                </c:pt>
                <c:pt idx="66" formatCode="0">
                  <c:v>222.36325111235726</c:v>
                </c:pt>
                <c:pt idx="67" formatCode="0">
                  <c:v>276.83598821535566</c:v>
                </c:pt>
                <c:pt idx="68" formatCode="0">
                  <c:v>339.52695839650164</c:v>
                </c:pt>
                <c:pt idx="69" formatCode="0">
                  <c:v>420.11409229207186</c:v>
                </c:pt>
                <c:pt idx="70" formatCode="0">
                  <c:v>506.45353880132689</c:v>
                </c:pt>
                <c:pt idx="71" formatCode="0">
                  <c:v>616.48938825414848</c:v>
                </c:pt>
                <c:pt idx="72" formatCode="0">
                  <c:v>681.050219867225</c:v>
                </c:pt>
                <c:pt idx="73" formatCode="0">
                  <c:v>765.15446306735669</c:v>
                </c:pt>
                <c:pt idx="74" formatCode="0">
                  <c:v>839.29073762532221</c:v>
                </c:pt>
                <c:pt idx="75" formatCode="0">
                  <c:v>884.27277217607457</c:v>
                </c:pt>
                <c:pt idx="76" formatCode="0">
                  <c:v>884.41875429529455</c:v>
                </c:pt>
                <c:pt idx="77" formatCode="0">
                  <c:v>968.47811938518987</c:v>
                </c:pt>
                <c:pt idx="78" formatCode="0">
                  <c:v>986.47436222490751</c:v>
                </c:pt>
                <c:pt idx="79" formatCode="0">
                  <c:v>966.60562514377227</c:v>
                </c:pt>
                <c:pt idx="80" formatCode="0">
                  <c:v>924.08266915062359</c:v>
                </c:pt>
                <c:pt idx="81" formatCode="0">
                  <c:v>880.43010889357424</c:v>
                </c:pt>
                <c:pt idx="82" formatCode="0">
                  <c:v>759.10842472685101</c:v>
                </c:pt>
                <c:pt idx="83" formatCode="0">
                  <c:v>648.34850499788774</c:v>
                </c:pt>
                <c:pt idx="84" formatCode="0">
                  <c:v>565.42280914801108</c:v>
                </c:pt>
                <c:pt idx="85" formatCode="0">
                  <c:v>527.84633680299135</c:v>
                </c:pt>
                <c:pt idx="86" formatCode="0">
                  <c:v>499.93994125279704</c:v>
                </c:pt>
                <c:pt idx="87" formatCode="0">
                  <c:v>498.79544190708913</c:v>
                </c:pt>
                <c:pt idx="88" formatCode="0">
                  <c:v>497.99748910526239</c:v>
                </c:pt>
                <c:pt idx="89" formatCode="0">
                  <c:v>483.62961826942546</c:v>
                </c:pt>
                <c:pt idx="90" formatCode="0">
                  <c:v>434.95399374747393</c:v>
                </c:pt>
                <c:pt idx="91" formatCode="0">
                  <c:v>386.43158038954118</c:v>
                </c:pt>
                <c:pt idx="92" formatCode="0">
                  <c:v>322.61430333827366</c:v>
                </c:pt>
                <c:pt idx="93" formatCode="0">
                  <c:v>285.26249935071019</c:v>
                </c:pt>
                <c:pt idx="94" formatCode="0">
                  <c:v>252.62683839438793</c:v>
                </c:pt>
                <c:pt idx="95" formatCode="0">
                  <c:v>247.00836591417774</c:v>
                </c:pt>
                <c:pt idx="96" formatCode="0">
                  <c:v>239.24082021954302</c:v>
                </c:pt>
                <c:pt idx="97" formatCode="0">
                  <c:v>246.1371809345587</c:v>
                </c:pt>
                <c:pt idx="98" formatCode="0">
                  <c:v>237.90491459014959</c:v>
                </c:pt>
                <c:pt idx="99" formatCode="0">
                  <c:v>225.61046169120587</c:v>
                </c:pt>
                <c:pt idx="100" formatCode="0">
                  <c:v>190.79558371619231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BD-E642-9E47-2BF0A20BE25E}"/>
            </c:ext>
          </c:extLst>
        </c:ser>
        <c:ser>
          <c:idx val="6"/>
          <c:order val="4"/>
          <c:tx>
            <c:v>2023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Summary!$Q$3:$Q$103</c:f>
              <c:numCache>
                <c:formatCode>General</c:formatCode>
                <c:ptCount val="101"/>
                <c:pt idx="2" formatCode="0">
                  <c:v>2.1365408254936193</c:v>
                </c:pt>
                <c:pt idx="3" formatCode="0">
                  <c:v>4.014352300365319</c:v>
                </c:pt>
                <c:pt idx="4" formatCode="0">
                  <c:v>5.0519240891018047</c:v>
                </c:pt>
                <c:pt idx="5" formatCode="0">
                  <c:v>6.0815731552590622</c:v>
                </c:pt>
                <c:pt idx="6" formatCode="0">
                  <c:v>6.0828939731433884</c:v>
                </c:pt>
                <c:pt idx="7" formatCode="0">
                  <c:v>5.8566718814883476</c:v>
                </c:pt>
                <c:pt idx="8" formatCode="0">
                  <c:v>6.4857594127248319</c:v>
                </c:pt>
                <c:pt idx="9" formatCode="0">
                  <c:v>7.0182847823229713</c:v>
                </c:pt>
                <c:pt idx="10" formatCode="0">
                  <c:v>7.384560701289919</c:v>
                </c:pt>
                <c:pt idx="11" formatCode="0">
                  <c:v>7.926088085915028</c:v>
                </c:pt>
                <c:pt idx="12" formatCode="0">
                  <c:v>8.8532842281600761</c:v>
                </c:pt>
                <c:pt idx="13" formatCode="0">
                  <c:v>9.2659321365894556</c:v>
                </c:pt>
                <c:pt idx="14" formatCode="0">
                  <c:v>9.8966239322026439</c:v>
                </c:pt>
                <c:pt idx="15" formatCode="0">
                  <c:v>11.27881643652638</c:v>
                </c:pt>
                <c:pt idx="16" formatCode="0">
                  <c:v>12.937355617470171</c:v>
                </c:pt>
                <c:pt idx="17" formatCode="0">
                  <c:v>14.386390435300401</c:v>
                </c:pt>
                <c:pt idx="18" formatCode="0">
                  <c:v>16.429258099629415</c:v>
                </c:pt>
                <c:pt idx="19" formatCode="0">
                  <c:v>18.167786742921447</c:v>
                </c:pt>
                <c:pt idx="20" formatCode="0">
                  <c:v>18.502110524645481</c:v>
                </c:pt>
                <c:pt idx="21" formatCode="0">
                  <c:v>17.268381039174532</c:v>
                </c:pt>
                <c:pt idx="22" formatCode="0">
                  <c:v>14.28206279944418</c:v>
                </c:pt>
                <c:pt idx="23" formatCode="0">
                  <c:v>9.6604556006964906</c:v>
                </c:pt>
                <c:pt idx="24" formatCode="0">
                  <c:v>4.7162784023401825</c:v>
                </c:pt>
                <c:pt idx="25" formatCode="0">
                  <c:v>0.95481133063940582</c:v>
                </c:pt>
                <c:pt idx="26" formatCode="0">
                  <c:v>-1.1126116270243389</c:v>
                </c:pt>
                <c:pt idx="27" formatCode="0">
                  <c:v>-0.68030140614565027</c:v>
                </c:pt>
                <c:pt idx="28" formatCode="0">
                  <c:v>0.91243137828926768</c:v>
                </c:pt>
                <c:pt idx="29" formatCode="0">
                  <c:v>4.4515182389747423</c:v>
                </c:pt>
                <c:pt idx="30" formatCode="0">
                  <c:v>8.7855900888896912</c:v>
                </c:pt>
                <c:pt idx="31" formatCode="0">
                  <c:v>11.878064937113571</c:v>
                </c:pt>
                <c:pt idx="32" formatCode="0">
                  <c:v>12.490567049325731</c:v>
                </c:pt>
                <c:pt idx="33" formatCode="0">
                  <c:v>14.013993772563328</c:v>
                </c:pt>
                <c:pt idx="34" formatCode="0">
                  <c:v>15.579710859209591</c:v>
                </c:pt>
                <c:pt idx="35" formatCode="0">
                  <c:v>16.330014190707686</c:v>
                </c:pt>
                <c:pt idx="36" formatCode="0">
                  <c:v>19.831269951252146</c:v>
                </c:pt>
                <c:pt idx="37" formatCode="0">
                  <c:v>26.691371953627577</c:v>
                </c:pt>
                <c:pt idx="38" formatCode="0">
                  <c:v>33.891009508619604</c:v>
                </c:pt>
                <c:pt idx="39" formatCode="0">
                  <c:v>38.897135038052504</c:v>
                </c:pt>
                <c:pt idx="40" formatCode="0">
                  <c:v>42.90564735876378</c:v>
                </c:pt>
                <c:pt idx="41" formatCode="0">
                  <c:v>43.561644950312456</c:v>
                </c:pt>
                <c:pt idx="42" formatCode="0">
                  <c:v>42.320345719505298</c:v>
                </c:pt>
                <c:pt idx="43" formatCode="0">
                  <c:v>40.448513239781846</c:v>
                </c:pt>
                <c:pt idx="44" formatCode="0">
                  <c:v>43.282126638855424</c:v>
                </c:pt>
                <c:pt idx="45" formatCode="0">
                  <c:v>53.184592113372418</c:v>
                </c:pt>
                <c:pt idx="46" formatCode="0">
                  <c:v>69.963246960167439</c:v>
                </c:pt>
                <c:pt idx="47" formatCode="0">
                  <c:v>92.652203145733949</c:v>
                </c:pt>
                <c:pt idx="48" formatCode="0">
                  <c:v>120.16857985403843</c:v>
                </c:pt>
                <c:pt idx="49" formatCode="0">
                  <c:v>144.69561748273503</c:v>
                </c:pt>
                <c:pt idx="50" formatCode="0">
                  <c:v>161.93893821378896</c:v>
                </c:pt>
                <c:pt idx="51" formatCode="0">
                  <c:v>175.0673856336615</c:v>
                </c:pt>
                <c:pt idx="52" formatCode="0">
                  <c:v>182.14166223793126</c:v>
                </c:pt>
                <c:pt idx="53" formatCode="0">
                  <c:v>181.23628264853568</c:v>
                </c:pt>
                <c:pt idx="54" formatCode="0">
                  <c:v>180.46415391358425</c:v>
                </c:pt>
                <c:pt idx="55" formatCode="0">
                  <c:v>176.81968035327475</c:v>
                </c:pt>
                <c:pt idx="56" formatCode="0">
                  <c:v>165.04249867357973</c:v>
                </c:pt>
                <c:pt idx="57" formatCode="0">
                  <c:v>145.14747964744015</c:v>
                </c:pt>
                <c:pt idx="58" formatCode="0">
                  <c:v>122.61256536380438</c:v>
                </c:pt>
                <c:pt idx="59" formatCode="0">
                  <c:v>94.903600262518836</c:v>
                </c:pt>
                <c:pt idx="60" formatCode="0">
                  <c:v>71.672853578439671</c:v>
                </c:pt>
                <c:pt idx="61" formatCode="0">
                  <c:v>57.987203038767021</c:v>
                </c:pt>
                <c:pt idx="62" formatCode="0">
                  <c:v>59.098866942245706</c:v>
                </c:pt>
                <c:pt idx="63" formatCode="0">
                  <c:v>76.308899159282447</c:v>
                </c:pt>
                <c:pt idx="64" formatCode="0">
                  <c:v>104.82814577426126</c:v>
                </c:pt>
                <c:pt idx="65" formatCode="0">
                  <c:v>147.08450840523346</c:v>
                </c:pt>
                <c:pt idx="66" formatCode="0">
                  <c:v>199.16313873567259</c:v>
                </c:pt>
                <c:pt idx="67" formatCode="0">
                  <c:v>258.41828933015711</c:v>
                </c:pt>
                <c:pt idx="68" formatCode="0">
                  <c:v>323.36478517431863</c:v>
                </c:pt>
                <c:pt idx="69" formatCode="0">
                  <c:v>405.95334476589176</c:v>
                </c:pt>
                <c:pt idx="70" formatCode="0">
                  <c:v>498.28382424309251</c:v>
                </c:pt>
                <c:pt idx="71" formatCode="0">
                  <c:v>612.44424430936419</c:v>
                </c:pt>
                <c:pt idx="72" formatCode="0">
                  <c:v>713.59658099498324</c:v>
                </c:pt>
                <c:pt idx="73" formatCode="0">
                  <c:v>803.00984851941939</c:v>
                </c:pt>
                <c:pt idx="74" formatCode="0">
                  <c:v>891.50127548643991</c:v>
                </c:pt>
                <c:pt idx="75" formatCode="0">
                  <c:v>957.6002872866195</c:v>
                </c:pt>
                <c:pt idx="76" formatCode="0">
                  <c:v>972.6499642762949</c:v>
                </c:pt>
                <c:pt idx="77" formatCode="0">
                  <c:v>1003.1495013405557</c:v>
                </c:pt>
                <c:pt idx="78" formatCode="0">
                  <c:v>1034.95660934689</c:v>
                </c:pt>
                <c:pt idx="79" formatCode="0">
                  <c:v>1009.8028036779727</c:v>
                </c:pt>
                <c:pt idx="80" formatCode="0">
                  <c:v>950.31290907720563</c:v>
                </c:pt>
                <c:pt idx="81" formatCode="0">
                  <c:v>882.37494401210688</c:v>
                </c:pt>
                <c:pt idx="82" formatCode="0">
                  <c:v>778.92118091332395</c:v>
                </c:pt>
                <c:pt idx="83" formatCode="0">
                  <c:v>647.42668464351505</c:v>
                </c:pt>
                <c:pt idx="84" formatCode="0">
                  <c:v>545.27058622516915</c:v>
                </c:pt>
                <c:pt idx="85" formatCode="0">
                  <c:v>487.76662552195899</c:v>
                </c:pt>
                <c:pt idx="86" formatCode="0">
                  <c:v>463.46225974266639</c:v>
                </c:pt>
                <c:pt idx="87" formatCode="0">
                  <c:v>457.63420044488635</c:v>
                </c:pt>
                <c:pt idx="88" formatCode="0">
                  <c:v>463.01138886287265</c:v>
                </c:pt>
                <c:pt idx="89" formatCode="0">
                  <c:v>461.02727389876532</c:v>
                </c:pt>
                <c:pt idx="90" formatCode="0">
                  <c:v>434.6813821129204</c:v>
                </c:pt>
                <c:pt idx="91" formatCode="0">
                  <c:v>392.33733528854827</c:v>
                </c:pt>
                <c:pt idx="92" formatCode="0">
                  <c:v>342.09437110031297</c:v>
                </c:pt>
                <c:pt idx="93" formatCode="0">
                  <c:v>304.60877922076327</c:v>
                </c:pt>
                <c:pt idx="94" formatCode="0">
                  <c:v>279.82677828591352</c:v>
                </c:pt>
                <c:pt idx="95" formatCode="0">
                  <c:v>271.8376391451776</c:v>
                </c:pt>
                <c:pt idx="96" formatCode="0">
                  <c:v>273.1825010692412</c:v>
                </c:pt>
                <c:pt idx="97" formatCode="0">
                  <c:v>281.34713328445116</c:v>
                </c:pt>
                <c:pt idx="98" formatCode="0">
                  <c:v>281.75806658998056</c:v>
                </c:pt>
                <c:pt idx="99" formatCode="0">
                  <c:v>269.27452975761696</c:v>
                </c:pt>
                <c:pt idx="100" formatCode="0">
                  <c:v>238.58580918267347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BD-E642-9E47-2BF0A20BE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10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  <c:majorUnit val="100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legend>
      <c:legendPos val="l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0.10238237667288055"/>
          <c:y val="0.12379820022497187"/>
          <c:w val="0.12512367491166076"/>
          <c:h val="0.25684162102019858"/>
        </c:manualLayout>
      </c:layout>
      <c:overlay val="0"/>
      <c:spPr>
        <a:solidFill>
          <a:schemeClr val="bg1">
            <a:lumMod val="85000"/>
            <a:alpha val="74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Baseline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4864487330560392E-2"/>
          <c:y val="9.4707761529808768E-2"/>
          <c:w val="0.89405148935173984"/>
          <c:h val="0.80477277840269956"/>
        </c:manualLayout>
      </c:layout>
      <c:lineChart>
        <c:grouping val="standard"/>
        <c:varyColors val="0"/>
        <c:ser>
          <c:idx val="0"/>
          <c:order val="0"/>
          <c:tx>
            <c:v> Mannen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Eng'!$A$3:$A$103</c:f>
              <c:numCache>
                <c:formatCode>0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'Male Baseline'!$AC$3:$AC$103</c:f>
              <c:numCache>
                <c:formatCode>0</c:formatCode>
                <c:ptCount val="101"/>
                <c:pt idx="0">
                  <c:v>326.29724623036208</c:v>
                </c:pt>
                <c:pt idx="1">
                  <c:v>19.473461582541255</c:v>
                </c:pt>
                <c:pt idx="2">
                  <c:v>11.479349528707814</c:v>
                </c:pt>
                <c:pt idx="3">
                  <c:v>9.3644960250227083</c:v>
                </c:pt>
                <c:pt idx="4">
                  <c:v>9.1061767090901178</c:v>
                </c:pt>
                <c:pt idx="5">
                  <c:v>7.6845485645793712</c:v>
                </c:pt>
                <c:pt idx="6">
                  <c:v>7.1587596181082196</c:v>
                </c:pt>
                <c:pt idx="7">
                  <c:v>5.8643330101711539</c:v>
                </c:pt>
                <c:pt idx="8">
                  <c:v>4.3057932390943554</c:v>
                </c:pt>
                <c:pt idx="9">
                  <c:v>3.7116564507260068</c:v>
                </c:pt>
                <c:pt idx="10">
                  <c:v>4.795447455083325</c:v>
                </c:pt>
                <c:pt idx="11">
                  <c:v>6.8760562378118424</c:v>
                </c:pt>
                <c:pt idx="12">
                  <c:v>7.969575600932103</c:v>
                </c:pt>
                <c:pt idx="13">
                  <c:v>9.133713475517931</c:v>
                </c:pt>
                <c:pt idx="14">
                  <c:v>13.31500920578932</c:v>
                </c:pt>
                <c:pt idx="15">
                  <c:v>16.30866476801069</c:v>
                </c:pt>
                <c:pt idx="16">
                  <c:v>18.759973655580829</c:v>
                </c:pt>
                <c:pt idx="17">
                  <c:v>24.318867515842122</c:v>
                </c:pt>
                <c:pt idx="18">
                  <c:v>30.451446805298062</c:v>
                </c:pt>
                <c:pt idx="19">
                  <c:v>36.636006266899713</c:v>
                </c:pt>
                <c:pt idx="20">
                  <c:v>39.096467772571401</c:v>
                </c:pt>
                <c:pt idx="21">
                  <c:v>38.907002277335323</c:v>
                </c:pt>
                <c:pt idx="22">
                  <c:v>40.791908658059143</c:v>
                </c:pt>
                <c:pt idx="23">
                  <c:v>40.869363480953908</c:v>
                </c:pt>
                <c:pt idx="24">
                  <c:v>44.370138942393694</c:v>
                </c:pt>
                <c:pt idx="25">
                  <c:v>47.063740372839888</c:v>
                </c:pt>
                <c:pt idx="26">
                  <c:v>49.841817882546586</c:v>
                </c:pt>
                <c:pt idx="27">
                  <c:v>52.009311697195024</c:v>
                </c:pt>
                <c:pt idx="28">
                  <c:v>51.941442469395476</c:v>
                </c:pt>
                <c:pt idx="29">
                  <c:v>51.912692619482883</c:v>
                </c:pt>
                <c:pt idx="30">
                  <c:v>56.766468264090676</c:v>
                </c:pt>
                <c:pt idx="31">
                  <c:v>57.658164073933705</c:v>
                </c:pt>
                <c:pt idx="32">
                  <c:v>59.042319385844536</c:v>
                </c:pt>
                <c:pt idx="33">
                  <c:v>59.606329189794437</c:v>
                </c:pt>
                <c:pt idx="34">
                  <c:v>62.800233611421895</c:v>
                </c:pt>
                <c:pt idx="35">
                  <c:v>71.900214724102653</c:v>
                </c:pt>
                <c:pt idx="36">
                  <c:v>75.927540034838401</c:v>
                </c:pt>
                <c:pt idx="37">
                  <c:v>73.78348875186353</c:v>
                </c:pt>
                <c:pt idx="38">
                  <c:v>75.224050511458913</c:v>
                </c:pt>
                <c:pt idx="39">
                  <c:v>77.710744732924084</c:v>
                </c:pt>
                <c:pt idx="40">
                  <c:v>86.620420059358011</c:v>
                </c:pt>
                <c:pt idx="41">
                  <c:v>98.93177193968603</c:v>
                </c:pt>
                <c:pt idx="42">
                  <c:v>116.06373711191809</c:v>
                </c:pt>
                <c:pt idx="43">
                  <c:v>129.01384496085365</c:v>
                </c:pt>
                <c:pt idx="44">
                  <c:v>140.96633037846294</c:v>
                </c:pt>
                <c:pt idx="45">
                  <c:v>148.03829712137747</c:v>
                </c:pt>
                <c:pt idx="46">
                  <c:v>166.38567644634026</c:v>
                </c:pt>
                <c:pt idx="47">
                  <c:v>187.72930581058728</c:v>
                </c:pt>
                <c:pt idx="48">
                  <c:v>218.27041585059911</c:v>
                </c:pt>
                <c:pt idx="49">
                  <c:v>247.38498205720853</c:v>
                </c:pt>
                <c:pt idx="50">
                  <c:v>284.99458551800689</c:v>
                </c:pt>
                <c:pt idx="51">
                  <c:v>328.67261520631342</c:v>
                </c:pt>
                <c:pt idx="52">
                  <c:v>351.77322944379171</c:v>
                </c:pt>
                <c:pt idx="53">
                  <c:v>392.35227351661274</c:v>
                </c:pt>
                <c:pt idx="54">
                  <c:v>435.04607844365239</c:v>
                </c:pt>
                <c:pt idx="55">
                  <c:v>477.3977332290782</c:v>
                </c:pt>
                <c:pt idx="56">
                  <c:v>531.80425848496714</c:v>
                </c:pt>
                <c:pt idx="57">
                  <c:v>589.12532792926072</c:v>
                </c:pt>
                <c:pt idx="58">
                  <c:v>646.96663732344939</c:v>
                </c:pt>
                <c:pt idx="59">
                  <c:v>719.04925894457881</c:v>
                </c:pt>
                <c:pt idx="60">
                  <c:v>782.72080909000181</c:v>
                </c:pt>
                <c:pt idx="61">
                  <c:v>855.4847917356542</c:v>
                </c:pt>
                <c:pt idx="62">
                  <c:v>904.37851017526953</c:v>
                </c:pt>
                <c:pt idx="63">
                  <c:v>967.68654341060517</c:v>
                </c:pt>
                <c:pt idx="64">
                  <c:v>1060.8894588847472</c:v>
                </c:pt>
                <c:pt idx="65">
                  <c:v>1120.6462173462762</c:v>
                </c:pt>
                <c:pt idx="66">
                  <c:v>1199.679799886494</c:v>
                </c:pt>
                <c:pt idx="67">
                  <c:v>1286.6129907013567</c:v>
                </c:pt>
                <c:pt idx="68">
                  <c:v>1408.6753909317317</c:v>
                </c:pt>
                <c:pt idx="69">
                  <c:v>1483.9570828110373</c:v>
                </c:pt>
                <c:pt idx="70">
                  <c:v>1609.3246194836593</c:v>
                </c:pt>
                <c:pt idx="71">
                  <c:v>1760.0768561399555</c:v>
                </c:pt>
                <c:pt idx="72">
                  <c:v>1940.1367115148635</c:v>
                </c:pt>
                <c:pt idx="73">
                  <c:v>2210.5303538690478</c:v>
                </c:pt>
                <c:pt idx="74">
                  <c:v>2543.4339016560798</c:v>
                </c:pt>
                <c:pt idx="75">
                  <c:v>1925.6573748986591</c:v>
                </c:pt>
                <c:pt idx="76">
                  <c:v>2127.2334834172452</c:v>
                </c:pt>
                <c:pt idx="77">
                  <c:v>2180.7803611709273</c:v>
                </c:pt>
                <c:pt idx="78">
                  <c:v>2189.0670604729835</c:v>
                </c:pt>
                <c:pt idx="79">
                  <c:v>2296.9577449142489</c:v>
                </c:pt>
                <c:pt idx="80">
                  <c:v>2550.4540237602437</c:v>
                </c:pt>
                <c:pt idx="81">
                  <c:v>2603.1277946589598</c:v>
                </c:pt>
                <c:pt idx="82">
                  <c:v>2729.375681061852</c:v>
                </c:pt>
                <c:pt idx="83">
                  <c:v>2668.088755450839</c:v>
                </c:pt>
                <c:pt idx="84">
                  <c:v>2775.5834274863123</c:v>
                </c:pt>
                <c:pt idx="85">
                  <c:v>2796.633303769479</c:v>
                </c:pt>
                <c:pt idx="86">
                  <c:v>2714.5086217380112</c:v>
                </c:pt>
                <c:pt idx="87">
                  <c:v>2567.6846897624991</c:v>
                </c:pt>
                <c:pt idx="88">
                  <c:v>2508.8261016358583</c:v>
                </c:pt>
                <c:pt idx="89">
                  <c:v>2294.8677364992786</c:v>
                </c:pt>
                <c:pt idx="90">
                  <c:v>2105.1227343108003</c:v>
                </c:pt>
                <c:pt idx="91">
                  <c:v>1760.2068788826978</c:v>
                </c:pt>
                <c:pt idx="92">
                  <c:v>1487.7781711540251</c:v>
                </c:pt>
                <c:pt idx="93">
                  <c:v>1221.9994507046611</c:v>
                </c:pt>
                <c:pt idx="94">
                  <c:v>966.42042481854389</c:v>
                </c:pt>
                <c:pt idx="95">
                  <c:v>741.71891654544243</c:v>
                </c:pt>
                <c:pt idx="96">
                  <c:v>545.15367862584651</c:v>
                </c:pt>
                <c:pt idx="97">
                  <c:v>405.4856273066236</c:v>
                </c:pt>
                <c:pt idx="98">
                  <c:v>247.43105373139295</c:v>
                </c:pt>
                <c:pt idx="99">
                  <c:v>152.14410548506061</c:v>
                </c:pt>
                <c:pt idx="100">
                  <c:v>94.639561181129778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CB-6048-B9E2-2ABCBF477F29}"/>
            </c:ext>
          </c:extLst>
        </c:ser>
        <c:ser>
          <c:idx val="1"/>
          <c:order val="1"/>
          <c:tx>
            <c:v> Vrouwen</c:v>
          </c:tx>
          <c:spPr>
            <a:ln w="412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'Female Baseline'!$AC$3:$AC$103</c:f>
              <c:numCache>
                <c:formatCode>0</c:formatCode>
                <c:ptCount val="101"/>
                <c:pt idx="0">
                  <c:v>253.8985111913872</c:v>
                </c:pt>
                <c:pt idx="1">
                  <c:v>19.202668900544463</c:v>
                </c:pt>
                <c:pt idx="2">
                  <c:v>10.11034926476697</c:v>
                </c:pt>
                <c:pt idx="3">
                  <c:v>6.8791436019024994</c:v>
                </c:pt>
                <c:pt idx="4">
                  <c:v>6.1608819151053558</c:v>
                </c:pt>
                <c:pt idx="5">
                  <c:v>5.5301099993347629</c:v>
                </c:pt>
                <c:pt idx="6">
                  <c:v>5.4498661800541077</c:v>
                </c:pt>
                <c:pt idx="7">
                  <c:v>5.1493435046668816</c:v>
                </c:pt>
                <c:pt idx="8">
                  <c:v>5.7242017644983179</c:v>
                </c:pt>
                <c:pt idx="9">
                  <c:v>6.5965159180755171</c:v>
                </c:pt>
                <c:pt idx="10">
                  <c:v>5.8396018694560548</c:v>
                </c:pt>
                <c:pt idx="11">
                  <c:v>4.4759396777817884</c:v>
                </c:pt>
                <c:pt idx="12">
                  <c:v>5.2499141405057683</c:v>
                </c:pt>
                <c:pt idx="13">
                  <c:v>6.4799189481102788</c:v>
                </c:pt>
                <c:pt idx="14">
                  <c:v>8.1566726120087196</c:v>
                </c:pt>
                <c:pt idx="15">
                  <c:v>10.492368281920813</c:v>
                </c:pt>
                <c:pt idx="16">
                  <c:v>14.002965190847023</c:v>
                </c:pt>
                <c:pt idx="17">
                  <c:v>17.252106925466173</c:v>
                </c:pt>
                <c:pt idx="18">
                  <c:v>17.350885368996263</c:v>
                </c:pt>
                <c:pt idx="19">
                  <c:v>17.508936933063232</c:v>
                </c:pt>
                <c:pt idx="20">
                  <c:v>18.894366486857439</c:v>
                </c:pt>
                <c:pt idx="21">
                  <c:v>18.888526367298809</c:v>
                </c:pt>
                <c:pt idx="22">
                  <c:v>21.116121345258701</c:v>
                </c:pt>
                <c:pt idx="23">
                  <c:v>22.068718427276071</c:v>
                </c:pt>
                <c:pt idx="24">
                  <c:v>20.094118488802295</c:v>
                </c:pt>
                <c:pt idx="25">
                  <c:v>20.463755520238045</c:v>
                </c:pt>
                <c:pt idx="26">
                  <c:v>22.61995669778188</c:v>
                </c:pt>
                <c:pt idx="27">
                  <c:v>25.505520814993083</c:v>
                </c:pt>
                <c:pt idx="28">
                  <c:v>29.777622824348914</c:v>
                </c:pt>
                <c:pt idx="29">
                  <c:v>31.033558328135836</c:v>
                </c:pt>
                <c:pt idx="30">
                  <c:v>31.005233295124398</c:v>
                </c:pt>
                <c:pt idx="31">
                  <c:v>31.680151171463955</c:v>
                </c:pt>
                <c:pt idx="32">
                  <c:v>34.792928602843759</c:v>
                </c:pt>
                <c:pt idx="33">
                  <c:v>39.295343019279471</c:v>
                </c:pt>
                <c:pt idx="34">
                  <c:v>42.662627658860544</c:v>
                </c:pt>
                <c:pt idx="35">
                  <c:v>41.735802345682444</c:v>
                </c:pt>
                <c:pt idx="36">
                  <c:v>40.198072253900605</c:v>
                </c:pt>
                <c:pt idx="37">
                  <c:v>41.981493569408045</c:v>
                </c:pt>
                <c:pt idx="38">
                  <c:v>48.204179644725109</c:v>
                </c:pt>
                <c:pt idx="39">
                  <c:v>56.067537345174792</c:v>
                </c:pt>
                <c:pt idx="40">
                  <c:v>62.157479863988968</c:v>
                </c:pt>
                <c:pt idx="41">
                  <c:v>67.63115084996744</c:v>
                </c:pt>
                <c:pt idx="42">
                  <c:v>77.183111768558803</c:v>
                </c:pt>
                <c:pt idx="43">
                  <c:v>85.052585693417043</c:v>
                </c:pt>
                <c:pt idx="44">
                  <c:v>93.604717491886888</c:v>
                </c:pt>
                <c:pt idx="45">
                  <c:v>103.66721379623404</c:v>
                </c:pt>
                <c:pt idx="46">
                  <c:v>119.99828872708061</c:v>
                </c:pt>
                <c:pt idx="47">
                  <c:v>133.57607817872704</c:v>
                </c:pt>
                <c:pt idx="48">
                  <c:v>156.89841816438789</c:v>
                </c:pt>
                <c:pt idx="49">
                  <c:v>183.81585009925416</c:v>
                </c:pt>
                <c:pt idx="50">
                  <c:v>217.74260511657872</c:v>
                </c:pt>
                <c:pt idx="51">
                  <c:v>253.47399428104464</c:v>
                </c:pt>
                <c:pt idx="52">
                  <c:v>269.75641235066206</c:v>
                </c:pt>
                <c:pt idx="53">
                  <c:v>291.45889725837947</c:v>
                </c:pt>
                <c:pt idx="54">
                  <c:v>331.48849862500185</c:v>
                </c:pt>
                <c:pt idx="55">
                  <c:v>374.25180974583054</c:v>
                </c:pt>
                <c:pt idx="56">
                  <c:v>420.06195763163652</c:v>
                </c:pt>
                <c:pt idx="57">
                  <c:v>458.52504334353409</c:v>
                </c:pt>
                <c:pt idx="58">
                  <c:v>501.27543609797311</c:v>
                </c:pt>
                <c:pt idx="59">
                  <c:v>552.68723506015453</c:v>
                </c:pt>
                <c:pt idx="60">
                  <c:v>594.92884104250265</c:v>
                </c:pt>
                <c:pt idx="61">
                  <c:v>649.16354050737971</c:v>
                </c:pt>
                <c:pt idx="62">
                  <c:v>692.64014715224414</c:v>
                </c:pt>
                <c:pt idx="63">
                  <c:v>740.82321665693985</c:v>
                </c:pt>
                <c:pt idx="64">
                  <c:v>791.51642776272001</c:v>
                </c:pt>
                <c:pt idx="65">
                  <c:v>836.08109188606898</c:v>
                </c:pt>
                <c:pt idx="66">
                  <c:v>878.31024756548481</c:v>
                </c:pt>
                <c:pt idx="67">
                  <c:v>942.89770522967171</c:v>
                </c:pt>
                <c:pt idx="68">
                  <c:v>1018.6029960305432</c:v>
                </c:pt>
                <c:pt idx="69">
                  <c:v>1055.9370754054692</c:v>
                </c:pt>
                <c:pt idx="70">
                  <c:v>1173.4661827268069</c:v>
                </c:pt>
                <c:pt idx="71">
                  <c:v>1281.4754942543018</c:v>
                </c:pt>
                <c:pt idx="72">
                  <c:v>1396.8325337942908</c:v>
                </c:pt>
                <c:pt idx="73">
                  <c:v>1604.1248768525263</c:v>
                </c:pt>
                <c:pt idx="74">
                  <c:v>1827.1039891508149</c:v>
                </c:pt>
                <c:pt idx="75">
                  <c:v>1442.6001591695269</c:v>
                </c:pt>
                <c:pt idx="76">
                  <c:v>1653.3983146108874</c:v>
                </c:pt>
                <c:pt idx="77">
                  <c:v>1725.386372936307</c:v>
                </c:pt>
                <c:pt idx="78">
                  <c:v>1757.2408591335006</c:v>
                </c:pt>
                <c:pt idx="79">
                  <c:v>1837.0636694115797</c:v>
                </c:pt>
                <c:pt idx="80">
                  <c:v>2080.5301980100944</c:v>
                </c:pt>
                <c:pt idx="81">
                  <c:v>2259.883534514312</c:v>
                </c:pt>
                <c:pt idx="82">
                  <c:v>2465.4508220239868</c:v>
                </c:pt>
                <c:pt idx="83">
                  <c:v>2555.281592638868</c:v>
                </c:pt>
                <c:pt idx="84">
                  <c:v>2777.6588059326727</c:v>
                </c:pt>
                <c:pt idx="85">
                  <c:v>2959.1081232046931</c:v>
                </c:pt>
                <c:pt idx="86">
                  <c:v>3147.6424576758395</c:v>
                </c:pt>
                <c:pt idx="87">
                  <c:v>3237.5736282446742</c:v>
                </c:pt>
                <c:pt idx="88">
                  <c:v>3424.4884300731064</c:v>
                </c:pt>
                <c:pt idx="89">
                  <c:v>3428.973500229934</c:v>
                </c:pt>
                <c:pt idx="90">
                  <c:v>3468.4270949323177</c:v>
                </c:pt>
                <c:pt idx="91">
                  <c:v>3193.4596591979785</c:v>
                </c:pt>
                <c:pt idx="92">
                  <c:v>3026.2164088504319</c:v>
                </c:pt>
                <c:pt idx="93">
                  <c:v>2611.5915320334707</c:v>
                </c:pt>
                <c:pt idx="94">
                  <c:v>2285.8650883474779</c:v>
                </c:pt>
                <c:pt idx="95">
                  <c:v>1905.395645236687</c:v>
                </c:pt>
                <c:pt idx="96">
                  <c:v>1622.5294795256407</c:v>
                </c:pt>
                <c:pt idx="97">
                  <c:v>1205.2851663860733</c:v>
                </c:pt>
                <c:pt idx="98">
                  <c:v>863.56414931150323</c:v>
                </c:pt>
                <c:pt idx="99">
                  <c:v>574.86517755463126</c:v>
                </c:pt>
                <c:pt idx="100">
                  <c:v>406.33392598511119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CB-6048-B9E2-2ABCBF477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75728"/>
        <c:axId val="1225934592"/>
      </c:lineChart>
      <c:catAx>
        <c:axId val="8872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25934592"/>
        <c:crossesAt val="-100"/>
        <c:auto val="1"/>
        <c:lblAlgn val="ctr"/>
        <c:lblOffset val="100"/>
        <c:tickLblSkip val="10"/>
        <c:tickMarkSkip val="5"/>
        <c:noMultiLvlLbl val="0"/>
      </c:catAx>
      <c:valAx>
        <c:axId val="1225934592"/>
        <c:scaling>
          <c:orientation val="minMax"/>
          <c:max val="3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87275728"/>
        <c:crosses val="autoZero"/>
        <c:crossBetween val="between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Mortality 2019 vs. excess mortality 2020-2022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3038497422798673"/>
          <c:y val="0.10902192821827504"/>
          <c:w val="0.76859346126411476"/>
          <c:h val="0.82354124702435449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412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Eng'!$A$53:$A$103</c:f>
              <c:numCache>
                <c:formatCode>0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Cumulative!$G$53:$G$103</c:f>
              <c:numCache>
                <c:formatCode>0</c:formatCode>
                <c:ptCount val="51"/>
                <c:pt idx="0">
                  <c:v>6123</c:v>
                </c:pt>
                <c:pt idx="1">
                  <c:v>6706</c:v>
                </c:pt>
                <c:pt idx="2">
                  <c:v>7345</c:v>
                </c:pt>
                <c:pt idx="3">
                  <c:v>8058</c:v>
                </c:pt>
                <c:pt idx="4">
                  <c:v>8812</c:v>
                </c:pt>
                <c:pt idx="5">
                  <c:v>9698</c:v>
                </c:pt>
                <c:pt idx="6">
                  <c:v>10648</c:v>
                </c:pt>
                <c:pt idx="7">
                  <c:v>11692</c:v>
                </c:pt>
                <c:pt idx="8">
                  <c:v>12835</c:v>
                </c:pt>
                <c:pt idx="9">
                  <c:v>14079</c:v>
                </c:pt>
                <c:pt idx="10">
                  <c:v>15425</c:v>
                </c:pt>
                <c:pt idx="11">
                  <c:v>16846</c:v>
                </c:pt>
                <c:pt idx="12">
                  <c:v>18383</c:v>
                </c:pt>
                <c:pt idx="13">
                  <c:v>20006</c:v>
                </c:pt>
                <c:pt idx="14">
                  <c:v>21817</c:v>
                </c:pt>
                <c:pt idx="15">
                  <c:v>23757</c:v>
                </c:pt>
                <c:pt idx="16">
                  <c:v>25796</c:v>
                </c:pt>
                <c:pt idx="17">
                  <c:v>27970</c:v>
                </c:pt>
                <c:pt idx="18">
                  <c:v>30359</c:v>
                </c:pt>
                <c:pt idx="19">
                  <c:v>32969</c:v>
                </c:pt>
                <c:pt idx="20">
                  <c:v>35888</c:v>
                </c:pt>
                <c:pt idx="21">
                  <c:v>39072</c:v>
                </c:pt>
                <c:pt idx="22">
                  <c:v>42796</c:v>
                </c:pt>
                <c:pt idx="23">
                  <c:v>46243</c:v>
                </c:pt>
                <c:pt idx="24">
                  <c:v>49634</c:v>
                </c:pt>
                <c:pt idx="25">
                  <c:v>53399</c:v>
                </c:pt>
                <c:pt idx="26">
                  <c:v>57035</c:v>
                </c:pt>
                <c:pt idx="27">
                  <c:v>60675</c:v>
                </c:pt>
                <c:pt idx="28">
                  <c:v>64693</c:v>
                </c:pt>
                <c:pt idx="29">
                  <c:v>69069</c:v>
                </c:pt>
                <c:pt idx="30">
                  <c:v>73657</c:v>
                </c:pt>
                <c:pt idx="31">
                  <c:v>78351</c:v>
                </c:pt>
                <c:pt idx="32">
                  <c:v>83268</c:v>
                </c:pt>
                <c:pt idx="33">
                  <c:v>88376</c:v>
                </c:pt>
                <c:pt idx="34">
                  <c:v>93752</c:v>
                </c:pt>
                <c:pt idx="35">
                  <c:v>99207</c:v>
                </c:pt>
                <c:pt idx="36">
                  <c:v>104821</c:v>
                </c:pt>
                <c:pt idx="37">
                  <c:v>110585</c:v>
                </c:pt>
                <c:pt idx="38">
                  <c:v>116367</c:v>
                </c:pt>
                <c:pt idx="39">
                  <c:v>121796</c:v>
                </c:pt>
                <c:pt idx="40">
                  <c:v>126995</c:v>
                </c:pt>
                <c:pt idx="41">
                  <c:v>131688</c:v>
                </c:pt>
                <c:pt idx="42">
                  <c:v>135919</c:v>
                </c:pt>
                <c:pt idx="43">
                  <c:v>139671</c:v>
                </c:pt>
                <c:pt idx="44">
                  <c:v>142736</c:v>
                </c:pt>
                <c:pt idx="45">
                  <c:v>145240</c:v>
                </c:pt>
                <c:pt idx="46">
                  <c:v>147360</c:v>
                </c:pt>
                <c:pt idx="47">
                  <c:v>148932</c:v>
                </c:pt>
                <c:pt idx="48">
                  <c:v>150006</c:v>
                </c:pt>
                <c:pt idx="49">
                  <c:v>150779</c:v>
                </c:pt>
                <c:pt idx="50">
                  <c:v>151224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0-6C43-AC85-26BFFCCF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3193328"/>
        <c:axId val="2032571696"/>
      </c:lineChart>
      <c:lineChart>
        <c:grouping val="standard"/>
        <c:varyColors val="0"/>
        <c:ser>
          <c:idx val="1"/>
          <c:order val="1"/>
          <c:tx>
            <c:v>2020</c:v>
          </c:tx>
          <c:spPr>
            <a:ln w="444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Cumulative!$H$53:$H$103</c:f>
              <c:numCache>
                <c:formatCode>0</c:formatCode>
                <c:ptCount val="51"/>
                <c:pt idx="0">
                  <c:v>447.65439439256323</c:v>
                </c:pt>
                <c:pt idx="1">
                  <c:v>513.96930542299276</c:v>
                </c:pt>
                <c:pt idx="2">
                  <c:v>567.017467470984</c:v>
                </c:pt>
                <c:pt idx="3">
                  <c:v>603.28315905091063</c:v>
                </c:pt>
                <c:pt idx="4">
                  <c:v>617.00492930498808</c:v>
                </c:pt>
                <c:pt idx="5">
                  <c:v>605.30255366339736</c:v>
                </c:pt>
                <c:pt idx="6">
                  <c:v>583.31399749252057</c:v>
                </c:pt>
                <c:pt idx="7">
                  <c:v>558.885057934428</c:v>
                </c:pt>
                <c:pt idx="8">
                  <c:v>536.25609694481625</c:v>
                </c:pt>
                <c:pt idx="9">
                  <c:v>519.07071272991845</c:v>
                </c:pt>
                <c:pt idx="10">
                  <c:v>513.21167130407684</c:v>
                </c:pt>
                <c:pt idx="11">
                  <c:v>533.49909254901081</c:v>
                </c:pt>
                <c:pt idx="12">
                  <c:v>575.85263526539791</c:v>
                </c:pt>
                <c:pt idx="13">
                  <c:v>624.3906461618169</c:v>
                </c:pt>
                <c:pt idx="14">
                  <c:v>695.66031401644693</c:v>
                </c:pt>
                <c:pt idx="15">
                  <c:v>803.63157415037404</c:v>
                </c:pt>
                <c:pt idx="16">
                  <c:v>924.84910890535514</c:v>
                </c:pt>
                <c:pt idx="17">
                  <c:v>1049.1689893465284</c:v>
                </c:pt>
                <c:pt idx="18">
                  <c:v>1201.2761711920775</c:v>
                </c:pt>
                <c:pt idx="19">
                  <c:v>1407.2708924491708</c:v>
                </c:pt>
                <c:pt idx="20">
                  <c:v>1671.573903830639</c:v>
                </c:pt>
                <c:pt idx="21">
                  <c:v>1990.8015464602472</c:v>
                </c:pt>
                <c:pt idx="22">
                  <c:v>2223.7004425717778</c:v>
                </c:pt>
                <c:pt idx="23">
                  <c:v>2568.1059923117646</c:v>
                </c:pt>
                <c:pt idx="24">
                  <c:v>2965.6956525249761</c:v>
                </c:pt>
                <c:pt idx="25">
                  <c:v>3376.4458149785719</c:v>
                </c:pt>
                <c:pt idx="26">
                  <c:v>3813.0654396551854</c:v>
                </c:pt>
                <c:pt idx="27">
                  <c:v>4458.388359628012</c:v>
                </c:pt>
                <c:pt idx="28">
                  <c:v>5092.365942060409</c:v>
                </c:pt>
                <c:pt idx="29">
                  <c:v>5697.8676182637773</c:v>
                </c:pt>
                <c:pt idx="30">
                  <c:v>6279.0373406714252</c:v>
                </c:pt>
                <c:pt idx="31">
                  <c:v>6863.5945773824287</c:v>
                </c:pt>
                <c:pt idx="32">
                  <c:v>7386.7076502748005</c:v>
                </c:pt>
                <c:pt idx="33">
                  <c:v>7839.2692821264054</c:v>
                </c:pt>
                <c:pt idx="34">
                  <c:v>8312.8029639298948</c:v>
                </c:pt>
                <c:pt idx="35">
                  <c:v>8824.8502827491175</c:v>
                </c:pt>
                <c:pt idx="36">
                  <c:v>9337.7087648444885</c:v>
                </c:pt>
                <c:pt idx="37">
                  <c:v>9880.4474462778144</c:v>
                </c:pt>
                <c:pt idx="38">
                  <c:v>10417.02444725735</c:v>
                </c:pt>
                <c:pt idx="39">
                  <c:v>10889.498356503522</c:v>
                </c:pt>
                <c:pt idx="40">
                  <c:v>11264.025013350236</c:v>
                </c:pt>
                <c:pt idx="41">
                  <c:v>11570.096379991117</c:v>
                </c:pt>
                <c:pt idx="42">
                  <c:v>11803.278891344637</c:v>
                </c:pt>
                <c:pt idx="43">
                  <c:v>12002.948456190354</c:v>
                </c:pt>
                <c:pt idx="44">
                  <c:v>12159.214697021907</c:v>
                </c:pt>
                <c:pt idx="45">
                  <c:v>12323.325695115815</c:v>
                </c:pt>
                <c:pt idx="46">
                  <c:v>12444.155849148769</c:v>
                </c:pt>
                <c:pt idx="47">
                  <c:v>12550.641249206989</c:v>
                </c:pt>
                <c:pt idx="48">
                  <c:v>12647.954864188387</c:v>
                </c:pt>
                <c:pt idx="49">
                  <c:v>12733.841523490995</c:v>
                </c:pt>
                <c:pt idx="50">
                  <c:v>12788.205903364995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0-6C43-AC85-26BFFCCF6C38}"/>
            </c:ext>
          </c:extLst>
        </c:ser>
        <c:ser>
          <c:idx val="2"/>
          <c:order val="2"/>
          <c:tx>
            <c:v>2021</c:v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Cumulative!$I$53:$I$103</c:f>
              <c:numCache>
                <c:formatCode>0</c:formatCode>
                <c:ptCount val="51"/>
                <c:pt idx="0">
                  <c:v>621.69989855123458</c:v>
                </c:pt>
                <c:pt idx="1">
                  <c:v>713.86489614734796</c:v>
                </c:pt>
                <c:pt idx="2">
                  <c:v>803.29167444588074</c:v>
                </c:pt>
                <c:pt idx="3">
                  <c:v>882.68326240483884</c:v>
                </c:pt>
                <c:pt idx="4">
                  <c:v>985.55685468613012</c:v>
                </c:pt>
                <c:pt idx="5">
                  <c:v>1098.9964440956851</c:v>
                </c:pt>
                <c:pt idx="6">
                  <c:v>1216.6774002644502</c:v>
                </c:pt>
                <c:pt idx="7">
                  <c:v>1341.1436596144217</c:v>
                </c:pt>
                <c:pt idx="8">
                  <c:v>1462.5748804977516</c:v>
                </c:pt>
                <c:pt idx="9">
                  <c:v>1550.9444121662755</c:v>
                </c:pt>
                <c:pt idx="10">
                  <c:v>1649.5054006330424</c:v>
                </c:pt>
                <c:pt idx="11">
                  <c:v>1743.4351799340668</c:v>
                </c:pt>
                <c:pt idx="12">
                  <c:v>1841.0895124056517</c:v>
                </c:pt>
                <c:pt idx="13">
                  <c:v>1969.0658058826209</c:v>
                </c:pt>
                <c:pt idx="14">
                  <c:v>2121.766199161777</c:v>
                </c:pt>
                <c:pt idx="15">
                  <c:v>2292.1602775227857</c:v>
                </c:pt>
                <c:pt idx="16">
                  <c:v>2498.556266438598</c:v>
                </c:pt>
                <c:pt idx="17">
                  <c:v>2742.5868423436341</c:v>
                </c:pt>
                <c:pt idx="18">
                  <c:v>3028.4008732558277</c:v>
                </c:pt>
                <c:pt idx="19">
                  <c:v>3379.1251099452543</c:v>
                </c:pt>
                <c:pt idx="20">
                  <c:v>3775.5972555507324</c:v>
                </c:pt>
                <c:pt idx="21">
                  <c:v>4246.8527086411677</c:v>
                </c:pt>
                <c:pt idx="22">
                  <c:v>4782.3297570206651</c:v>
                </c:pt>
                <c:pt idx="23">
                  <c:v>5198.1184766363631</c:v>
                </c:pt>
                <c:pt idx="24">
                  <c:v>5722.4074442009087</c:v>
                </c:pt>
                <c:pt idx="25">
                  <c:v>6300.0518122384365</c:v>
                </c:pt>
                <c:pt idx="26">
                  <c:v>6857.595290088364</c:v>
                </c:pt>
                <c:pt idx="27">
                  <c:v>7410.2495714935658</c:v>
                </c:pt>
                <c:pt idx="28">
                  <c:v>8156.1544700310606</c:v>
                </c:pt>
                <c:pt idx="29">
                  <c:v>8817.8455950327098</c:v>
                </c:pt>
                <c:pt idx="30">
                  <c:v>9434.3658551515691</c:v>
                </c:pt>
                <c:pt idx="31">
                  <c:v>9977.0252536949774</c:v>
                </c:pt>
                <c:pt idx="32">
                  <c:v>10485.949997197737</c:v>
                </c:pt>
                <c:pt idx="33">
                  <c:v>10896.017807310807</c:v>
                </c:pt>
                <c:pt idx="34">
                  <c:v>11249.154252177696</c:v>
                </c:pt>
                <c:pt idx="35">
                  <c:v>11570.16293653637</c:v>
                </c:pt>
                <c:pt idx="36">
                  <c:v>11932.029941206512</c:v>
                </c:pt>
                <c:pt idx="37">
                  <c:v>12252.901402582973</c:v>
                </c:pt>
                <c:pt idx="38">
                  <c:v>12560.460030195316</c:v>
                </c:pt>
                <c:pt idx="39">
                  <c:v>12804.114881571568</c:v>
                </c:pt>
                <c:pt idx="40">
                  <c:v>12997.826129482472</c:v>
                </c:pt>
                <c:pt idx="41">
                  <c:v>13133.316783598617</c:v>
                </c:pt>
                <c:pt idx="42">
                  <c:v>13252.420014756957</c:v>
                </c:pt>
                <c:pt idx="43">
                  <c:v>13336.401531989217</c:v>
                </c:pt>
                <c:pt idx="44">
                  <c:v>13430.761595095904</c:v>
                </c:pt>
                <c:pt idx="45">
                  <c:v>13517.281057061573</c:v>
                </c:pt>
                <c:pt idx="46">
                  <c:v>13618.507902377769</c:v>
                </c:pt>
                <c:pt idx="47">
                  <c:v>13711.015301252039</c:v>
                </c:pt>
                <c:pt idx="48">
                  <c:v>13806.824930656832</c:v>
                </c:pt>
                <c:pt idx="49">
                  <c:v>13900.412775771372</c:v>
                </c:pt>
                <c:pt idx="50">
                  <c:v>13982.851536113667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0-6C43-AC85-26BFFCCF6C38}"/>
            </c:ext>
          </c:extLst>
        </c:ser>
        <c:ser>
          <c:idx val="3"/>
          <c:order val="3"/>
          <c:tx>
            <c:v>2022</c:v>
          </c:tx>
          <c:spPr>
            <a:ln w="412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Cumulative!$J$53:$J$103</c:f>
              <c:numCache>
                <c:formatCode>0</c:formatCode>
                <c:ptCount val="51"/>
                <c:pt idx="0">
                  <c:v>789.23054368738235</c:v>
                </c:pt>
                <c:pt idx="1">
                  <c:v>890.86552740674256</c:v>
                </c:pt>
                <c:pt idx="2">
                  <c:v>988.84915522696735</c:v>
                </c:pt>
                <c:pt idx="3">
                  <c:v>1093.7349375545509</c:v>
                </c:pt>
                <c:pt idx="4">
                  <c:v>1196.4994142317107</c:v>
                </c:pt>
                <c:pt idx="5">
                  <c:v>1292.2301812478063</c:v>
                </c:pt>
                <c:pt idx="6">
                  <c:v>1392.991321772414</c:v>
                </c:pt>
                <c:pt idx="7">
                  <c:v>1472.4612842625361</c:v>
                </c:pt>
                <c:pt idx="8">
                  <c:v>1531.7322204665356</c:v>
                </c:pt>
                <c:pt idx="9">
                  <c:v>1560.1070882120928</c:v>
                </c:pt>
                <c:pt idx="10">
                  <c:v>1579.5328177454783</c:v>
                </c:pt>
                <c:pt idx="11">
                  <c:v>1590.8894982293975</c:v>
                </c:pt>
                <c:pt idx="12">
                  <c:v>1606.491001863787</c:v>
                </c:pt>
                <c:pt idx="13">
                  <c:v>1634.4752922372561</c:v>
                </c:pt>
                <c:pt idx="14">
                  <c:v>1685.4702869580922</c:v>
                </c:pt>
                <c:pt idx="15">
                  <c:v>1769.6520356563021</c:v>
                </c:pt>
                <c:pt idx="16">
                  <c:v>1866.2483527442912</c:v>
                </c:pt>
                <c:pt idx="17">
                  <c:v>2021.4966972492552</c:v>
                </c:pt>
                <c:pt idx="18">
                  <c:v>2197.7053787409645</c:v>
                </c:pt>
                <c:pt idx="19">
                  <c:v>2421.6536058279839</c:v>
                </c:pt>
                <c:pt idx="20">
                  <c:v>2694.3859909895059</c:v>
                </c:pt>
                <c:pt idx="21">
                  <c:v>3047.1976805824957</c:v>
                </c:pt>
                <c:pt idx="22">
                  <c:v>3462.6305877345385</c:v>
                </c:pt>
                <c:pt idx="23">
                  <c:v>3993.7927532844687</c:v>
                </c:pt>
                <c:pt idx="24">
                  <c:v>4448.4130401675293</c:v>
                </c:pt>
                <c:pt idx="25">
                  <c:v>5006.80968391854</c:v>
                </c:pt>
                <c:pt idx="26">
                  <c:v>5591.8179003463038</c:v>
                </c:pt>
                <c:pt idx="27">
                  <c:v>6152.4051801043306</c:v>
                </c:pt>
                <c:pt idx="28">
                  <c:v>6646.3606442257569</c:v>
                </c:pt>
                <c:pt idx="29">
                  <c:v>7253.1136611320717</c:v>
                </c:pt>
                <c:pt idx="30">
                  <c:v>7760.397432190015</c:v>
                </c:pt>
                <c:pt idx="31">
                  <c:v>8174.6460131738977</c:v>
                </c:pt>
                <c:pt idx="32">
                  <c:v>8487.4556626309277</c:v>
                </c:pt>
                <c:pt idx="33">
                  <c:v>8748.0286914097323</c:v>
                </c:pt>
                <c:pt idx="34">
                  <c:v>8946.6442934647566</c:v>
                </c:pt>
                <c:pt idx="35">
                  <c:v>9099.7597935904632</c:v>
                </c:pt>
                <c:pt idx="36">
                  <c:v>9280.1276818050246</c:v>
                </c:pt>
                <c:pt idx="37">
                  <c:v>9512.7317673706948</c:v>
                </c:pt>
                <c:pt idx="38">
                  <c:v>9745.7241481155852</c:v>
                </c:pt>
                <c:pt idx="39">
                  <c:v>9984.9654425571953</c:v>
                </c:pt>
                <c:pt idx="40">
                  <c:v>10167.828133137104</c:v>
                </c:pt>
                <c:pt idx="41">
                  <c:v>10340.270328535695</c:v>
                </c:pt>
                <c:pt idx="42">
                  <c:v>10477.064632261732</c:v>
                </c:pt>
                <c:pt idx="43">
                  <c:v>10620.025840189641</c:v>
                </c:pt>
                <c:pt idx="44">
                  <c:v>10729.358347084906</c:v>
                </c:pt>
                <c:pt idx="45">
                  <c:v>10884.336270895235</c:v>
                </c:pt>
                <c:pt idx="46">
                  <c:v>11026.247971588487</c:v>
                </c:pt>
                <c:pt idx="47">
                  <c:v>11204.685732001652</c:v>
                </c:pt>
                <c:pt idx="48">
                  <c:v>11368.417430750404</c:v>
                </c:pt>
                <c:pt idx="49">
                  <c:v>11537.991962958306</c:v>
                </c:pt>
                <c:pt idx="50">
                  <c:v>11677.783651508742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60-6C43-AC85-26BFFCCF6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896640"/>
        <c:axId val="2042997296"/>
      </c:lineChart>
      <c:catAx>
        <c:axId val="20431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25716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32571696"/>
        <c:scaling>
          <c:orientation val="minMax"/>
          <c:max val="1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>
                    <a:solidFill>
                      <a:srgbClr val="0070C0"/>
                    </a:solidFill>
                  </a:rPr>
                  <a:t>Total</a:t>
                </a:r>
                <a:r>
                  <a:rPr lang="nl-NL" sz="1200" baseline="0">
                    <a:solidFill>
                      <a:srgbClr val="0070C0"/>
                    </a:solidFill>
                  </a:rPr>
                  <a:t> mortality</a:t>
                </a:r>
                <a:r>
                  <a:rPr lang="nl-NL" sz="1200">
                    <a:solidFill>
                      <a:srgbClr val="0070C0"/>
                    </a:solidFill>
                  </a:rPr>
                  <a:t> 2019</a:t>
                </a:r>
              </a:p>
            </c:rich>
          </c:tx>
          <c:layout>
            <c:manualLayout>
              <c:xMode val="edge"/>
              <c:yMode val="edge"/>
              <c:x val="8.1053698074974676E-3"/>
              <c:y val="0.3705889489104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3193328"/>
        <c:crosses val="autoZero"/>
        <c:crossBetween val="midCat"/>
      </c:valAx>
      <c:valAx>
        <c:axId val="2042997296"/>
        <c:scaling>
          <c:orientation val="minMax"/>
          <c:max val="155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>
                    <a:solidFill>
                      <a:srgbClr val="FF0000"/>
                    </a:solidFill>
                  </a:rPr>
                  <a:t>Oversterfte 2020-2022</a:t>
                </a:r>
              </a:p>
            </c:rich>
          </c:tx>
          <c:layout>
            <c:manualLayout>
              <c:xMode val="edge"/>
              <c:yMode val="edge"/>
              <c:x val="0.9681475435593605"/>
              <c:y val="0.380429254857132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08896640"/>
        <c:crosses val="max"/>
        <c:crossBetween val="between"/>
      </c:valAx>
      <c:catAx>
        <c:axId val="20088966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2997296"/>
        <c:crosses val="autoZero"/>
        <c:auto val="1"/>
        <c:lblAlgn val="ctr"/>
        <c:lblOffset val="100"/>
        <c:noMultiLvlLbl val="0"/>
      </c:cat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4667447921094789"/>
          <c:y val="0.12708126622251709"/>
          <c:w val="0.14611668222323274"/>
          <c:h val="0.23797999450650065"/>
        </c:manualLayout>
      </c:layout>
      <c:overlay val="0"/>
      <c:spPr>
        <a:solidFill>
          <a:schemeClr val="bg1">
            <a:lumMod val="75000"/>
            <a:alpha val="4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Mortality 2019 vs. excess mortality 2020-2022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0.11265107818969437"/>
          <c:y val="0.10902192821827504"/>
          <c:w val="0.85671062393796515"/>
          <c:h val="0.78991187511444783"/>
        </c:manualLayout>
      </c:layout>
      <c:lineChart>
        <c:grouping val="standard"/>
        <c:varyColors val="0"/>
        <c:ser>
          <c:idx val="0"/>
          <c:order val="0"/>
          <c:tx>
            <c:v>2019</c:v>
          </c:tx>
          <c:spPr>
            <a:ln w="444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'Graphs Eng'!$A$53:$A$103</c:f>
              <c:numCache>
                <c:formatCode>0</c:formatCode>
                <c:ptCount val="5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  <c:pt idx="41">
                  <c:v>91</c:v>
                </c:pt>
                <c:pt idx="42">
                  <c:v>92</c:v>
                </c:pt>
                <c:pt idx="43">
                  <c:v>93</c:v>
                </c:pt>
                <c:pt idx="44">
                  <c:v>94</c:v>
                </c:pt>
                <c:pt idx="45">
                  <c:v>95</c:v>
                </c:pt>
                <c:pt idx="46">
                  <c:v>96</c:v>
                </c:pt>
                <c:pt idx="47">
                  <c:v>97</c:v>
                </c:pt>
                <c:pt idx="48">
                  <c:v>98</c:v>
                </c:pt>
                <c:pt idx="49">
                  <c:v>99</c:v>
                </c:pt>
                <c:pt idx="50">
                  <c:v>100</c:v>
                </c:pt>
              </c:numCache>
            </c:numRef>
          </c:cat>
          <c:val>
            <c:numRef>
              <c:f>Cumulative!$L$53:$L$103</c:f>
              <c:numCache>
                <c:formatCode>0.0%</c:formatCode>
                <c:ptCount val="51"/>
                <c:pt idx="0">
                  <c:v>4.0331983005631858E-2</c:v>
                </c:pt>
                <c:pt idx="1">
                  <c:v>4.4172183249349538E-2</c:v>
                </c:pt>
                <c:pt idx="2">
                  <c:v>4.8381253499324837E-2</c:v>
                </c:pt>
                <c:pt idx="3">
                  <c:v>5.3077759114711985E-2</c:v>
                </c:pt>
                <c:pt idx="4">
                  <c:v>5.8044330270394885E-2</c:v>
                </c:pt>
                <c:pt idx="5">
                  <c:v>6.3880380726542174E-2</c:v>
                </c:pt>
                <c:pt idx="6">
                  <c:v>7.013799690412674E-2</c:v>
                </c:pt>
                <c:pt idx="7">
                  <c:v>7.7014787735072296E-2</c:v>
                </c:pt>
                <c:pt idx="8">
                  <c:v>8.4543688041366138E-2</c:v>
                </c:pt>
                <c:pt idx="9">
                  <c:v>9.2737871751803175E-2</c:v>
                </c:pt>
                <c:pt idx="10">
                  <c:v>0.10160392583078089</c:v>
                </c:pt>
                <c:pt idx="11">
                  <c:v>0.1109640022395679</c:v>
                </c:pt>
                <c:pt idx="12">
                  <c:v>0.12108816651845997</c:v>
                </c:pt>
                <c:pt idx="13">
                  <c:v>0.13177880973553338</c:v>
                </c:pt>
                <c:pt idx="14">
                  <c:v>0.14370780225932878</c:v>
                </c:pt>
                <c:pt idx="15">
                  <c:v>0.15648651319039619</c:v>
                </c:pt>
                <c:pt idx="16">
                  <c:v>0.16991733359681191</c:v>
                </c:pt>
                <c:pt idx="17">
                  <c:v>0.18423739419688437</c:v>
                </c:pt>
                <c:pt idx="18">
                  <c:v>0.19997365214241017</c:v>
                </c:pt>
                <c:pt idx="19">
                  <c:v>0.21716562921977406</c:v>
                </c:pt>
                <c:pt idx="20">
                  <c:v>0.23639297829595232</c:v>
                </c:pt>
                <c:pt idx="21">
                  <c:v>0.25736587293745677</c:v>
                </c:pt>
                <c:pt idx="22">
                  <c:v>0.28189572835358823</c:v>
                </c:pt>
                <c:pt idx="23">
                  <c:v>0.30460099463162399</c:v>
                </c:pt>
                <c:pt idx="24">
                  <c:v>0.32693739090340218</c:v>
                </c:pt>
                <c:pt idx="25">
                  <c:v>0.35173731185982937</c:v>
                </c:pt>
                <c:pt idx="26">
                  <c:v>0.37568751440898462</c:v>
                </c:pt>
                <c:pt idx="27">
                  <c:v>0.39966406481572969</c:v>
                </c:pt>
                <c:pt idx="28">
                  <c:v>0.42613048776471363</c:v>
                </c:pt>
                <c:pt idx="29">
                  <c:v>0.45495504396798736</c:v>
                </c:pt>
                <c:pt idx="30">
                  <c:v>0.48517603662352204</c:v>
                </c:pt>
                <c:pt idx="31">
                  <c:v>0.5160952475051872</c:v>
                </c:pt>
                <c:pt idx="32">
                  <c:v>0.54848335144748539</c:v>
                </c:pt>
                <c:pt idx="33">
                  <c:v>0.58212956558969797</c:v>
                </c:pt>
                <c:pt idx="34">
                  <c:v>0.61754108619042913</c:v>
                </c:pt>
                <c:pt idx="35">
                  <c:v>0.65347297697855944</c:v>
                </c:pt>
                <c:pt idx="36">
                  <c:v>0.6904521951058854</c:v>
                </c:pt>
                <c:pt idx="37">
                  <c:v>0.72841945789283014</c:v>
                </c:pt>
                <c:pt idx="38">
                  <c:v>0.76650528603892898</c:v>
                </c:pt>
                <c:pt idx="39">
                  <c:v>0.80226591575272532</c:v>
                </c:pt>
                <c:pt idx="40">
                  <c:v>0.83651154365510649</c:v>
                </c:pt>
                <c:pt idx="41">
                  <c:v>0.86742416757237428</c:v>
                </c:pt>
                <c:pt idx="42">
                  <c:v>0.89529361393801665</c:v>
                </c:pt>
                <c:pt idx="43">
                  <c:v>0.92000790435727697</c:v>
                </c:pt>
                <c:pt idx="44">
                  <c:v>0.940196950235484</c:v>
                </c:pt>
                <c:pt idx="45">
                  <c:v>0.95669070908671738</c:v>
                </c:pt>
                <c:pt idx="46">
                  <c:v>0.97065507360932712</c:v>
                </c:pt>
                <c:pt idx="47">
                  <c:v>0.98100978164213026</c:v>
                </c:pt>
                <c:pt idx="48">
                  <c:v>0.98808418140499954</c:v>
                </c:pt>
                <c:pt idx="49">
                  <c:v>0.99317590488423413</c:v>
                </c:pt>
                <c:pt idx="50">
                  <c:v>0.9961071040411027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99-184B-8DC3-707C4D3BCFB0}"/>
            </c:ext>
          </c:extLst>
        </c:ser>
        <c:ser>
          <c:idx val="1"/>
          <c:order val="1"/>
          <c:tx>
            <c:v>2020</c:v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Cumulative!$M$53:$M$103</c:f>
              <c:numCache>
                <c:formatCode>0.0%</c:formatCode>
                <c:ptCount val="51"/>
                <c:pt idx="0">
                  <c:v>3.4752770696553456E-2</c:v>
                </c:pt>
                <c:pt idx="1">
                  <c:v>3.9900998717256976E-2</c:v>
                </c:pt>
                <c:pt idx="2">
                  <c:v>4.4019288707527374E-2</c:v>
                </c:pt>
                <c:pt idx="3">
                  <c:v>4.6834704526999685E-2</c:v>
                </c:pt>
                <c:pt idx="4">
                  <c:v>4.7899967241192005E-2</c:v>
                </c:pt>
                <c:pt idx="5">
                  <c:v>4.6991476266074951E-2</c:v>
                </c:pt>
                <c:pt idx="6">
                  <c:v>4.5284437845081266E-2</c:v>
                </c:pt>
                <c:pt idx="7">
                  <c:v>4.3387945047385502E-2</c:v>
                </c:pt>
                <c:pt idx="8">
                  <c:v>4.1631190054640818E-2</c:v>
                </c:pt>
                <c:pt idx="9">
                  <c:v>4.029703646554688E-2</c:v>
                </c:pt>
                <c:pt idx="10">
                  <c:v>3.9842181278767853E-2</c:v>
                </c:pt>
                <c:pt idx="11">
                  <c:v>4.1417155427086613E-2</c:v>
                </c:pt>
                <c:pt idx="12">
                  <c:v>4.4705189626341055E-2</c:v>
                </c:pt>
                <c:pt idx="13">
                  <c:v>4.8473342880011171E-2</c:v>
                </c:pt>
                <c:pt idx="14">
                  <c:v>5.4006223726478363E-2</c:v>
                </c:pt>
                <c:pt idx="15">
                  <c:v>6.2388360688059877E-2</c:v>
                </c:pt>
                <c:pt idx="16">
                  <c:v>7.1798846193195223E-2</c:v>
                </c:pt>
                <c:pt idx="17">
                  <c:v>8.1450176219470524E-2</c:v>
                </c:pt>
                <c:pt idx="18">
                  <c:v>9.3258718876915614E-2</c:v>
                </c:pt>
                <c:pt idx="19">
                  <c:v>0.10925071493955303</c:v>
                </c:pt>
                <c:pt idx="20">
                  <c:v>0.12976936071630787</c:v>
                </c:pt>
                <c:pt idx="21">
                  <c:v>0.15455197248841382</c:v>
                </c:pt>
                <c:pt idx="22">
                  <c:v>0.17263262138504154</c:v>
                </c:pt>
                <c:pt idx="23">
                  <c:v>0.19936987058143416</c:v>
                </c:pt>
                <c:pt idx="24">
                  <c:v>0.23023596385738546</c:v>
                </c:pt>
                <c:pt idx="25">
                  <c:v>0.26212374690638623</c:v>
                </c:pt>
                <c:pt idx="26">
                  <c:v>0.29601985490414495</c:v>
                </c:pt>
                <c:pt idx="27">
                  <c:v>0.34611823379636503</c:v>
                </c:pt>
                <c:pt idx="28">
                  <c:v>0.39533583966601138</c:v>
                </c:pt>
                <c:pt idx="29">
                  <c:v>0.44234277441983672</c:v>
                </c:pt>
                <c:pt idx="30">
                  <c:v>0.48746074567536057</c:v>
                </c:pt>
                <c:pt idx="31">
                  <c:v>0.53284169995817177</c:v>
                </c:pt>
                <c:pt idx="32">
                  <c:v>0.57345255712459486</c:v>
                </c:pt>
                <c:pt idx="33">
                  <c:v>0.60858629157422184</c:v>
                </c:pt>
                <c:pt idx="34">
                  <c:v>0.64534814997872125</c:v>
                </c:pt>
                <c:pt idx="35">
                  <c:v>0.68509993903656385</c:v>
                </c:pt>
                <c:pt idx="36">
                  <c:v>0.72491470116400336</c:v>
                </c:pt>
                <c:pt idx="37">
                  <c:v>0.76704915394782147</c:v>
                </c:pt>
                <c:pt idx="38">
                  <c:v>0.8087052567576456</c:v>
                </c:pt>
                <c:pt idx="39">
                  <c:v>0.8453848417987283</c:v>
                </c:pt>
                <c:pt idx="40">
                  <c:v>0.87446048405351329</c:v>
                </c:pt>
                <c:pt idx="41">
                  <c:v>0.89822173414932605</c:v>
                </c:pt>
                <c:pt idx="42">
                  <c:v>0.9163244009588668</c:v>
                </c:pt>
                <c:pt idx="43">
                  <c:v>0.93182535591225146</c:v>
                </c:pt>
                <c:pt idx="44">
                  <c:v>0.94395677895479857</c:v>
                </c:pt>
                <c:pt idx="45">
                  <c:v>0.95669721433749844</c:v>
                </c:pt>
                <c:pt idx="46">
                  <c:v>0.96607762630024585</c:v>
                </c:pt>
                <c:pt idx="47">
                  <c:v>0.97434441142982253</c:v>
                </c:pt>
                <c:pt idx="48">
                  <c:v>0.98189916301824431</c:v>
                </c:pt>
                <c:pt idx="49">
                  <c:v>0.98856680532003993</c:v>
                </c:pt>
                <c:pt idx="50">
                  <c:v>0.99278727729906546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99-184B-8DC3-707C4D3BCFB0}"/>
            </c:ext>
          </c:extLst>
        </c:ser>
        <c:ser>
          <c:idx val="2"/>
          <c:order val="2"/>
          <c:tx>
            <c:v>2021</c:v>
          </c:tx>
          <c:spPr>
            <a:ln w="444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Cumulative!$N$53:$N$103</c:f>
              <c:numCache>
                <c:formatCode>0.0%</c:formatCode>
                <c:ptCount val="51"/>
                <c:pt idx="0">
                  <c:v>4.409534433639177E-2</c:v>
                </c:pt>
                <c:pt idx="1">
                  <c:v>5.0632336403197489E-2</c:v>
                </c:pt>
                <c:pt idx="2">
                  <c:v>5.697511463294655E-2</c:v>
                </c:pt>
                <c:pt idx="3">
                  <c:v>6.2606126342327886E-2</c:v>
                </c:pt>
                <c:pt idx="4">
                  <c:v>6.9902647518117145E-2</c:v>
                </c:pt>
                <c:pt idx="5">
                  <c:v>7.7948583777797897E-2</c:v>
                </c:pt>
                <c:pt idx="6">
                  <c:v>8.6295347700697078E-2</c:v>
                </c:pt>
                <c:pt idx="7">
                  <c:v>9.5123373211219719E-2</c:v>
                </c:pt>
                <c:pt idx="8">
                  <c:v>0.10373613237446994</c:v>
                </c:pt>
                <c:pt idx="9">
                  <c:v>0.11000392321189777</c:v>
                </c:pt>
                <c:pt idx="10">
                  <c:v>0.11699456408976348</c:v>
                </c:pt>
                <c:pt idx="11">
                  <c:v>0.12365672692969938</c:v>
                </c:pt>
                <c:pt idx="12">
                  <c:v>0.13058306136583112</c:v>
                </c:pt>
                <c:pt idx="13">
                  <c:v>0.13966004326805195</c:v>
                </c:pt>
                <c:pt idx="14">
                  <c:v>0.15049063281396924</c:v>
                </c:pt>
                <c:pt idx="15">
                  <c:v>0.16257618337577553</c:v>
                </c:pt>
                <c:pt idx="16">
                  <c:v>0.17721524351090087</c:v>
                </c:pt>
                <c:pt idx="17">
                  <c:v>0.19452361415438388</c:v>
                </c:pt>
                <c:pt idx="18">
                  <c:v>0.21479556230591906</c:v>
                </c:pt>
                <c:pt idx="19">
                  <c:v>0.23967140034285245</c:v>
                </c:pt>
                <c:pt idx="20">
                  <c:v>0.2677920029374512</c:v>
                </c:pt>
                <c:pt idx="21">
                  <c:v>0.30121676546813475</c:v>
                </c:pt>
                <c:pt idx="22">
                  <c:v>0.33919657676865528</c:v>
                </c:pt>
                <c:pt idx="23">
                  <c:v>0.36868724711517892</c:v>
                </c:pt>
                <c:pt idx="24">
                  <c:v>0.4058735207665084</c:v>
                </c:pt>
                <c:pt idx="25">
                  <c:v>0.44684413596517419</c:v>
                </c:pt>
                <c:pt idx="26">
                  <c:v>0.48638905417345007</c:v>
                </c:pt>
                <c:pt idx="27">
                  <c:v>0.52558719606527349</c:v>
                </c:pt>
                <c:pt idx="28">
                  <c:v>0.57849203555432427</c:v>
                </c:pt>
                <c:pt idx="29">
                  <c:v>0.62542383990120498</c:v>
                </c:pt>
                <c:pt idx="30">
                  <c:v>0.66915180772564009</c:v>
                </c:pt>
                <c:pt idx="31">
                  <c:v>0.70764104198788258</c:v>
                </c:pt>
                <c:pt idx="32">
                  <c:v>0.74373757643860294</c:v>
                </c:pt>
                <c:pt idx="33">
                  <c:v>0.772822479508948</c:v>
                </c:pt>
                <c:pt idx="34">
                  <c:v>0.79786940837353648</c:v>
                </c:pt>
                <c:pt idx="35">
                  <c:v>0.82063760972720179</c:v>
                </c:pt>
                <c:pt idx="36">
                  <c:v>0.84630377150733538</c:v>
                </c:pt>
                <c:pt idx="37">
                  <c:v>0.8690622400386766</c:v>
                </c:pt>
                <c:pt idx="38">
                  <c:v>0.89087646844662394</c:v>
                </c:pt>
                <c:pt idx="39">
                  <c:v>0.90815819005491982</c:v>
                </c:pt>
                <c:pt idx="40">
                  <c:v>0.92189755883778202</c:v>
                </c:pt>
                <c:pt idx="41">
                  <c:v>0.93150751222773265</c:v>
                </c:pt>
                <c:pt idx="42">
                  <c:v>0.93995515393033313</c:v>
                </c:pt>
                <c:pt idx="43">
                  <c:v>0.94591171581634714</c:v>
                </c:pt>
                <c:pt idx="44">
                  <c:v>0.95260439742042846</c:v>
                </c:pt>
                <c:pt idx="45">
                  <c:v>0.9587409682580077</c:v>
                </c:pt>
                <c:pt idx="46">
                  <c:v>0.96592069051742269</c:v>
                </c:pt>
                <c:pt idx="47">
                  <c:v>0.97248196809930842</c:v>
                </c:pt>
                <c:pt idx="48">
                  <c:v>0.9792774631752954</c:v>
                </c:pt>
                <c:pt idx="49">
                  <c:v>0.98591537362958903</c:v>
                </c:pt>
                <c:pt idx="50">
                  <c:v>0.99176251230924761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99-184B-8DC3-707C4D3BCFB0}"/>
            </c:ext>
          </c:extLst>
        </c:ser>
        <c:ser>
          <c:idx val="3"/>
          <c:order val="3"/>
          <c:tx>
            <c:v>2022</c:v>
          </c:tx>
          <c:spPr>
            <a:ln w="444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Cumulative!$O$53:$O$103</c:f>
              <c:numCache>
                <c:formatCode>0.0%</c:formatCode>
                <c:ptCount val="51"/>
                <c:pt idx="0">
                  <c:v>6.6362797584775798E-2</c:v>
                </c:pt>
                <c:pt idx="1">
                  <c:v>7.4908819917600677E-2</c:v>
                </c:pt>
                <c:pt idx="2">
                  <c:v>8.3147816382784678E-2</c:v>
                </c:pt>
                <c:pt idx="3">
                  <c:v>9.1967183547169748E-2</c:v>
                </c:pt>
                <c:pt idx="4">
                  <c:v>0.10060817979241023</c:v>
                </c:pt>
                <c:pt idx="5">
                  <c:v>0.10865774346545647</c:v>
                </c:pt>
                <c:pt idx="6">
                  <c:v>0.11713028830869603</c:v>
                </c:pt>
                <c:pt idx="7">
                  <c:v>0.12381255507723951</c:v>
                </c:pt>
                <c:pt idx="8">
                  <c:v>0.12879637783147418</c:v>
                </c:pt>
                <c:pt idx="9">
                  <c:v>0.13118229107286422</c:v>
                </c:pt>
                <c:pt idx="10">
                  <c:v>0.13281571208941234</c:v>
                </c:pt>
                <c:pt idx="11">
                  <c:v>0.13377064356566781</c:v>
                </c:pt>
                <c:pt idx="12">
                  <c:v>0.13508250286456142</c:v>
                </c:pt>
                <c:pt idx="13">
                  <c:v>0.13743557423573699</c:v>
                </c:pt>
                <c:pt idx="14">
                  <c:v>0.14172351080834389</c:v>
                </c:pt>
                <c:pt idx="15">
                  <c:v>0.14880197019372296</c:v>
                </c:pt>
                <c:pt idx="16">
                  <c:v>0.15692431402546933</c:v>
                </c:pt>
                <c:pt idx="17">
                  <c:v>0.16997843939372853</c:v>
                </c:pt>
                <c:pt idx="18">
                  <c:v>0.18479502392159047</c:v>
                </c:pt>
                <c:pt idx="19">
                  <c:v>0.20362580914970516</c:v>
                </c:pt>
                <c:pt idx="20">
                  <c:v>0.22655863177809091</c:v>
                </c:pt>
                <c:pt idx="21">
                  <c:v>0.25622495796031297</c:v>
                </c:pt>
                <c:pt idx="22">
                  <c:v>0.29115681677887673</c:v>
                </c:pt>
                <c:pt idx="23">
                  <c:v>0.33581982121911497</c:v>
                </c:pt>
                <c:pt idx="24">
                  <c:v>0.37404676810765769</c:v>
                </c:pt>
                <c:pt idx="25">
                  <c:v>0.42099979563258433</c:v>
                </c:pt>
                <c:pt idx="26">
                  <c:v>0.47019046895706262</c:v>
                </c:pt>
                <c:pt idx="27">
                  <c:v>0.51732769707467829</c:v>
                </c:pt>
                <c:pt idx="28">
                  <c:v>0.55886215965164698</c:v>
                </c:pt>
                <c:pt idx="29">
                  <c:v>0.60988125409365745</c:v>
                </c:pt>
                <c:pt idx="30">
                  <c:v>0.65253643322480726</c:v>
                </c:pt>
                <c:pt idx="31">
                  <c:v>0.68736870745633161</c:v>
                </c:pt>
                <c:pt idx="32">
                  <c:v>0.71367144448991537</c:v>
                </c:pt>
                <c:pt idx="33">
                  <c:v>0.73558184228585954</c:v>
                </c:pt>
                <c:pt idx="34">
                  <c:v>0.75228252258996198</c:v>
                </c:pt>
                <c:pt idx="35">
                  <c:v>0.76515730679998473</c:v>
                </c:pt>
                <c:pt idx="36">
                  <c:v>0.78032362005549105</c:v>
                </c:pt>
                <c:pt idx="37">
                  <c:v>0.7998822369529901</c:v>
                </c:pt>
                <c:pt idx="38">
                  <c:v>0.81947350382151207</c:v>
                </c:pt>
                <c:pt idx="39">
                  <c:v>0.83959021334819905</c:v>
                </c:pt>
                <c:pt idx="40">
                  <c:v>0.85496630315848998</c:v>
                </c:pt>
                <c:pt idx="41">
                  <c:v>0.86946618104568441</c:v>
                </c:pt>
                <c:pt idx="42">
                  <c:v>0.88096859027392793</c:v>
                </c:pt>
                <c:pt idx="43">
                  <c:v>0.89298954635587191</c:v>
                </c:pt>
                <c:pt idx="44">
                  <c:v>0.90218281831241265</c:v>
                </c:pt>
                <c:pt idx="45">
                  <c:v>0.9152142052375587</c:v>
                </c:pt>
                <c:pt idx="46">
                  <c:v>0.92714691304181718</c:v>
                </c:pt>
                <c:pt idx="47">
                  <c:v>0.94215093065174649</c:v>
                </c:pt>
                <c:pt idx="48">
                  <c:v>0.95591838259488726</c:v>
                </c:pt>
                <c:pt idx="49">
                  <c:v>0.97017713176071219</c:v>
                </c:pt>
                <c:pt idx="50">
                  <c:v>0.98193157741098258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99-184B-8DC3-707C4D3BC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3193328"/>
        <c:axId val="2032571696"/>
      </c:lineChart>
      <c:catAx>
        <c:axId val="204319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/>
                  <a:t>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2571696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20325716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 sz="1200" b="1">
                    <a:solidFill>
                      <a:sysClr val="windowText" lastClr="000000"/>
                    </a:solidFill>
                  </a:rPr>
                  <a:t>Cumulative</a:t>
                </a:r>
                <a:r>
                  <a:rPr lang="nl-NL" sz="1200" b="1" baseline="0">
                    <a:solidFill>
                      <a:sysClr val="windowText" lastClr="000000"/>
                    </a:solidFill>
                  </a:rPr>
                  <a:t> mortality</a:t>
                </a:r>
                <a:r>
                  <a:rPr lang="nl-NL" sz="1200" b="1">
                    <a:solidFill>
                      <a:sysClr val="windowText" lastClr="000000"/>
                    </a:solidFill>
                  </a:rPr>
                  <a:t> </a:t>
                </a:r>
              </a:p>
            </c:rich>
          </c:tx>
          <c:layout>
            <c:manualLayout>
              <c:xMode val="edge"/>
              <c:yMode val="edge"/>
              <c:x val="8.1053698074974676E-3"/>
              <c:y val="0.370588948910455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4319332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200583388147397"/>
          <c:y val="0.12975785015497446"/>
          <c:w val="0.14611668222323274"/>
          <c:h val="0.23797999450650065"/>
        </c:manualLayout>
      </c:layout>
      <c:overlay val="0"/>
      <c:spPr>
        <a:solidFill>
          <a:schemeClr val="bg1">
            <a:lumMod val="75000"/>
            <a:alpha val="4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/>
              <a:t>Mortality 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2891205500720863E-2"/>
          <c:y val="8.1601093874627634E-2"/>
          <c:w val="0.87875720860596651"/>
          <c:h val="0.84582845084529845"/>
        </c:manualLayout>
      </c:layout>
      <c:lineChart>
        <c:grouping val="standard"/>
        <c:varyColors val="0"/>
        <c:ser>
          <c:idx val="0"/>
          <c:order val="0"/>
          <c:tx>
            <c:v>Fit</c:v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fit'!$B$53:$O$53</c:f>
              <c:numCache>
                <c:formatCode>0.000%</c:formatCode>
                <c:ptCount val="14"/>
                <c:pt idx="0">
                  <c:v>2.8470873634527903E-3</c:v>
                </c:pt>
                <c:pt idx="1">
                  <c:v>2.7808556869775014E-3</c:v>
                </c:pt>
                <c:pt idx="2">
                  <c:v>2.7146240105022056E-3</c:v>
                </c:pt>
                <c:pt idx="3">
                  <c:v>2.6483923340269167E-3</c:v>
                </c:pt>
                <c:pt idx="4">
                  <c:v>2.5821606575516277E-3</c:v>
                </c:pt>
                <c:pt idx="5">
                  <c:v>2.5159289810763423E-3</c:v>
                </c:pt>
                <c:pt idx="6">
                  <c:v>2.4496973046010569E-3</c:v>
                </c:pt>
                <c:pt idx="7">
                  <c:v>2.3834656281257575E-3</c:v>
                </c:pt>
                <c:pt idx="8">
                  <c:v>2.3172339516504686E-3</c:v>
                </c:pt>
                <c:pt idx="9">
                  <c:v>2.2510022751751832E-3</c:v>
                </c:pt>
                <c:pt idx="10">
                  <c:v>2.1847705986998978E-3</c:v>
                </c:pt>
                <c:pt idx="11">
                  <c:v>2.1185389222246123E-3</c:v>
                </c:pt>
                <c:pt idx="12">
                  <c:v>2.0523072457493095E-3</c:v>
                </c:pt>
                <c:pt idx="13">
                  <c:v>1.9860755692740241E-3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FF-7E4C-8CF5-3B3119130850}"/>
            </c:ext>
          </c:extLst>
        </c:ser>
        <c:ser>
          <c:idx val="1"/>
          <c:order val="1"/>
          <c:tx>
            <c:v>Risk50</c:v>
          </c:tx>
          <c:spPr>
            <a:ln w="635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8575">
                <a:solidFill>
                  <a:srgbClr val="0070C0"/>
                </a:solidFill>
              </a:ln>
              <a:effectLst/>
            </c:spPr>
          </c:marker>
          <c:dPt>
            <c:idx val="13"/>
            <c:marker>
              <c:symbol val="square"/>
              <c:size val="10"/>
              <c:spPr>
                <a:solidFill>
                  <a:schemeClr val="bg1"/>
                </a:solidFill>
                <a:ln w="28575">
                  <a:solidFill>
                    <a:srgbClr val="0070C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BFF-7E4C-8CF5-3B3119130850}"/>
              </c:ext>
            </c:extLst>
          </c:dPt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Baseline'!$L$53:$Y$53</c:f>
              <c:numCache>
                <c:formatCode>0.00000</c:formatCode>
                <c:ptCount val="14"/>
                <c:pt idx="0">
                  <c:v>2.9358590787642194E-3</c:v>
                </c:pt>
                <c:pt idx="1">
                  <c:v>2.6722043726980643E-3</c:v>
                </c:pt>
                <c:pt idx="2">
                  <c:v>2.8874965949332609E-3</c:v>
                </c:pt>
                <c:pt idx="3">
                  <c:v>2.7370658348433068E-3</c:v>
                </c:pt>
                <c:pt idx="4">
                  <c:v>2.7796819561729277E-3</c:v>
                </c:pt>
                <c:pt idx="5">
                  <c:v>2.4884792626728111E-3</c:v>
                </c:pt>
                <c:pt idx="6">
                  <c:v>2.2956265571869566E-3</c:v>
                </c:pt>
                <c:pt idx="7">
                  <c:v>2.2935237509753388E-3</c:v>
                </c:pt>
                <c:pt idx="8">
                  <c:v>2.2084736471141043E-3</c:v>
                </c:pt>
                <c:pt idx="9">
                  <c:v>2.2844388519384024E-3</c:v>
                </c:pt>
                <c:pt idx="10">
                  <c:v>2.6217745273906445E-3</c:v>
                </c:pt>
                <c:pt idx="11">
                  <c:v>2.786916664004855E-3</c:v>
                </c:pt>
                <c:pt idx="12">
                  <c:v>2.5552445553958529E-3</c:v>
                </c:pt>
                <c:pt idx="13" formatCode="0.000000">
                  <c:v>2.4727821799115125E-3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FF-7E4C-8CF5-3B3119130850}"/>
            </c:ext>
          </c:extLst>
        </c:ser>
        <c:ser>
          <c:idx val="2"/>
          <c:order val="2"/>
          <c:tx>
            <c:v>Fit60</c:v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fit'!$B$63:$O$63</c:f>
              <c:numCache>
                <c:formatCode>0.000%</c:formatCode>
                <c:ptCount val="14"/>
                <c:pt idx="0">
                  <c:v>7.8113327870866431E-3</c:v>
                </c:pt>
                <c:pt idx="1">
                  <c:v>7.68719171826239E-3</c:v>
                </c:pt>
                <c:pt idx="2">
                  <c:v>7.5630506494381577E-3</c:v>
                </c:pt>
                <c:pt idx="3">
                  <c:v>7.4389095806139047E-3</c:v>
                </c:pt>
                <c:pt idx="4">
                  <c:v>7.3147685117896724E-3</c:v>
                </c:pt>
                <c:pt idx="5">
                  <c:v>7.1906274429654193E-3</c:v>
                </c:pt>
                <c:pt idx="6">
                  <c:v>7.0664863741411732E-3</c:v>
                </c:pt>
                <c:pt idx="7">
                  <c:v>6.9423453053169201E-3</c:v>
                </c:pt>
                <c:pt idx="8">
                  <c:v>6.8182042364926879E-3</c:v>
                </c:pt>
                <c:pt idx="9">
                  <c:v>6.6940631676684348E-3</c:v>
                </c:pt>
                <c:pt idx="10">
                  <c:v>6.5699220988442025E-3</c:v>
                </c:pt>
                <c:pt idx="11">
                  <c:v>6.4457810300199495E-3</c:v>
                </c:pt>
                <c:pt idx="12">
                  <c:v>6.3216399611957172E-3</c:v>
                </c:pt>
                <c:pt idx="13">
                  <c:v>6.1974988923714641E-3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FF-7E4C-8CF5-3B3119130850}"/>
            </c:ext>
          </c:extLst>
        </c:ser>
        <c:ser>
          <c:idx val="3"/>
          <c:order val="3"/>
          <c:tx>
            <c:v>Risk60</c:v>
          </c:tx>
          <c:spPr>
            <a:ln w="63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8575">
                <a:solidFill>
                  <a:srgbClr val="FF0000"/>
                </a:solidFill>
              </a:ln>
              <a:effectLst/>
            </c:spPr>
          </c:marker>
          <c:dPt>
            <c:idx val="13"/>
            <c:marker>
              <c:symbol val="square"/>
              <c:size val="10"/>
              <c:spPr>
                <a:solidFill>
                  <a:schemeClr val="bg1"/>
                </a:solidFill>
                <a:ln w="28575">
                  <a:solidFill>
                    <a:srgbClr val="FF000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BFF-7E4C-8CF5-3B3119130850}"/>
              </c:ext>
            </c:extLst>
          </c:dPt>
          <c:cat>
            <c:numRef>
              <c:f>'Male Baseline'!$L$2:$Y$2</c:f>
              <c:numCache>
                <c:formatCode>General</c:formatCode>
                <c:ptCount val="14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 formatCode="@">
                  <c:v>2023</c:v>
                </c:pt>
              </c:numCache>
            </c:numRef>
          </c:cat>
          <c:val>
            <c:numRef>
              <c:f>'Male Baseline'!$L$63:$Y$63</c:f>
              <c:numCache>
                <c:formatCode>0.00000</c:formatCode>
                <c:ptCount val="14"/>
                <c:pt idx="0">
                  <c:v>8.1580684711873991E-3</c:v>
                </c:pt>
                <c:pt idx="1">
                  <c:v>7.2830785049220279E-3</c:v>
                </c:pt>
                <c:pt idx="2">
                  <c:v>7.1718087764431528E-3</c:v>
                </c:pt>
                <c:pt idx="3">
                  <c:v>7.5507270724832461E-3</c:v>
                </c:pt>
                <c:pt idx="4">
                  <c:v>7.4715085243539777E-3</c:v>
                </c:pt>
                <c:pt idx="5">
                  <c:v>7.3490185978918711E-3</c:v>
                </c:pt>
                <c:pt idx="6">
                  <c:v>7.2295840304930966E-3</c:v>
                </c:pt>
                <c:pt idx="7">
                  <c:v>7.130408627263639E-3</c:v>
                </c:pt>
                <c:pt idx="8">
                  <c:v>6.7053044676040228E-3</c:v>
                </c:pt>
                <c:pt idx="9">
                  <c:v>6.561646499750556E-3</c:v>
                </c:pt>
                <c:pt idx="10">
                  <c:v>6.7653205972955507E-3</c:v>
                </c:pt>
                <c:pt idx="11">
                  <c:v>6.8006055894267361E-3</c:v>
                </c:pt>
                <c:pt idx="12">
                  <c:v>6.4909280973720253E-3</c:v>
                </c:pt>
                <c:pt idx="13" formatCode="0.000000">
                  <c:v>6.3634626364132635E-3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FF-7E4C-8CF5-3B3119130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388639"/>
        <c:axId val="2028628799"/>
      </c:lineChart>
      <c:catAx>
        <c:axId val="203838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28628799"/>
        <c:crosses val="autoZero"/>
        <c:auto val="1"/>
        <c:lblAlgn val="ctr"/>
        <c:lblOffset val="100"/>
        <c:noMultiLvlLbl val="0"/>
      </c:catAx>
      <c:valAx>
        <c:axId val="2028628799"/>
        <c:scaling>
          <c:orientation val="minMax"/>
          <c:max val="0.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38388639"/>
        <c:crossesAt val="1"/>
        <c:crossBetween val="midCat"/>
      </c:valAx>
      <c:spPr>
        <a:solidFill>
          <a:schemeClr val="bg1"/>
        </a:solidFill>
        <a:ln w="15875"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Mortality rate 65-80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7.7459194738371498E-2"/>
          <c:y val="7.6250095558443531E-2"/>
          <c:w val="0.88084863604470687"/>
          <c:h val="0.85142435707434672"/>
        </c:manualLayout>
      </c:layout>
      <c:lineChart>
        <c:grouping val="standard"/>
        <c:varyColors val="0"/>
        <c:ser>
          <c:idx val="1"/>
          <c:order val="0"/>
          <c:tx>
            <c:v>Model</c:v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Baseline'!$B$109:$Y$109</c:f>
              <c:numCache>
                <c:formatCode>0.00000</c:formatCode>
                <c:ptCount val="24"/>
                <c:pt idx="10">
                  <c:v>3.1399304659247465E-2</c:v>
                </c:pt>
                <c:pt idx="11">
                  <c:v>3.0741151088838438E-2</c:v>
                </c:pt>
                <c:pt idx="12">
                  <c:v>3.0082997518429404E-2</c:v>
                </c:pt>
                <c:pt idx="13">
                  <c:v>2.9424843948020397E-2</c:v>
                </c:pt>
                <c:pt idx="14">
                  <c:v>2.8766690377611346E-2</c:v>
                </c:pt>
                <c:pt idx="15">
                  <c:v>2.8108536807202357E-2</c:v>
                </c:pt>
                <c:pt idx="16">
                  <c:v>2.7450383236793323E-2</c:v>
                </c:pt>
                <c:pt idx="17">
                  <c:v>2.6792229666384289E-2</c:v>
                </c:pt>
                <c:pt idx="18">
                  <c:v>2.6134076095975289E-2</c:v>
                </c:pt>
                <c:pt idx="19">
                  <c:v>2.547592252556629E-2</c:v>
                </c:pt>
                <c:pt idx="20">
                  <c:v>2.4817768955157259E-2</c:v>
                </c:pt>
                <c:pt idx="21">
                  <c:v>2.4159615384748222E-2</c:v>
                </c:pt>
                <c:pt idx="22">
                  <c:v>2.3501461814339243E-2</c:v>
                </c:pt>
                <c:pt idx="23">
                  <c:v>2.2843308243930188E-2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1-A24D-B0BB-7B51CDB3BF47}"/>
            </c:ext>
          </c:extLst>
        </c:ser>
        <c:ser>
          <c:idx val="0"/>
          <c:order val="1"/>
          <c:tx>
            <c:v>Mannen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22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8A1-A24D-B0BB-7B51CDB3BF47}"/>
              </c:ext>
            </c:extLst>
          </c:dPt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chemeClr val="accent1">
                      <a:alpha val="3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8A1-A24D-B0BB-7B51CDB3BF47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Baseline'!$B$108:$Y$108</c:f>
              <c:numCache>
                <c:formatCode>0.00000</c:formatCode>
                <c:ptCount val="24"/>
                <c:pt idx="0">
                  <c:v>4.5126029670887226E-2</c:v>
                </c:pt>
                <c:pt idx="1">
                  <c:v>4.3839277936981183E-2</c:v>
                </c:pt>
                <c:pt idx="2">
                  <c:v>4.3656573074279482E-2</c:v>
                </c:pt>
                <c:pt idx="3">
                  <c:v>4.1823253021597416E-2</c:v>
                </c:pt>
                <c:pt idx="4">
                  <c:v>3.9498284782459418E-2</c:v>
                </c:pt>
                <c:pt idx="5">
                  <c:v>3.8396420516995468E-2</c:v>
                </c:pt>
                <c:pt idx="6">
                  <c:v>3.6541812680289998E-2</c:v>
                </c:pt>
                <c:pt idx="7">
                  <c:v>3.4879826417765901E-2</c:v>
                </c:pt>
                <c:pt idx="8">
                  <c:v>3.3444957476268938E-2</c:v>
                </c:pt>
                <c:pt idx="9">
                  <c:v>3.2975383557902499E-2</c:v>
                </c:pt>
                <c:pt idx="10">
                  <c:v>3.2114081483187618E-2</c:v>
                </c:pt>
                <c:pt idx="11">
                  <c:v>3.038400794312808E-2</c:v>
                </c:pt>
                <c:pt idx="12">
                  <c:v>3.0085769079104225E-2</c:v>
                </c:pt>
                <c:pt idx="13">
                  <c:v>2.9199752014584017E-2</c:v>
                </c:pt>
                <c:pt idx="14">
                  <c:v>2.7442936440630977E-2</c:v>
                </c:pt>
                <c:pt idx="15">
                  <c:v>2.8175413945165356E-2</c:v>
                </c:pt>
                <c:pt idx="16">
                  <c:v>2.7526223339915359E-2</c:v>
                </c:pt>
                <c:pt idx="17">
                  <c:v>2.6557960496711639E-2</c:v>
                </c:pt>
                <c:pt idx="18">
                  <c:v>2.6336427465529017E-2</c:v>
                </c:pt>
                <c:pt idx="19">
                  <c:v>2.5651253358071245E-2</c:v>
                </c:pt>
                <c:pt idx="20">
                  <c:v>2.8476649145023198E-2</c:v>
                </c:pt>
                <c:pt idx="21">
                  <c:v>2.8447598274849009E-2</c:v>
                </c:pt>
                <c:pt idx="22">
                  <c:v>2.6668455233452217E-2</c:v>
                </c:pt>
                <c:pt idx="23">
                  <c:v>2.5917074552095618E-2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A1-A24D-B0BB-7B51CDB3BF47}"/>
            </c:ext>
          </c:extLst>
        </c:ser>
        <c:ser>
          <c:idx val="3"/>
          <c:order val="2"/>
          <c:tx>
            <c:v>Model vrouwen</c:v>
          </c:tx>
          <c:spPr>
            <a:ln w="381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Baseline'!$B$110:$Y$110</c:f>
              <c:numCache>
                <c:formatCode>General</c:formatCode>
                <c:ptCount val="24"/>
                <c:pt idx="10" formatCode="0.00000">
                  <c:v>1.9030591764870403E-2</c:v>
                </c:pt>
                <c:pt idx="11" formatCode="0.00000">
                  <c:v>1.8862910153514104E-2</c:v>
                </c:pt>
                <c:pt idx="12" formatCode="0.00000">
                  <c:v>1.8695228542157785E-2</c:v>
                </c:pt>
                <c:pt idx="13" formatCode="0.00000">
                  <c:v>1.8527546930801473E-2</c:v>
                </c:pt>
                <c:pt idx="14" formatCode="0.00000">
                  <c:v>1.8359865319445175E-2</c:v>
                </c:pt>
                <c:pt idx="15" formatCode="0.00000">
                  <c:v>1.8192183708088873E-2</c:v>
                </c:pt>
                <c:pt idx="16" formatCode="0.00000">
                  <c:v>1.8024502096732564E-2</c:v>
                </c:pt>
                <c:pt idx="17" formatCode="0.00000">
                  <c:v>1.7856820485376266E-2</c:v>
                </c:pt>
                <c:pt idx="18" formatCode="0.00000">
                  <c:v>1.768913887401994E-2</c:v>
                </c:pt>
                <c:pt idx="19" formatCode="0.00000">
                  <c:v>1.7521457262663638E-2</c:v>
                </c:pt>
                <c:pt idx="20" formatCode="0.00000">
                  <c:v>1.7353775651307336E-2</c:v>
                </c:pt>
                <c:pt idx="21" formatCode="0.00000">
                  <c:v>1.7186094039951021E-2</c:v>
                </c:pt>
                <c:pt idx="22" formatCode="0.00000">
                  <c:v>1.7018412428594712E-2</c:v>
                </c:pt>
                <c:pt idx="23" formatCode="0.00000">
                  <c:v>1.6850730817238407E-2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A1-A24D-B0BB-7B51CDB3BF47}"/>
            </c:ext>
          </c:extLst>
        </c:ser>
        <c:ser>
          <c:idx val="2"/>
          <c:order val="3"/>
          <c:tx>
            <c:v>Vrouwen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rgbClr val="FF000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78A1-A24D-B0BB-7B51CDB3BF47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Baseline'!$B$109:$Y$109</c:f>
              <c:numCache>
                <c:formatCode>0.00000</c:formatCode>
                <c:ptCount val="24"/>
                <c:pt idx="0">
                  <c:v>2.4448369391152618E-2</c:v>
                </c:pt>
                <c:pt idx="1">
                  <c:v>2.4421001106923076E-2</c:v>
                </c:pt>
                <c:pt idx="2">
                  <c:v>2.4377556723429429E-2</c:v>
                </c:pt>
                <c:pt idx="3">
                  <c:v>2.3587255253272814E-2</c:v>
                </c:pt>
                <c:pt idx="4">
                  <c:v>2.2421215988457213E-2</c:v>
                </c:pt>
                <c:pt idx="5">
                  <c:v>2.1841356411654703E-2</c:v>
                </c:pt>
                <c:pt idx="6">
                  <c:v>2.1155462899302976E-2</c:v>
                </c:pt>
                <c:pt idx="7">
                  <c:v>2.0210600314509219E-2</c:v>
                </c:pt>
                <c:pt idx="8">
                  <c:v>1.9974415268375595E-2</c:v>
                </c:pt>
                <c:pt idx="9">
                  <c:v>1.9032948323253078E-2</c:v>
                </c:pt>
                <c:pt idx="10">
                  <c:v>1.9229319259269104E-2</c:v>
                </c:pt>
                <c:pt idx="11">
                  <c:v>1.8763126329010869E-2</c:v>
                </c:pt>
                <c:pt idx="12">
                  <c:v>1.8756915129502262E-2</c:v>
                </c:pt>
                <c:pt idx="13">
                  <c:v>1.8331819095130913E-2</c:v>
                </c:pt>
                <c:pt idx="14">
                  <c:v>1.7713990362899425E-2</c:v>
                </c:pt>
                <c:pt idx="15">
                  <c:v>1.823411814490674E-2</c:v>
                </c:pt>
                <c:pt idx="16">
                  <c:v>1.8032764150924835E-2</c:v>
                </c:pt>
                <c:pt idx="17">
                  <c:v>1.7698110446484259E-2</c:v>
                </c:pt>
                <c:pt idx="18">
                  <c:v>1.7800147400031201E-2</c:v>
                </c:pt>
                <c:pt idx="19">
                  <c:v>1.7519995049275573E-2</c:v>
                </c:pt>
                <c:pt idx="20">
                  <c:v>1.8821078309007457E-2</c:v>
                </c:pt>
                <c:pt idx="21">
                  <c:v>1.9124445379074977E-2</c:v>
                </c:pt>
                <c:pt idx="22">
                  <c:v>1.8710047394396162E-2</c:v>
                </c:pt>
                <c:pt idx="23">
                  <c:v>1.8524516799730231E-2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A1-A24D-B0BB-7B51CDB3B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13376"/>
        <c:axId val="1606053072"/>
      </c:lineChart>
      <c:catAx>
        <c:axId val="13369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605307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606053072"/>
        <c:scaling>
          <c:orientation val="minMax"/>
          <c:min val="0.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6913376"/>
        <c:crosses val="autoZero"/>
        <c:crossBetween val="midCat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sz="16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Mortality rate 45-60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>
        <c:manualLayout>
          <c:layoutTarget val="inner"/>
          <c:xMode val="edge"/>
          <c:yMode val="edge"/>
          <c:x val="8.9911821465045921E-2"/>
          <c:y val="7.6250095558443531E-2"/>
          <c:w val="0.86839601240447073"/>
          <c:h val="0.84873592027078804"/>
        </c:manualLayout>
      </c:layout>
      <c:lineChart>
        <c:grouping val="standard"/>
        <c:varyColors val="0"/>
        <c:ser>
          <c:idx val="1"/>
          <c:order val="0"/>
          <c:tx>
            <c:v>Model</c:v>
          </c:tx>
          <c:spPr>
            <a:ln w="381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Baseline'!$B$113:$Y$113</c:f>
              <c:numCache>
                <c:formatCode>General</c:formatCode>
                <c:ptCount val="24"/>
                <c:pt idx="10" formatCode="0.00000">
                  <c:v>4.1054148234835643E-3</c:v>
                </c:pt>
                <c:pt idx="11" formatCode="0.00000">
                  <c:v>4.0226801000320814E-3</c:v>
                </c:pt>
                <c:pt idx="12" formatCode="0.00000">
                  <c:v>3.9399453765805951E-3</c:v>
                </c:pt>
                <c:pt idx="13" formatCode="0.00000">
                  <c:v>3.8572106531291105E-3</c:v>
                </c:pt>
                <c:pt idx="14" formatCode="0.00000">
                  <c:v>3.7744759296776328E-3</c:v>
                </c:pt>
                <c:pt idx="15" formatCode="0.00000">
                  <c:v>3.691741206226147E-3</c:v>
                </c:pt>
                <c:pt idx="16" formatCode="0.00000">
                  <c:v>3.6090064827746606E-3</c:v>
                </c:pt>
                <c:pt idx="17" formatCode="0.00000">
                  <c:v>3.5262717593231808E-3</c:v>
                </c:pt>
                <c:pt idx="18" formatCode="0.00000">
                  <c:v>3.4435370358716958E-3</c:v>
                </c:pt>
                <c:pt idx="19" formatCode="0.00000">
                  <c:v>3.3608023124202129E-3</c:v>
                </c:pt>
                <c:pt idx="20" formatCode="0.00000">
                  <c:v>3.2780675889687336E-3</c:v>
                </c:pt>
                <c:pt idx="21" formatCode="0.00000">
                  <c:v>3.1953328655172472E-3</c:v>
                </c:pt>
                <c:pt idx="22" formatCode="0.00000">
                  <c:v>3.1125981420657618E-3</c:v>
                </c:pt>
                <c:pt idx="23" formatCode="0.00000">
                  <c:v>3.0298634186142859E-3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9B-EC48-9F29-76481F66DC74}"/>
            </c:ext>
          </c:extLst>
        </c:ser>
        <c:ser>
          <c:idx val="0"/>
          <c:order val="1"/>
          <c:tx>
            <c:v>Mannen</c:v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chemeClr val="accent1">
                      <a:alpha val="3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19B-EC48-9F29-76481F66DC74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'Male Baseline'!$B$112:$Y$112</c:f>
              <c:numCache>
                <c:formatCode>0.00000</c:formatCode>
                <c:ptCount val="24"/>
                <c:pt idx="0">
                  <c:v>5.4746676742213965E-3</c:v>
                </c:pt>
                <c:pt idx="1">
                  <c:v>5.341992278732193E-3</c:v>
                </c:pt>
                <c:pt idx="2">
                  <c:v>5.1441507423403456E-3</c:v>
                </c:pt>
                <c:pt idx="3">
                  <c:v>5.1401035549475489E-3</c:v>
                </c:pt>
                <c:pt idx="4">
                  <c:v>4.976861010213717E-3</c:v>
                </c:pt>
                <c:pt idx="5">
                  <c:v>4.5930264291169382E-3</c:v>
                </c:pt>
                <c:pt idx="6">
                  <c:v>4.4361291602505737E-3</c:v>
                </c:pt>
                <c:pt idx="7">
                  <c:v>4.3739953869679077E-3</c:v>
                </c:pt>
                <c:pt idx="8">
                  <c:v>4.3568466915549289E-3</c:v>
                </c:pt>
                <c:pt idx="9">
                  <c:v>4.2007404346432308E-3</c:v>
                </c:pt>
                <c:pt idx="10">
                  <c:v>4.1430687280086739E-3</c:v>
                </c:pt>
                <c:pt idx="11">
                  <c:v>3.9585477367723321E-3</c:v>
                </c:pt>
                <c:pt idx="12">
                  <c:v>3.9482524273178948E-3</c:v>
                </c:pt>
                <c:pt idx="13">
                  <c:v>3.8984153950715199E-3</c:v>
                </c:pt>
                <c:pt idx="14">
                  <c:v>3.7069131099314685E-3</c:v>
                </c:pt>
                <c:pt idx="15">
                  <c:v>3.6695810438257055E-3</c:v>
                </c:pt>
                <c:pt idx="16">
                  <c:v>3.5917578077551402E-3</c:v>
                </c:pt>
                <c:pt idx="17">
                  <c:v>3.5136798192155019E-3</c:v>
                </c:pt>
                <c:pt idx="18">
                  <c:v>3.4647320100853968E-3</c:v>
                </c:pt>
                <c:pt idx="19">
                  <c:v>3.3532320236310297E-3</c:v>
                </c:pt>
                <c:pt idx="20">
                  <c:v>3.5201615542132204E-3</c:v>
                </c:pt>
                <c:pt idx="21">
                  <c:v>3.6795284385992442E-3</c:v>
                </c:pt>
                <c:pt idx="22">
                  <c:v>3.5307050937550236E-3</c:v>
                </c:pt>
                <c:pt idx="23">
                  <c:v>3.4360385877969849E-3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9B-EC48-9F29-76481F66DC74}"/>
            </c:ext>
          </c:extLst>
        </c:ser>
        <c:ser>
          <c:idx val="3"/>
          <c:order val="2"/>
          <c:tx>
            <c:v>Model vrouwen</c:v>
          </c:tx>
          <c:spPr>
            <a:ln w="38100" cap="rnd">
              <a:solidFill>
                <a:srgbClr val="D678A3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Baseline'!$B$114:$Y$114</c:f>
              <c:numCache>
                <c:formatCode>General</c:formatCode>
                <c:ptCount val="24"/>
                <c:pt idx="10" formatCode="0.00000">
                  <c:v>3.1608337261993741E-3</c:v>
                </c:pt>
                <c:pt idx="11" formatCode="0.00000">
                  <c:v>3.0951196557501238E-3</c:v>
                </c:pt>
                <c:pt idx="12" formatCode="0.00000">
                  <c:v>3.0294055853008731E-3</c:v>
                </c:pt>
                <c:pt idx="13" formatCode="0.00000">
                  <c:v>2.9636915148516202E-3</c:v>
                </c:pt>
                <c:pt idx="14" formatCode="0.00000">
                  <c:v>2.8979774444023725E-3</c:v>
                </c:pt>
                <c:pt idx="15" formatCode="0.00000">
                  <c:v>2.8322633739531222E-3</c:v>
                </c:pt>
                <c:pt idx="16" formatCode="0.00000">
                  <c:v>2.7665493035038727E-3</c:v>
                </c:pt>
                <c:pt idx="17" formatCode="0.00000">
                  <c:v>2.7008352330546194E-3</c:v>
                </c:pt>
                <c:pt idx="18" formatCode="0.00000">
                  <c:v>2.6351211626053665E-3</c:v>
                </c:pt>
                <c:pt idx="19" formatCode="0.00000">
                  <c:v>2.5694070921561197E-3</c:v>
                </c:pt>
                <c:pt idx="20" formatCode="0.00000">
                  <c:v>2.5036930217068654E-3</c:v>
                </c:pt>
                <c:pt idx="21" formatCode="0.00000">
                  <c:v>2.4379789512576169E-3</c:v>
                </c:pt>
                <c:pt idx="22" formatCode="0.00000">
                  <c:v>2.3722648808083679E-3</c:v>
                </c:pt>
                <c:pt idx="23" formatCode="0.00000">
                  <c:v>2.3065508103591176E-3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9B-EC48-9F29-76481F66DC74}"/>
            </c:ext>
          </c:extLst>
        </c:ser>
        <c:ser>
          <c:idx val="2"/>
          <c:order val="3"/>
          <c:tx>
            <c:v>Vrouwen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10"/>
            <c:spPr>
              <a:solidFill>
                <a:schemeClr val="bg1"/>
              </a:solidFill>
              <a:ln w="25400">
                <a:solidFill>
                  <a:srgbClr val="FF0000"/>
                </a:solidFill>
              </a:ln>
              <a:effectLst/>
            </c:spPr>
          </c:marker>
          <c:dPt>
            <c:idx val="23"/>
            <c:marker>
              <c:symbol val="square"/>
              <c:size val="10"/>
              <c:spPr>
                <a:solidFill>
                  <a:schemeClr val="bg1"/>
                </a:solidFill>
                <a:ln w="25400">
                  <a:solidFill>
                    <a:srgbClr val="FF0000">
                      <a:alpha val="30000"/>
                    </a:srgb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19B-EC48-9F29-76481F66DC74}"/>
              </c:ext>
            </c:extLst>
          </c:dPt>
          <c:cat>
            <c:numRef>
              <c:f>'Male Baseline'!$B$2:$Y$2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 formatCode="@">
                  <c:v>2023</c:v>
                </c:pt>
              </c:numCache>
            </c:numRef>
          </c:cat>
          <c:val>
            <c:numRef>
              <c:f>'Female Baseline'!$B$113:$Y$113</c:f>
              <c:numCache>
                <c:formatCode>0.00000</c:formatCode>
                <c:ptCount val="24"/>
                <c:pt idx="0">
                  <c:v>3.6072940760285962E-3</c:v>
                </c:pt>
                <c:pt idx="1">
                  <c:v>3.611313105786607E-3</c:v>
                </c:pt>
                <c:pt idx="2">
                  <c:v>3.6267336475703077E-3</c:v>
                </c:pt>
                <c:pt idx="3">
                  <c:v>3.6276585946191917E-3</c:v>
                </c:pt>
                <c:pt idx="4">
                  <c:v>3.4998748900193772E-3</c:v>
                </c:pt>
                <c:pt idx="5">
                  <c:v>3.3780600314183718E-3</c:v>
                </c:pt>
                <c:pt idx="6">
                  <c:v>3.2842234884628654E-3</c:v>
                </c:pt>
                <c:pt idx="7">
                  <c:v>3.2507972010274457E-3</c:v>
                </c:pt>
                <c:pt idx="8">
                  <c:v>3.2791651252715619E-3</c:v>
                </c:pt>
                <c:pt idx="9">
                  <c:v>3.1232409488293586E-3</c:v>
                </c:pt>
                <c:pt idx="10">
                  <c:v>3.1217360264577934E-3</c:v>
                </c:pt>
                <c:pt idx="11">
                  <c:v>3.1191040661745746E-3</c:v>
                </c:pt>
                <c:pt idx="12">
                  <c:v>3.0728063423248494E-3</c:v>
                </c:pt>
                <c:pt idx="13">
                  <c:v>2.9297986435747308E-3</c:v>
                </c:pt>
                <c:pt idx="14">
                  <c:v>2.8226483112608041E-3</c:v>
                </c:pt>
                <c:pt idx="15">
                  <c:v>2.8245622934563331E-3</c:v>
                </c:pt>
                <c:pt idx="16">
                  <c:v>2.8678855637675996E-3</c:v>
                </c:pt>
                <c:pt idx="17">
                  <c:v>2.6732551592333403E-3</c:v>
                </c:pt>
                <c:pt idx="18">
                  <c:v>2.6648943669706424E-3</c:v>
                </c:pt>
                <c:pt idx="19">
                  <c:v>2.5039889746032024E-3</c:v>
                </c:pt>
                <c:pt idx="20">
                  <c:v>2.4517321804341445E-3</c:v>
                </c:pt>
                <c:pt idx="21">
                  <c:v>2.6689725067908327E-3</c:v>
                </c:pt>
                <c:pt idx="22">
                  <c:v>2.5862827845388142E-3</c:v>
                </c:pt>
                <c:pt idx="23">
                  <c:v>2.5123694136506168E-3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9B-EC48-9F29-76481F66D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13376"/>
        <c:axId val="1606053072"/>
      </c:lineChart>
      <c:catAx>
        <c:axId val="1336913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0605307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606053072"/>
        <c:scaling>
          <c:orientation val="minMax"/>
          <c:min val="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36913376"/>
        <c:crosses val="autoZero"/>
        <c:crossBetween val="midCat"/>
      </c:valAx>
      <c:spPr>
        <a:solidFill>
          <a:schemeClr val="bg1"/>
        </a:solidFill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8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5" Type="http://schemas.openxmlformats.org/officeDocument/2006/relationships/chart" Target="../charts/chart9.xml"/><Relationship Id="rId10" Type="http://schemas.openxmlformats.org/officeDocument/2006/relationships/chart" Target="../charts/chart14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13" Type="http://schemas.openxmlformats.org/officeDocument/2006/relationships/chart" Target="../charts/chart30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12" Type="http://schemas.openxmlformats.org/officeDocument/2006/relationships/chart" Target="../charts/chart29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11" Type="http://schemas.openxmlformats.org/officeDocument/2006/relationships/chart" Target="../charts/chart28.xml"/><Relationship Id="rId5" Type="http://schemas.openxmlformats.org/officeDocument/2006/relationships/chart" Target="../charts/chart22.xml"/><Relationship Id="rId10" Type="http://schemas.openxmlformats.org/officeDocument/2006/relationships/chart" Target="../charts/chart27.xml"/><Relationship Id="rId4" Type="http://schemas.openxmlformats.org/officeDocument/2006/relationships/chart" Target="../charts/chart21.xml"/><Relationship Id="rId9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181239</xdr:colOff>
      <xdr:row>137</xdr:row>
      <xdr:rowOff>136524</xdr:rowOff>
    </xdr:from>
    <xdr:to>
      <xdr:col>25</xdr:col>
      <xdr:colOff>0</xdr:colOff>
      <xdr:row>164</xdr:row>
      <xdr:rowOff>132292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8DF7CDA-5955-C79E-331B-98B9E2621E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18</xdr:col>
      <xdr:colOff>584200</xdr:colOff>
      <xdr:row>27</xdr:row>
      <xdr:rowOff>12700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1924D279-F06E-F640-8BBA-D04B6C186E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29</xdr:row>
      <xdr:rowOff>0</xdr:rowOff>
    </xdr:from>
    <xdr:to>
      <xdr:col>18</xdr:col>
      <xdr:colOff>584200</xdr:colOff>
      <xdr:row>52</xdr:row>
      <xdr:rowOff>12700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9CAFA11C-2BB3-3C45-BAB9-60E11E1784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584200</xdr:colOff>
      <xdr:row>77</xdr:row>
      <xdr:rowOff>12700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8F8BA958-8E27-CC45-960C-1AA2CABFFD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92363</xdr:colOff>
      <xdr:row>2</xdr:row>
      <xdr:rowOff>39255</xdr:rowOff>
    </xdr:from>
    <xdr:to>
      <xdr:col>11</xdr:col>
      <xdr:colOff>676563</xdr:colOff>
      <xdr:row>25</xdr:row>
      <xdr:rowOff>39254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86AC33C2-8E56-BA4F-913D-C2CCA77542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10005</xdr:colOff>
      <xdr:row>54</xdr:row>
      <xdr:rowOff>143291</xdr:rowOff>
    </xdr:from>
    <xdr:to>
      <xdr:col>31</xdr:col>
      <xdr:colOff>619604</xdr:colOff>
      <xdr:row>77</xdr:row>
      <xdr:rowOff>143291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4524273-C39D-FC4F-9793-9A0557D536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115456</xdr:colOff>
      <xdr:row>27</xdr:row>
      <xdr:rowOff>142009</xdr:rowOff>
    </xdr:from>
    <xdr:to>
      <xdr:col>11</xdr:col>
      <xdr:colOff>699656</xdr:colOff>
      <xdr:row>50</xdr:row>
      <xdr:rowOff>154709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38520D7F-2AA9-7646-91C9-719C127F4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169334</xdr:colOff>
      <xdr:row>52</xdr:row>
      <xdr:rowOff>48233</xdr:rowOff>
    </xdr:from>
    <xdr:to>
      <xdr:col>11</xdr:col>
      <xdr:colOff>754817</xdr:colOff>
      <xdr:row>75</xdr:row>
      <xdr:rowOff>48233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F36CE075-D316-E148-9217-546247A9F3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254001</xdr:colOff>
      <xdr:row>80</xdr:row>
      <xdr:rowOff>51313</xdr:rowOff>
    </xdr:from>
    <xdr:to>
      <xdr:col>12</xdr:col>
      <xdr:colOff>6928</xdr:colOff>
      <xdr:row>103</xdr:row>
      <xdr:rowOff>64013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99205134-C1CA-A241-92F4-B52BC8CA70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688178</xdr:colOff>
      <xdr:row>80</xdr:row>
      <xdr:rowOff>133258</xdr:rowOff>
    </xdr:from>
    <xdr:to>
      <xdr:col>21</xdr:col>
      <xdr:colOff>441106</xdr:colOff>
      <xdr:row>103</xdr:row>
      <xdr:rowOff>145958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3F6ABF93-A633-0F41-8384-7572F707BB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694652</xdr:colOff>
      <xdr:row>53</xdr:row>
      <xdr:rowOff>116688</xdr:rowOff>
    </xdr:from>
    <xdr:to>
      <xdr:col>21</xdr:col>
      <xdr:colOff>447580</xdr:colOff>
      <xdr:row>76</xdr:row>
      <xdr:rowOff>129388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10C59D4D-5958-6342-98CD-2399A6B715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648009</xdr:colOff>
      <xdr:row>28</xdr:row>
      <xdr:rowOff>23669</xdr:rowOff>
    </xdr:from>
    <xdr:to>
      <xdr:col>21</xdr:col>
      <xdr:colOff>426337</xdr:colOff>
      <xdr:row>51</xdr:row>
      <xdr:rowOff>42718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3FEE03F5-611A-2031-E693-23691E01C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36638</xdr:colOff>
      <xdr:row>105</xdr:row>
      <xdr:rowOff>97694</xdr:rowOff>
    </xdr:from>
    <xdr:to>
      <xdr:col>21</xdr:col>
      <xdr:colOff>623360</xdr:colOff>
      <xdr:row>128</xdr:row>
      <xdr:rowOff>110394</xdr:rowOff>
    </xdr:to>
    <xdr:graphicFrame macro="">
      <xdr:nvGraphicFramePr>
        <xdr:cNvPr id="18" name="Grafiek 17">
          <a:extLst>
            <a:ext uri="{FF2B5EF4-FFF2-40B4-BE49-F238E27FC236}">
              <a16:creationId xmlns:a16="http://schemas.microsoft.com/office/drawing/2014/main" id="{0BA5C1D7-C5D8-834F-9A81-E869DE0AE1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twoCellAnchor>
  <xdr:twoCellAnchor>
    <xdr:from>
      <xdr:col>3</xdr:col>
      <xdr:colOff>159071</xdr:colOff>
      <xdr:row>105</xdr:row>
      <xdr:rowOff>93645</xdr:rowOff>
    </xdr:from>
    <xdr:to>
      <xdr:col>11</xdr:col>
      <xdr:colOff>744554</xdr:colOff>
      <xdr:row>128</xdr:row>
      <xdr:rowOff>93645</xdr:rowOff>
    </xdr:to>
    <xdr:graphicFrame macro="">
      <xdr:nvGraphicFramePr>
        <xdr:cNvPr id="20" name="Grafiek 19">
          <a:extLst>
            <a:ext uri="{FF2B5EF4-FFF2-40B4-BE49-F238E27FC236}">
              <a16:creationId xmlns:a16="http://schemas.microsoft.com/office/drawing/2014/main" id="{103F08FB-A31B-994F-8CDB-42725AF729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664308</xdr:colOff>
      <xdr:row>2</xdr:row>
      <xdr:rowOff>87035</xdr:rowOff>
    </xdr:from>
    <xdr:to>
      <xdr:col>21</xdr:col>
      <xdr:colOff>428090</xdr:colOff>
      <xdr:row>25</xdr:row>
      <xdr:rowOff>156965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1891362D-8591-3A46-B916-B5AD538B5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23</xdr:col>
      <xdr:colOff>0</xdr:colOff>
      <xdr:row>2</xdr:row>
      <xdr:rowOff>-1</xdr:rowOff>
    </xdr:from>
    <xdr:to>
      <xdr:col>31</xdr:col>
      <xdr:colOff>570786</xdr:colOff>
      <xdr:row>25</xdr:row>
      <xdr:rowOff>71347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DB4AF3BF-A018-FF41-8A5A-BFCD7530F1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23</xdr:col>
      <xdr:colOff>0</xdr:colOff>
      <xdr:row>27</xdr:row>
      <xdr:rowOff>199774</xdr:rowOff>
    </xdr:from>
    <xdr:to>
      <xdr:col>31</xdr:col>
      <xdr:colOff>585056</xdr:colOff>
      <xdr:row>51</xdr:row>
      <xdr:rowOff>85617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AEEAD1DE-C3D7-4748-BA18-BCD06481F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0.42108</cdr:x>
      <cdr:y>0.38589</cdr:y>
    </cdr:from>
    <cdr:to>
      <cdr:x>0.60127</cdr:x>
      <cdr:y>0.45635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A9B56B09-3393-9442-E8E1-873FBFB303C8}"/>
            </a:ext>
          </a:extLst>
        </cdr:cNvPr>
        <cdr:cNvSpPr txBox="1"/>
      </cdr:nvSpPr>
      <cdr:spPr>
        <a:xfrm xmlns:a="http://schemas.openxmlformats.org/drawingml/2006/main" rot="979732">
          <a:off x="3006095" y="1822962"/>
          <a:ext cx="1286384" cy="332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0070C0"/>
              </a:solidFill>
            </a:rPr>
            <a:t>Mannen</a:t>
          </a:r>
        </a:p>
      </cdr:txBody>
    </cdr:sp>
  </cdr:relSizeAnchor>
  <cdr:relSizeAnchor xmlns:cdr="http://schemas.openxmlformats.org/drawingml/2006/chartDrawing">
    <cdr:from>
      <cdr:x>0.42224</cdr:x>
      <cdr:y>0.6571</cdr:y>
    </cdr:from>
    <cdr:to>
      <cdr:x>0.60243</cdr:x>
      <cdr:y>0.72756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D4E56EE1-004A-8ACC-F759-C09950164A76}"/>
            </a:ext>
          </a:extLst>
        </cdr:cNvPr>
        <cdr:cNvSpPr txBox="1"/>
      </cdr:nvSpPr>
      <cdr:spPr>
        <a:xfrm xmlns:a="http://schemas.openxmlformats.org/drawingml/2006/main" rot="281021">
          <a:off x="3014418" y="3104113"/>
          <a:ext cx="1286383" cy="3328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FF0000"/>
              </a:solidFill>
            </a:rPr>
            <a:t>Vrouwen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0.41902</cdr:x>
      <cdr:y>0.40018</cdr:y>
    </cdr:from>
    <cdr:to>
      <cdr:x>0.59921</cdr:x>
      <cdr:y>0.47064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8F70E46C-07D1-EBE4-C268-C67C74731C42}"/>
            </a:ext>
          </a:extLst>
        </cdr:cNvPr>
        <cdr:cNvSpPr txBox="1"/>
      </cdr:nvSpPr>
      <cdr:spPr>
        <a:xfrm xmlns:a="http://schemas.openxmlformats.org/drawingml/2006/main" rot="767314">
          <a:off x="2991369" y="1890434"/>
          <a:ext cx="1286384" cy="332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0070C0"/>
              </a:solidFill>
            </a:rPr>
            <a:t>Mannen</a:t>
          </a:r>
        </a:p>
      </cdr:txBody>
    </cdr:sp>
  </cdr:relSizeAnchor>
  <cdr:relSizeAnchor xmlns:cdr="http://schemas.openxmlformats.org/drawingml/2006/chartDrawing">
    <cdr:from>
      <cdr:x>0.43108</cdr:x>
      <cdr:y>0.61122</cdr:y>
    </cdr:from>
    <cdr:to>
      <cdr:x>0.61127</cdr:x>
      <cdr:y>0.68168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6C76D302-F036-4870-497F-5CED62AE1E2F}"/>
            </a:ext>
          </a:extLst>
        </cdr:cNvPr>
        <cdr:cNvSpPr txBox="1"/>
      </cdr:nvSpPr>
      <cdr:spPr>
        <a:xfrm xmlns:a="http://schemas.openxmlformats.org/drawingml/2006/main" rot="186427">
          <a:off x="3077504" y="2887378"/>
          <a:ext cx="1286384" cy="33285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FF0000"/>
              </a:solidFill>
            </a:rPr>
            <a:t>Vrouwen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0.79264</cdr:x>
      <cdr:y>0.38045</cdr:y>
    </cdr:from>
    <cdr:to>
      <cdr:x>0.94882</cdr:x>
      <cdr:y>0.45374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E44BEFF2-ED49-B03F-4371-4BD10CD95FE8}"/>
            </a:ext>
          </a:extLst>
        </cdr:cNvPr>
        <cdr:cNvSpPr txBox="1"/>
      </cdr:nvSpPr>
      <cdr:spPr>
        <a:xfrm xmlns:a="http://schemas.openxmlformats.org/drawingml/2006/main" rot="315223">
          <a:off x="5713214" y="1785297"/>
          <a:ext cx="1125718" cy="343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>
              <a:solidFill>
                <a:srgbClr val="FF0000"/>
              </a:solidFill>
            </a:rPr>
            <a:t>60 jaar</a:t>
          </a:r>
        </a:p>
      </cdr:txBody>
    </cdr:sp>
  </cdr:relSizeAnchor>
  <cdr:relSizeAnchor xmlns:cdr="http://schemas.openxmlformats.org/drawingml/2006/chartDrawing">
    <cdr:from>
      <cdr:x>0.79016</cdr:x>
      <cdr:y>0.74466</cdr:y>
    </cdr:from>
    <cdr:to>
      <cdr:x>0.94634</cdr:x>
      <cdr:y>0.81794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DC5F0E29-3B1A-845A-2F88-CB32DC0EC870}"/>
            </a:ext>
          </a:extLst>
        </cdr:cNvPr>
        <cdr:cNvSpPr txBox="1"/>
      </cdr:nvSpPr>
      <cdr:spPr>
        <a:xfrm xmlns:a="http://schemas.openxmlformats.org/drawingml/2006/main" rot="169865">
          <a:off x="5661053" y="3522506"/>
          <a:ext cx="1118942" cy="346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50 jaar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0.73368</cdr:x>
      <cdr:y>0.22514</cdr:y>
    </cdr:from>
    <cdr:to>
      <cdr:x>0.90952</cdr:x>
      <cdr:y>0.31306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8B973E8E-0542-756D-EE84-B4295B9AFFCA}"/>
            </a:ext>
          </a:extLst>
        </cdr:cNvPr>
        <cdr:cNvSpPr txBox="1"/>
      </cdr:nvSpPr>
      <cdr:spPr>
        <a:xfrm xmlns:a="http://schemas.openxmlformats.org/drawingml/2006/main">
          <a:off x="5293726" y="1037360"/>
          <a:ext cx="1268735" cy="405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mannen</a:t>
          </a:r>
        </a:p>
      </cdr:txBody>
    </cdr:sp>
  </cdr:relSizeAnchor>
  <cdr:relSizeAnchor xmlns:cdr="http://schemas.openxmlformats.org/drawingml/2006/chartDrawing">
    <cdr:from>
      <cdr:x>0.41607</cdr:x>
      <cdr:y>0.57583</cdr:y>
    </cdr:from>
    <cdr:to>
      <cdr:x>0.59191</cdr:x>
      <cdr:y>0.66374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E0445BE7-4EFC-BA01-6B92-7B49CEAEB70E}"/>
            </a:ext>
          </a:extLst>
        </cdr:cNvPr>
        <cdr:cNvSpPr txBox="1"/>
      </cdr:nvSpPr>
      <cdr:spPr>
        <a:xfrm xmlns:a="http://schemas.openxmlformats.org/drawingml/2006/main">
          <a:off x="3002056" y="2653162"/>
          <a:ext cx="1268734" cy="405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vrouwen</a:t>
          </a:r>
        </a:p>
      </cdr:txBody>
    </cdr:sp>
  </cdr:relSizeAnchor>
  <cdr:relSizeAnchor xmlns:cdr="http://schemas.openxmlformats.org/drawingml/2006/chartDrawing">
    <cdr:from>
      <cdr:x>0.86814</cdr:x>
      <cdr:y>0.11211</cdr:y>
    </cdr:from>
    <cdr:to>
      <cdr:x>0.92536</cdr:x>
      <cdr:y>0.38231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FA6164E1-FF25-6767-46B1-A70669F0A9F9}"/>
            </a:ext>
          </a:extLst>
        </cdr:cNvPr>
        <cdr:cNvSpPr txBox="1"/>
      </cdr:nvSpPr>
      <cdr:spPr>
        <a:xfrm xmlns:a="http://schemas.openxmlformats.org/drawingml/2006/main" rot="3231220">
          <a:off x="5847813" y="932601"/>
          <a:ext cx="1244954" cy="4128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2021</a:t>
          </a:r>
        </a:p>
      </cdr:txBody>
    </cdr:sp>
  </cdr:relSizeAnchor>
  <cdr:relSizeAnchor xmlns:cdr="http://schemas.openxmlformats.org/drawingml/2006/chartDrawing">
    <cdr:from>
      <cdr:x>0.82492</cdr:x>
      <cdr:y>0.36275</cdr:y>
    </cdr:from>
    <cdr:to>
      <cdr:x>0.88214</cdr:x>
      <cdr:y>0.63295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64EFFBEE-DAB1-ACF1-09BD-5079E638F821}"/>
            </a:ext>
          </a:extLst>
        </cdr:cNvPr>
        <cdr:cNvSpPr txBox="1"/>
      </cdr:nvSpPr>
      <cdr:spPr>
        <a:xfrm xmlns:a="http://schemas.openxmlformats.org/drawingml/2006/main" rot="3752821">
          <a:off x="5535951" y="2087448"/>
          <a:ext cx="1244955" cy="412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2022</a:t>
          </a:r>
        </a:p>
      </cdr:txBody>
    </cdr:sp>
  </cdr:relSizeAnchor>
  <cdr:relSizeAnchor xmlns:cdr="http://schemas.openxmlformats.org/drawingml/2006/chartDrawing">
    <cdr:from>
      <cdr:x>0.67923</cdr:x>
      <cdr:y>0.58397</cdr:y>
    </cdr:from>
    <cdr:to>
      <cdr:x>0.85507</cdr:x>
      <cdr:y>0.67189</cdr:y>
    </cdr:to>
    <cdr:sp macro="" textlink="">
      <cdr:nvSpPr>
        <cdr:cNvPr id="6" name="Tekstvak 1">
          <a:extLst xmlns:a="http://schemas.openxmlformats.org/drawingml/2006/main">
            <a:ext uri="{FF2B5EF4-FFF2-40B4-BE49-F238E27FC236}">
              <a16:creationId xmlns:a16="http://schemas.microsoft.com/office/drawing/2014/main" id="{64EFFBEE-DAB1-ACF1-09BD-5079E638F821}"/>
            </a:ext>
          </a:extLst>
        </cdr:cNvPr>
        <cdr:cNvSpPr txBox="1"/>
      </cdr:nvSpPr>
      <cdr:spPr>
        <a:xfrm xmlns:a="http://schemas.openxmlformats.org/drawingml/2006/main">
          <a:off x="4900867" y="2690681"/>
          <a:ext cx="1268734" cy="405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2021</a:t>
          </a:r>
        </a:p>
      </cdr:txBody>
    </cdr:sp>
  </cdr:relSizeAnchor>
  <cdr:relSizeAnchor xmlns:cdr="http://schemas.openxmlformats.org/drawingml/2006/chartDrawing">
    <cdr:from>
      <cdr:x>0.75085</cdr:x>
      <cdr:y>0.69609</cdr:y>
    </cdr:from>
    <cdr:to>
      <cdr:x>0.92669</cdr:x>
      <cdr:y>0.784</cdr:y>
    </cdr:to>
    <cdr:sp macro="" textlink="">
      <cdr:nvSpPr>
        <cdr:cNvPr id="7" name="Tekstvak 1">
          <a:extLst xmlns:a="http://schemas.openxmlformats.org/drawingml/2006/main">
            <a:ext uri="{FF2B5EF4-FFF2-40B4-BE49-F238E27FC236}">
              <a16:creationId xmlns:a16="http://schemas.microsoft.com/office/drawing/2014/main" id="{AC314C1B-3C4A-DAE2-55C7-5B1F74769CD5}"/>
            </a:ext>
          </a:extLst>
        </cdr:cNvPr>
        <cdr:cNvSpPr txBox="1"/>
      </cdr:nvSpPr>
      <cdr:spPr>
        <a:xfrm xmlns:a="http://schemas.openxmlformats.org/drawingml/2006/main">
          <a:off x="5417564" y="3207277"/>
          <a:ext cx="1268735" cy="405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2022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0.58055</cdr:x>
      <cdr:y>0.55233</cdr:y>
    </cdr:from>
    <cdr:to>
      <cdr:x>0.61702</cdr:x>
      <cdr:y>0.60465</cdr:y>
    </cdr:to>
    <cdr:sp macro="" textlink="">
      <cdr:nvSpPr>
        <cdr:cNvPr id="2" name="Ovaal 1">
          <a:extLst xmlns:a="http://schemas.openxmlformats.org/drawingml/2006/main">
            <a:ext uri="{FF2B5EF4-FFF2-40B4-BE49-F238E27FC236}">
              <a16:creationId xmlns:a16="http://schemas.microsoft.com/office/drawing/2014/main" id="{45F97ED6-2FBD-8E58-DBFF-C34835EF4615}"/>
            </a:ext>
          </a:extLst>
        </cdr:cNvPr>
        <cdr:cNvSpPr/>
      </cdr:nvSpPr>
      <cdr:spPr>
        <a:xfrm xmlns:a="http://schemas.openxmlformats.org/drawingml/2006/main">
          <a:off x="3638550" y="2413000"/>
          <a:ext cx="228600" cy="2286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635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0.51672</cdr:x>
      <cdr:y>0.52616</cdr:y>
    </cdr:from>
    <cdr:to>
      <cdr:x>0.55319</cdr:x>
      <cdr:y>0.57849</cdr:y>
    </cdr:to>
    <cdr:sp macro="" textlink="">
      <cdr:nvSpPr>
        <cdr:cNvPr id="3" name="Ovaal 2">
          <a:extLst xmlns:a="http://schemas.openxmlformats.org/drawingml/2006/main">
            <a:ext uri="{FF2B5EF4-FFF2-40B4-BE49-F238E27FC236}">
              <a16:creationId xmlns:a16="http://schemas.microsoft.com/office/drawing/2014/main" id="{C0907058-D5A4-1750-C6C1-92FA165F206C}"/>
            </a:ext>
          </a:extLst>
        </cdr:cNvPr>
        <cdr:cNvSpPr/>
      </cdr:nvSpPr>
      <cdr:spPr>
        <a:xfrm xmlns:a="http://schemas.openxmlformats.org/drawingml/2006/main">
          <a:off x="3238500" y="2298700"/>
          <a:ext cx="228600" cy="2286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63500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0.51469</cdr:x>
      <cdr:y>0.61047</cdr:y>
    </cdr:from>
    <cdr:to>
      <cdr:x>0.55117</cdr:x>
      <cdr:y>0.66279</cdr:y>
    </cdr:to>
    <cdr:sp macro="" textlink="">
      <cdr:nvSpPr>
        <cdr:cNvPr id="4" name="Ovaal 3">
          <a:extLst xmlns:a="http://schemas.openxmlformats.org/drawingml/2006/main">
            <a:ext uri="{FF2B5EF4-FFF2-40B4-BE49-F238E27FC236}">
              <a16:creationId xmlns:a16="http://schemas.microsoft.com/office/drawing/2014/main" id="{6BA4CC32-FCC4-A10C-A5E6-D99A0D628F69}"/>
            </a:ext>
          </a:extLst>
        </cdr:cNvPr>
        <cdr:cNvSpPr/>
      </cdr:nvSpPr>
      <cdr:spPr>
        <a:xfrm xmlns:a="http://schemas.openxmlformats.org/drawingml/2006/main">
          <a:off x="3225800" y="2667000"/>
          <a:ext cx="228600" cy="2286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63500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0.6231</cdr:x>
      <cdr:y>0.47384</cdr:y>
    </cdr:from>
    <cdr:to>
      <cdr:x>0.65957</cdr:x>
      <cdr:y>0.52616</cdr:y>
    </cdr:to>
    <cdr:sp macro="" textlink="">
      <cdr:nvSpPr>
        <cdr:cNvPr id="2" name="Ovaal 1">
          <a:extLst xmlns:a="http://schemas.openxmlformats.org/drawingml/2006/main">
            <a:ext uri="{FF2B5EF4-FFF2-40B4-BE49-F238E27FC236}">
              <a16:creationId xmlns:a16="http://schemas.microsoft.com/office/drawing/2014/main" id="{45F97ED6-2FBD-8E58-DBFF-C34835EF4615}"/>
            </a:ext>
          </a:extLst>
        </cdr:cNvPr>
        <cdr:cNvSpPr/>
      </cdr:nvSpPr>
      <cdr:spPr>
        <a:xfrm xmlns:a="http://schemas.openxmlformats.org/drawingml/2006/main">
          <a:off x="3905268" y="2070119"/>
          <a:ext cx="228574" cy="228576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635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0.55117</cdr:x>
      <cdr:y>0.47674</cdr:y>
    </cdr:from>
    <cdr:to>
      <cdr:x>0.58764</cdr:x>
      <cdr:y>0.52907</cdr:y>
    </cdr:to>
    <cdr:sp macro="" textlink="">
      <cdr:nvSpPr>
        <cdr:cNvPr id="3" name="Ovaal 2">
          <a:extLst xmlns:a="http://schemas.openxmlformats.org/drawingml/2006/main">
            <a:ext uri="{FF2B5EF4-FFF2-40B4-BE49-F238E27FC236}">
              <a16:creationId xmlns:a16="http://schemas.microsoft.com/office/drawing/2014/main" id="{C0907058-D5A4-1750-C6C1-92FA165F206C}"/>
            </a:ext>
          </a:extLst>
        </cdr:cNvPr>
        <cdr:cNvSpPr/>
      </cdr:nvSpPr>
      <cdr:spPr>
        <a:xfrm xmlns:a="http://schemas.openxmlformats.org/drawingml/2006/main">
          <a:off x="3454417" y="2082788"/>
          <a:ext cx="228574" cy="22861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 w="63500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0.66646</cdr:x>
      <cdr:y>0.46817</cdr:y>
    </cdr:from>
    <cdr:to>
      <cdr:x>0.82309</cdr:x>
      <cdr:y>0.54042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0B73B02C-D2F3-FA0A-CC44-EE538E79D95C}"/>
            </a:ext>
          </a:extLst>
        </cdr:cNvPr>
        <cdr:cNvSpPr txBox="1"/>
      </cdr:nvSpPr>
      <cdr:spPr>
        <a:xfrm xmlns:a="http://schemas.openxmlformats.org/drawingml/2006/main">
          <a:off x="4802597" y="2191248"/>
          <a:ext cx="1128727" cy="338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voor vaccinatie</a:t>
          </a:r>
        </a:p>
      </cdr:txBody>
    </cdr:sp>
  </cdr:relSizeAnchor>
  <cdr:relSizeAnchor xmlns:cdr="http://schemas.openxmlformats.org/drawingml/2006/chartDrawing">
    <cdr:from>
      <cdr:x>0.35358</cdr:x>
      <cdr:y>0.46207</cdr:y>
    </cdr:from>
    <cdr:to>
      <cdr:x>0.51022</cdr:x>
      <cdr:y>0.53432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FAAC4CA2-BF48-9FDF-1200-1AA55B7537E7}"/>
            </a:ext>
          </a:extLst>
        </cdr:cNvPr>
        <cdr:cNvSpPr txBox="1"/>
      </cdr:nvSpPr>
      <cdr:spPr>
        <a:xfrm xmlns:a="http://schemas.openxmlformats.org/drawingml/2006/main">
          <a:off x="2547991" y="2162710"/>
          <a:ext cx="1128727" cy="338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na vaccinatie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92363</xdr:colOff>
      <xdr:row>2</xdr:row>
      <xdr:rowOff>39255</xdr:rowOff>
    </xdr:from>
    <xdr:to>
      <xdr:col>11</xdr:col>
      <xdr:colOff>676563</xdr:colOff>
      <xdr:row>25</xdr:row>
      <xdr:rowOff>39254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C485178-0BD5-6649-9767-9C47DF325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809047</xdr:colOff>
      <xdr:row>54</xdr:row>
      <xdr:rowOff>175040</xdr:rowOff>
    </xdr:from>
    <xdr:to>
      <xdr:col>31</xdr:col>
      <xdr:colOff>585209</xdr:colOff>
      <xdr:row>77</xdr:row>
      <xdr:rowOff>175040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66758D31-F451-7846-A239-89A9EFC518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115456</xdr:colOff>
      <xdr:row>27</xdr:row>
      <xdr:rowOff>142009</xdr:rowOff>
    </xdr:from>
    <xdr:to>
      <xdr:col>11</xdr:col>
      <xdr:colOff>699656</xdr:colOff>
      <xdr:row>50</xdr:row>
      <xdr:rowOff>154709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7B62878D-993D-C645-951F-4A2590339C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169334</xdr:colOff>
      <xdr:row>52</xdr:row>
      <xdr:rowOff>48233</xdr:rowOff>
    </xdr:from>
    <xdr:to>
      <xdr:col>11</xdr:col>
      <xdr:colOff>754817</xdr:colOff>
      <xdr:row>75</xdr:row>
      <xdr:rowOff>48233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69ABC7E-1D33-9446-9B42-AF7A8108DC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254001</xdr:colOff>
      <xdr:row>80</xdr:row>
      <xdr:rowOff>51313</xdr:rowOff>
    </xdr:from>
    <xdr:to>
      <xdr:col>12</xdr:col>
      <xdr:colOff>6928</xdr:colOff>
      <xdr:row>103</xdr:row>
      <xdr:rowOff>64013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066991B8-6E18-D34F-992A-A29DE02F9C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612774</xdr:colOff>
      <xdr:row>105</xdr:row>
      <xdr:rowOff>154773</xdr:rowOff>
    </xdr:from>
    <xdr:to>
      <xdr:col>21</xdr:col>
      <xdr:colOff>379288</xdr:colOff>
      <xdr:row>128</xdr:row>
      <xdr:rowOff>167472</xdr:rowOff>
    </xdr:to>
    <xdr:graphicFrame macro="">
      <xdr:nvGraphicFramePr>
        <xdr:cNvPr id="11" name="Grafiek 10">
          <a:extLst>
            <a:ext uri="{FF2B5EF4-FFF2-40B4-BE49-F238E27FC236}">
              <a16:creationId xmlns:a16="http://schemas.microsoft.com/office/drawing/2014/main" id="{E5B809FB-5541-F64C-BBB0-AD60B908FE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3</xdr:col>
      <xdr:colOff>159071</xdr:colOff>
      <xdr:row>105</xdr:row>
      <xdr:rowOff>93645</xdr:rowOff>
    </xdr:from>
    <xdr:to>
      <xdr:col>11</xdr:col>
      <xdr:colOff>744554</xdr:colOff>
      <xdr:row>128</xdr:row>
      <xdr:rowOff>93645</xdr:rowOff>
    </xdr:to>
    <xdr:graphicFrame macro="">
      <xdr:nvGraphicFramePr>
        <xdr:cNvPr id="12" name="Grafiek 11">
          <a:extLst>
            <a:ext uri="{FF2B5EF4-FFF2-40B4-BE49-F238E27FC236}">
              <a16:creationId xmlns:a16="http://schemas.microsoft.com/office/drawing/2014/main" id="{8AC41A96-DDB1-E64C-808B-0F9175D04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664308</xdr:colOff>
      <xdr:row>2</xdr:row>
      <xdr:rowOff>87035</xdr:rowOff>
    </xdr:from>
    <xdr:to>
      <xdr:col>21</xdr:col>
      <xdr:colOff>428090</xdr:colOff>
      <xdr:row>25</xdr:row>
      <xdr:rowOff>156965</xdr:rowOff>
    </xdr:to>
    <xdr:graphicFrame macro="">
      <xdr:nvGraphicFramePr>
        <xdr:cNvPr id="13" name="Grafiek 12">
          <a:extLst>
            <a:ext uri="{FF2B5EF4-FFF2-40B4-BE49-F238E27FC236}">
              <a16:creationId xmlns:a16="http://schemas.microsoft.com/office/drawing/2014/main" id="{301DD819-396B-5949-B009-BABE4AFB6F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0</xdr:colOff>
      <xdr:row>2</xdr:row>
      <xdr:rowOff>-1</xdr:rowOff>
    </xdr:from>
    <xdr:to>
      <xdr:col>31</xdr:col>
      <xdr:colOff>570786</xdr:colOff>
      <xdr:row>25</xdr:row>
      <xdr:rowOff>71347</xdr:rowOff>
    </xdr:to>
    <xdr:graphicFrame macro="">
      <xdr:nvGraphicFramePr>
        <xdr:cNvPr id="14" name="Grafiek 13">
          <a:extLst>
            <a:ext uri="{FF2B5EF4-FFF2-40B4-BE49-F238E27FC236}">
              <a16:creationId xmlns:a16="http://schemas.microsoft.com/office/drawing/2014/main" id="{BDCDA2B9-09A8-094C-8B2B-288A29508F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0</xdr:colOff>
      <xdr:row>27</xdr:row>
      <xdr:rowOff>199774</xdr:rowOff>
    </xdr:from>
    <xdr:to>
      <xdr:col>31</xdr:col>
      <xdr:colOff>585056</xdr:colOff>
      <xdr:row>51</xdr:row>
      <xdr:rowOff>85617</xdr:rowOff>
    </xdr:to>
    <xdr:graphicFrame macro="">
      <xdr:nvGraphicFramePr>
        <xdr:cNvPr id="15" name="Grafiek 14">
          <a:extLst>
            <a:ext uri="{FF2B5EF4-FFF2-40B4-BE49-F238E27FC236}">
              <a16:creationId xmlns:a16="http://schemas.microsoft.com/office/drawing/2014/main" id="{E344D472-8C48-2844-B8B5-B1F9DD383C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21</xdr:col>
      <xdr:colOff>603828</xdr:colOff>
      <xdr:row>51</xdr:row>
      <xdr:rowOff>19049</xdr:rowOff>
    </xdr:to>
    <xdr:graphicFrame macro="">
      <xdr:nvGraphicFramePr>
        <xdr:cNvPr id="16" name="Grafiek 15">
          <a:extLst>
            <a:ext uri="{FF2B5EF4-FFF2-40B4-BE49-F238E27FC236}">
              <a16:creationId xmlns:a16="http://schemas.microsoft.com/office/drawing/2014/main" id="{ACCA3290-83F8-9D4B-A207-0CD4E35E71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80</xdr:row>
      <xdr:rowOff>0</xdr:rowOff>
    </xdr:from>
    <xdr:to>
      <xdr:col>21</xdr:col>
      <xdr:colOff>583665</xdr:colOff>
      <xdr:row>102</xdr:row>
      <xdr:rowOff>77640</xdr:rowOff>
    </xdr:to>
    <xdr:graphicFrame macro="">
      <xdr:nvGraphicFramePr>
        <xdr:cNvPr id="17" name="Grafiek 16">
          <a:extLst>
            <a:ext uri="{FF2B5EF4-FFF2-40B4-BE49-F238E27FC236}">
              <a16:creationId xmlns:a16="http://schemas.microsoft.com/office/drawing/2014/main" id="{A3CB0D30-10B3-614E-96B0-CD7E8F40C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26184</xdr:colOff>
      <xdr:row>52</xdr:row>
      <xdr:rowOff>26184</xdr:rowOff>
    </xdr:from>
    <xdr:to>
      <xdr:col>21</xdr:col>
      <xdr:colOff>628452</xdr:colOff>
      <xdr:row>74</xdr:row>
      <xdr:rowOff>144019</xdr:rowOff>
    </xdr:to>
    <xdr:graphicFrame macro="">
      <xdr:nvGraphicFramePr>
        <xdr:cNvPr id="18" name="Grafiek 17">
          <a:extLst>
            <a:ext uri="{FF2B5EF4-FFF2-40B4-BE49-F238E27FC236}">
              <a16:creationId xmlns:a16="http://schemas.microsoft.com/office/drawing/2014/main" id="{7FFA04BE-A08D-7F43-9D25-38E9621DB6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0.75346</cdr:x>
      <cdr:y>0.21895</cdr:y>
    </cdr:from>
    <cdr:to>
      <cdr:x>0.9293</cdr:x>
      <cdr:y>0.30687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8B973E8E-0542-756D-EE84-B4295B9AFFCA}"/>
            </a:ext>
          </a:extLst>
        </cdr:cNvPr>
        <cdr:cNvSpPr txBox="1"/>
      </cdr:nvSpPr>
      <cdr:spPr>
        <a:xfrm xmlns:a="http://schemas.openxmlformats.org/drawingml/2006/main">
          <a:off x="5436423" y="1008821"/>
          <a:ext cx="1268735" cy="40509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Men</a:t>
          </a:r>
        </a:p>
      </cdr:txBody>
    </cdr:sp>
  </cdr:relSizeAnchor>
  <cdr:relSizeAnchor xmlns:cdr="http://schemas.openxmlformats.org/drawingml/2006/chartDrawing">
    <cdr:from>
      <cdr:x>0.41607</cdr:x>
      <cdr:y>0.57583</cdr:y>
    </cdr:from>
    <cdr:to>
      <cdr:x>0.59191</cdr:x>
      <cdr:y>0.66374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E0445BE7-4EFC-BA01-6B92-7B49CEAEB70E}"/>
            </a:ext>
          </a:extLst>
        </cdr:cNvPr>
        <cdr:cNvSpPr txBox="1"/>
      </cdr:nvSpPr>
      <cdr:spPr>
        <a:xfrm xmlns:a="http://schemas.openxmlformats.org/drawingml/2006/main">
          <a:off x="3002056" y="2653162"/>
          <a:ext cx="1268734" cy="405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women</a:t>
          </a:r>
        </a:p>
      </cdr:txBody>
    </cdr:sp>
  </cdr:relSizeAnchor>
  <cdr:relSizeAnchor xmlns:cdr="http://schemas.openxmlformats.org/drawingml/2006/chartDrawing">
    <cdr:from>
      <cdr:x>0.86418</cdr:x>
      <cdr:y>0.09972</cdr:y>
    </cdr:from>
    <cdr:to>
      <cdr:x>0.9214</cdr:x>
      <cdr:y>0.36992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FA6164E1-FF25-6767-46B1-A70669F0A9F9}"/>
            </a:ext>
          </a:extLst>
        </cdr:cNvPr>
        <cdr:cNvSpPr txBox="1"/>
      </cdr:nvSpPr>
      <cdr:spPr>
        <a:xfrm xmlns:a="http://schemas.openxmlformats.org/drawingml/2006/main" rot="3231220">
          <a:off x="5819274" y="875523"/>
          <a:ext cx="1244954" cy="41285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2021</a:t>
          </a:r>
        </a:p>
      </cdr:txBody>
    </cdr:sp>
  </cdr:relSizeAnchor>
  <cdr:relSizeAnchor xmlns:cdr="http://schemas.openxmlformats.org/drawingml/2006/chartDrawing">
    <cdr:from>
      <cdr:x>0.82096</cdr:x>
      <cdr:y>0.34417</cdr:y>
    </cdr:from>
    <cdr:to>
      <cdr:x>0.87818</cdr:x>
      <cdr:y>0.61437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64EFFBEE-DAB1-ACF1-09BD-5079E638F821}"/>
            </a:ext>
          </a:extLst>
        </cdr:cNvPr>
        <cdr:cNvSpPr txBox="1"/>
      </cdr:nvSpPr>
      <cdr:spPr>
        <a:xfrm xmlns:a="http://schemas.openxmlformats.org/drawingml/2006/main" rot="3752821">
          <a:off x="5507411" y="2001830"/>
          <a:ext cx="1244955" cy="412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2022</a:t>
          </a:r>
        </a:p>
      </cdr:txBody>
    </cdr:sp>
  </cdr:relSizeAnchor>
  <cdr:relSizeAnchor xmlns:cdr="http://schemas.openxmlformats.org/drawingml/2006/chartDrawing">
    <cdr:from>
      <cdr:x>0.67528</cdr:x>
      <cdr:y>0.58088</cdr:y>
    </cdr:from>
    <cdr:to>
      <cdr:x>0.85112</cdr:x>
      <cdr:y>0.6688</cdr:y>
    </cdr:to>
    <cdr:sp macro="" textlink="">
      <cdr:nvSpPr>
        <cdr:cNvPr id="6" name="Tekstvak 1">
          <a:extLst xmlns:a="http://schemas.openxmlformats.org/drawingml/2006/main">
            <a:ext uri="{FF2B5EF4-FFF2-40B4-BE49-F238E27FC236}">
              <a16:creationId xmlns:a16="http://schemas.microsoft.com/office/drawing/2014/main" id="{64EFFBEE-DAB1-ACF1-09BD-5079E638F821}"/>
            </a:ext>
          </a:extLst>
        </cdr:cNvPr>
        <cdr:cNvSpPr txBox="1"/>
      </cdr:nvSpPr>
      <cdr:spPr>
        <a:xfrm xmlns:a="http://schemas.openxmlformats.org/drawingml/2006/main">
          <a:off x="4872327" y="2676411"/>
          <a:ext cx="1268734" cy="405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2021</a:t>
          </a:r>
        </a:p>
      </cdr:txBody>
    </cdr:sp>
  </cdr:relSizeAnchor>
  <cdr:relSizeAnchor xmlns:cdr="http://schemas.openxmlformats.org/drawingml/2006/chartDrawing">
    <cdr:from>
      <cdr:x>0.70734</cdr:x>
      <cdr:y>0.69609</cdr:y>
    </cdr:from>
    <cdr:to>
      <cdr:x>0.88318</cdr:x>
      <cdr:y>0.784</cdr:y>
    </cdr:to>
    <cdr:sp macro="" textlink="">
      <cdr:nvSpPr>
        <cdr:cNvPr id="7" name="Tekstvak 1">
          <a:extLst xmlns:a="http://schemas.openxmlformats.org/drawingml/2006/main">
            <a:ext uri="{FF2B5EF4-FFF2-40B4-BE49-F238E27FC236}">
              <a16:creationId xmlns:a16="http://schemas.microsoft.com/office/drawing/2014/main" id="{AC314C1B-3C4A-DAE2-55C7-5B1F74769CD5}"/>
            </a:ext>
          </a:extLst>
        </cdr:cNvPr>
        <cdr:cNvSpPr txBox="1"/>
      </cdr:nvSpPr>
      <cdr:spPr>
        <a:xfrm xmlns:a="http://schemas.openxmlformats.org/drawingml/2006/main">
          <a:off x="5103632" y="3207277"/>
          <a:ext cx="1268735" cy="4050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D678A3"/>
              </a:solidFill>
            </a:rPr>
            <a:t>2022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0.66408</cdr:x>
      <cdr:y>0.38074</cdr:y>
    </cdr:from>
    <cdr:to>
      <cdr:x>0.70909</cdr:x>
      <cdr:y>0.65893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9D225A06-6896-07B7-E202-BD3EFFE8240B}"/>
            </a:ext>
          </a:extLst>
        </cdr:cNvPr>
        <cdr:cNvSpPr txBox="1"/>
      </cdr:nvSpPr>
      <cdr:spPr>
        <a:xfrm xmlns:a="http://schemas.openxmlformats.org/drawingml/2006/main" rot="18282790">
          <a:off x="4303158" y="2262596"/>
          <a:ext cx="1297673" cy="3246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0070C0"/>
              </a:solidFill>
            </a:rPr>
            <a:t>Men</a:t>
          </a:r>
        </a:p>
      </cdr:txBody>
    </cdr:sp>
  </cdr:relSizeAnchor>
  <cdr:relSizeAnchor xmlns:cdr="http://schemas.openxmlformats.org/drawingml/2006/chartDrawing">
    <cdr:from>
      <cdr:x>0.68782</cdr:x>
      <cdr:y>0.53981</cdr:y>
    </cdr:from>
    <cdr:to>
      <cdr:x>0.73283</cdr:x>
      <cdr:y>0.818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4DF352BA-8869-42B8-7E3B-485B0EAA7C90}"/>
            </a:ext>
          </a:extLst>
        </cdr:cNvPr>
        <cdr:cNvSpPr txBox="1"/>
      </cdr:nvSpPr>
      <cdr:spPr>
        <a:xfrm xmlns:a="http://schemas.openxmlformats.org/drawingml/2006/main" rot="18672483">
          <a:off x="4474394" y="3004620"/>
          <a:ext cx="1297673" cy="32464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FF0000"/>
              </a:solidFill>
            </a:rPr>
            <a:t>Women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0.58055</cdr:x>
      <cdr:y>0.55233</cdr:y>
    </cdr:from>
    <cdr:to>
      <cdr:x>0.61702</cdr:x>
      <cdr:y>0.60465</cdr:y>
    </cdr:to>
    <cdr:sp macro="" textlink="">
      <cdr:nvSpPr>
        <cdr:cNvPr id="2" name="Ovaal 1">
          <a:extLst xmlns:a="http://schemas.openxmlformats.org/drawingml/2006/main">
            <a:ext uri="{FF2B5EF4-FFF2-40B4-BE49-F238E27FC236}">
              <a16:creationId xmlns:a16="http://schemas.microsoft.com/office/drawing/2014/main" id="{45F97ED6-2FBD-8E58-DBFF-C34835EF4615}"/>
            </a:ext>
          </a:extLst>
        </cdr:cNvPr>
        <cdr:cNvSpPr/>
      </cdr:nvSpPr>
      <cdr:spPr>
        <a:xfrm xmlns:a="http://schemas.openxmlformats.org/drawingml/2006/main">
          <a:off x="3638550" y="2413000"/>
          <a:ext cx="228600" cy="228600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635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0.51672</cdr:x>
      <cdr:y>0.52616</cdr:y>
    </cdr:from>
    <cdr:to>
      <cdr:x>0.55319</cdr:x>
      <cdr:y>0.57849</cdr:y>
    </cdr:to>
    <cdr:sp macro="" textlink="">
      <cdr:nvSpPr>
        <cdr:cNvPr id="3" name="Ovaal 2">
          <a:extLst xmlns:a="http://schemas.openxmlformats.org/drawingml/2006/main">
            <a:ext uri="{FF2B5EF4-FFF2-40B4-BE49-F238E27FC236}">
              <a16:creationId xmlns:a16="http://schemas.microsoft.com/office/drawing/2014/main" id="{C0907058-D5A4-1750-C6C1-92FA165F206C}"/>
            </a:ext>
          </a:extLst>
        </cdr:cNvPr>
        <cdr:cNvSpPr/>
      </cdr:nvSpPr>
      <cdr:spPr>
        <a:xfrm xmlns:a="http://schemas.openxmlformats.org/drawingml/2006/main">
          <a:off x="3238500" y="2298700"/>
          <a:ext cx="228600" cy="2286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63500">
          <a:solidFill>
            <a:schemeClr val="accent2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0.51469</cdr:x>
      <cdr:y>0.61047</cdr:y>
    </cdr:from>
    <cdr:to>
      <cdr:x>0.55117</cdr:x>
      <cdr:y>0.66279</cdr:y>
    </cdr:to>
    <cdr:sp macro="" textlink="">
      <cdr:nvSpPr>
        <cdr:cNvPr id="4" name="Ovaal 3">
          <a:extLst xmlns:a="http://schemas.openxmlformats.org/drawingml/2006/main">
            <a:ext uri="{FF2B5EF4-FFF2-40B4-BE49-F238E27FC236}">
              <a16:creationId xmlns:a16="http://schemas.microsoft.com/office/drawing/2014/main" id="{6BA4CC32-FCC4-A10C-A5E6-D99A0D628F69}"/>
            </a:ext>
          </a:extLst>
        </cdr:cNvPr>
        <cdr:cNvSpPr/>
      </cdr:nvSpPr>
      <cdr:spPr>
        <a:xfrm xmlns:a="http://schemas.openxmlformats.org/drawingml/2006/main">
          <a:off x="3225800" y="2667000"/>
          <a:ext cx="228600" cy="228600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63500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0.6231</cdr:x>
      <cdr:y>0.47384</cdr:y>
    </cdr:from>
    <cdr:to>
      <cdr:x>0.65957</cdr:x>
      <cdr:y>0.52616</cdr:y>
    </cdr:to>
    <cdr:sp macro="" textlink="">
      <cdr:nvSpPr>
        <cdr:cNvPr id="2" name="Ovaal 1">
          <a:extLst xmlns:a="http://schemas.openxmlformats.org/drawingml/2006/main">
            <a:ext uri="{FF2B5EF4-FFF2-40B4-BE49-F238E27FC236}">
              <a16:creationId xmlns:a16="http://schemas.microsoft.com/office/drawing/2014/main" id="{45F97ED6-2FBD-8E58-DBFF-C34835EF4615}"/>
            </a:ext>
          </a:extLst>
        </cdr:cNvPr>
        <cdr:cNvSpPr/>
      </cdr:nvSpPr>
      <cdr:spPr>
        <a:xfrm xmlns:a="http://schemas.openxmlformats.org/drawingml/2006/main">
          <a:off x="3905268" y="2070119"/>
          <a:ext cx="228574" cy="228576"/>
        </a:xfrm>
        <a:prstGeom xmlns:a="http://schemas.openxmlformats.org/drawingml/2006/main" prst="ellipse">
          <a:avLst/>
        </a:prstGeom>
        <a:solidFill xmlns:a="http://schemas.openxmlformats.org/drawingml/2006/main">
          <a:srgbClr val="FF0000"/>
        </a:solidFill>
        <a:ln xmlns:a="http://schemas.openxmlformats.org/drawingml/2006/main" w="63500">
          <a:solidFill>
            <a:srgbClr val="0070C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0.55117</cdr:x>
      <cdr:y>0.47674</cdr:y>
    </cdr:from>
    <cdr:to>
      <cdr:x>0.58764</cdr:x>
      <cdr:y>0.52907</cdr:y>
    </cdr:to>
    <cdr:sp macro="" textlink="">
      <cdr:nvSpPr>
        <cdr:cNvPr id="3" name="Ovaal 2">
          <a:extLst xmlns:a="http://schemas.openxmlformats.org/drawingml/2006/main">
            <a:ext uri="{FF2B5EF4-FFF2-40B4-BE49-F238E27FC236}">
              <a16:creationId xmlns:a16="http://schemas.microsoft.com/office/drawing/2014/main" id="{C0907058-D5A4-1750-C6C1-92FA165F206C}"/>
            </a:ext>
          </a:extLst>
        </cdr:cNvPr>
        <cdr:cNvSpPr/>
      </cdr:nvSpPr>
      <cdr:spPr>
        <a:xfrm xmlns:a="http://schemas.openxmlformats.org/drawingml/2006/main">
          <a:off x="3454417" y="2082788"/>
          <a:ext cx="228574" cy="228619"/>
        </a:xfrm>
        <a:prstGeom xmlns:a="http://schemas.openxmlformats.org/drawingml/2006/main" prst="ellipse">
          <a:avLst/>
        </a:prstGeom>
        <a:solidFill xmlns:a="http://schemas.openxmlformats.org/drawingml/2006/main">
          <a:schemeClr val="accent2"/>
        </a:solidFill>
        <a:ln xmlns:a="http://schemas.openxmlformats.org/drawingml/2006/main" w="63500">
          <a:solidFill>
            <a:srgbClr val="00B050"/>
          </a:solidFill>
        </a:ln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nl-NL"/>
        </a:p>
      </cdr:txBody>
    </cdr:sp>
  </cdr:relSizeAnchor>
  <cdr:relSizeAnchor xmlns:cdr="http://schemas.openxmlformats.org/drawingml/2006/chartDrawing">
    <cdr:from>
      <cdr:x>0.6625</cdr:x>
      <cdr:y>0.46817</cdr:y>
    </cdr:from>
    <cdr:to>
      <cdr:x>0.81913</cdr:x>
      <cdr:y>0.54042</cdr:y>
    </cdr:to>
    <cdr:sp macro="" textlink="">
      <cdr:nvSpPr>
        <cdr:cNvPr id="4" name="Tekstvak 1">
          <a:extLst xmlns:a="http://schemas.openxmlformats.org/drawingml/2006/main">
            <a:ext uri="{FF2B5EF4-FFF2-40B4-BE49-F238E27FC236}">
              <a16:creationId xmlns:a16="http://schemas.microsoft.com/office/drawing/2014/main" id="{816B0ADE-F6D5-ED74-5B1D-7120783B7B77}"/>
            </a:ext>
          </a:extLst>
        </cdr:cNvPr>
        <cdr:cNvSpPr txBox="1"/>
      </cdr:nvSpPr>
      <cdr:spPr>
        <a:xfrm xmlns:a="http://schemas.openxmlformats.org/drawingml/2006/main">
          <a:off x="4774059" y="2191249"/>
          <a:ext cx="1128727" cy="338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before</a:t>
          </a:r>
          <a:r>
            <a:rPr lang="nl-NL" sz="1400" baseline="0">
              <a:solidFill>
                <a:schemeClr val="tx1"/>
              </a:solidFill>
            </a:rPr>
            <a:t> vaccination</a:t>
          </a:r>
          <a:endParaRPr lang="nl-NL" sz="14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0.34962</cdr:x>
      <cdr:y>0.46207</cdr:y>
    </cdr:from>
    <cdr:to>
      <cdr:x>0.50626</cdr:x>
      <cdr:y>0.53432</cdr:y>
    </cdr:to>
    <cdr:sp macro="" textlink="">
      <cdr:nvSpPr>
        <cdr:cNvPr id="5" name="Tekstvak 1">
          <a:extLst xmlns:a="http://schemas.openxmlformats.org/drawingml/2006/main">
            <a:ext uri="{FF2B5EF4-FFF2-40B4-BE49-F238E27FC236}">
              <a16:creationId xmlns:a16="http://schemas.microsoft.com/office/drawing/2014/main" id="{618EA453-031D-C441-73DE-53467A158A94}"/>
            </a:ext>
          </a:extLst>
        </cdr:cNvPr>
        <cdr:cNvSpPr txBox="1"/>
      </cdr:nvSpPr>
      <cdr:spPr>
        <a:xfrm xmlns:a="http://schemas.openxmlformats.org/drawingml/2006/main">
          <a:off x="2519453" y="2162711"/>
          <a:ext cx="1128727" cy="33815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chemeClr val="tx1"/>
              </a:solidFill>
            </a:rPr>
            <a:t>after</a:t>
          </a:r>
          <a:r>
            <a:rPr lang="nl-NL" sz="1400" baseline="0">
              <a:solidFill>
                <a:schemeClr val="tx1"/>
              </a:solidFill>
            </a:rPr>
            <a:t> vaccination</a:t>
          </a:r>
          <a:endParaRPr lang="nl-NL" sz="1400">
            <a:solidFill>
              <a:schemeClr val="tx1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0.8069</cdr:x>
      <cdr:y>0.39127</cdr:y>
    </cdr:from>
    <cdr:to>
      <cdr:x>0.96308</cdr:x>
      <cdr:y>0.46456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E44BEFF2-ED49-B03F-4371-4BD10CD95FE8}"/>
            </a:ext>
          </a:extLst>
        </cdr:cNvPr>
        <cdr:cNvSpPr txBox="1"/>
      </cdr:nvSpPr>
      <cdr:spPr>
        <a:xfrm xmlns:a="http://schemas.openxmlformats.org/drawingml/2006/main" rot="315223">
          <a:off x="5811795" y="1892659"/>
          <a:ext cx="1124900" cy="354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400">
              <a:solidFill>
                <a:srgbClr val="FF0000"/>
              </a:solidFill>
            </a:rPr>
            <a:t>60 years</a:t>
          </a:r>
        </a:p>
      </cdr:txBody>
    </cdr:sp>
  </cdr:relSizeAnchor>
  <cdr:relSizeAnchor xmlns:cdr="http://schemas.openxmlformats.org/drawingml/2006/chartDrawing">
    <cdr:from>
      <cdr:x>0.80954</cdr:x>
      <cdr:y>0.75007</cdr:y>
    </cdr:from>
    <cdr:to>
      <cdr:x>0.96572</cdr:x>
      <cdr:y>0.82335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DC5F0E29-3B1A-845A-2F88-CB32DC0EC870}"/>
            </a:ext>
          </a:extLst>
        </cdr:cNvPr>
        <cdr:cNvSpPr txBox="1"/>
      </cdr:nvSpPr>
      <cdr:spPr>
        <a:xfrm xmlns:a="http://schemas.openxmlformats.org/drawingml/2006/main" rot="169865">
          <a:off x="5835038" y="3519828"/>
          <a:ext cx="1125719" cy="34387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400">
              <a:solidFill>
                <a:srgbClr val="0070C0"/>
              </a:solidFill>
            </a:rPr>
            <a:t>50 years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0.46118</cdr:x>
      <cdr:y>0.42221</cdr:y>
    </cdr:from>
    <cdr:to>
      <cdr:x>0.64137</cdr:x>
      <cdr:y>0.49267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A9B56B09-3393-9442-E8E1-873FBFB303C8}"/>
            </a:ext>
          </a:extLst>
        </cdr:cNvPr>
        <cdr:cNvSpPr txBox="1"/>
      </cdr:nvSpPr>
      <cdr:spPr>
        <a:xfrm xmlns:a="http://schemas.openxmlformats.org/drawingml/2006/main" rot="979732">
          <a:off x="3312419" y="1978603"/>
          <a:ext cx="1294201" cy="330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0070C0"/>
              </a:solidFill>
            </a:rPr>
            <a:t>Men</a:t>
          </a:r>
        </a:p>
      </cdr:txBody>
    </cdr:sp>
  </cdr:relSizeAnchor>
  <cdr:relSizeAnchor xmlns:cdr="http://schemas.openxmlformats.org/drawingml/2006/chartDrawing">
    <cdr:from>
      <cdr:x>0.45141</cdr:x>
      <cdr:y>0.65989</cdr:y>
    </cdr:from>
    <cdr:to>
      <cdr:x>0.6316</cdr:x>
      <cdr:y>0.73035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D4E56EE1-004A-8ACC-F759-C09950164A76}"/>
            </a:ext>
          </a:extLst>
        </cdr:cNvPr>
        <cdr:cNvSpPr txBox="1"/>
      </cdr:nvSpPr>
      <cdr:spPr>
        <a:xfrm xmlns:a="http://schemas.openxmlformats.org/drawingml/2006/main" rot="281021">
          <a:off x="3242193" y="3092460"/>
          <a:ext cx="1294202" cy="3301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FF0000"/>
              </a:solidFill>
            </a:rPr>
            <a:t>Women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0.46811</cdr:x>
      <cdr:y>0.43342</cdr:y>
    </cdr:from>
    <cdr:to>
      <cdr:x>0.6483</cdr:x>
      <cdr:y>0.50388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8F70E46C-07D1-EBE4-C268-C67C74731C42}"/>
            </a:ext>
          </a:extLst>
        </cdr:cNvPr>
        <cdr:cNvSpPr txBox="1"/>
      </cdr:nvSpPr>
      <cdr:spPr>
        <a:xfrm xmlns:a="http://schemas.openxmlformats.org/drawingml/2006/main" rot="767314">
          <a:off x="3370882" y="2048562"/>
          <a:ext cx="1297554" cy="333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0070C0"/>
              </a:solidFill>
            </a:rPr>
            <a:t>Men</a:t>
          </a:r>
        </a:p>
      </cdr:txBody>
    </cdr:sp>
  </cdr:relSizeAnchor>
  <cdr:relSizeAnchor xmlns:cdr="http://schemas.openxmlformats.org/drawingml/2006/chartDrawing">
    <cdr:from>
      <cdr:x>0.45472</cdr:x>
      <cdr:y>0.61122</cdr:y>
    </cdr:from>
    <cdr:to>
      <cdr:x>0.63491</cdr:x>
      <cdr:y>0.68168</cdr:y>
    </cdr:to>
    <cdr:sp macro="" textlink="">
      <cdr:nvSpPr>
        <cdr:cNvPr id="3" name="Tekstvak 1">
          <a:extLst xmlns:a="http://schemas.openxmlformats.org/drawingml/2006/main">
            <a:ext uri="{FF2B5EF4-FFF2-40B4-BE49-F238E27FC236}">
              <a16:creationId xmlns:a16="http://schemas.microsoft.com/office/drawing/2014/main" id="{6C76D302-F036-4870-497F-5CED62AE1E2F}"/>
            </a:ext>
          </a:extLst>
        </cdr:cNvPr>
        <cdr:cNvSpPr txBox="1"/>
      </cdr:nvSpPr>
      <cdr:spPr>
        <a:xfrm xmlns:a="http://schemas.openxmlformats.org/drawingml/2006/main" rot="186427">
          <a:off x="3274426" y="2888928"/>
          <a:ext cx="1297554" cy="33302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l-NL" sz="1200" b="1">
              <a:solidFill>
                <a:srgbClr val="FF0000"/>
              </a:solidFill>
            </a:rPr>
            <a:t>Women</a:t>
          </a:r>
        </a:p>
      </cdr:txBody>
    </cdr:sp>
  </cdr:relSizeAnchor>
</c:userShape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cbs.nl/statlin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data.cbs.nl/statlin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data.cbs.nl/statline/portal.html?_la=nl&amp;_catalog=CBS&amp;tableId=37168&amp;_theme=75" TargetMode="External"/><Relationship Id="rId1" Type="http://schemas.openxmlformats.org/officeDocument/2006/relationships/hyperlink" Target="https://opendata.cbs.nl/statline/portal.html?_la=nl&amp;_catalog=CBS&amp;tableId=37168&amp;_theme=7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D6F2-CA31-6942-8937-B5EFB2E97423}">
  <dimension ref="A1:AP117"/>
  <sheetViews>
    <sheetView zoomScaleNormal="100" workbookViewId="0">
      <pane xSplit="1" ySplit="2" topLeftCell="W93" activePane="bottomRight" state="frozen"/>
      <selection pane="topRight" activeCell="B1" sqref="B1"/>
      <selection pane="bottomLeft" activeCell="A3" sqref="A3"/>
      <selection pane="bottomRight" activeCell="AF110" sqref="AF110:AL118"/>
    </sheetView>
  </sheetViews>
  <sheetFormatPr baseColWidth="10" defaultRowHeight="16" x14ac:dyDescent="0.2"/>
  <sheetData>
    <row r="1" spans="1:37" ht="21" x14ac:dyDescent="0.2">
      <c r="A1" s="1" t="s">
        <v>0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 t="s">
        <v>133</v>
      </c>
    </row>
    <row r="2" spans="1:37" ht="21" x14ac:dyDescent="0.2">
      <c r="A2" s="1" t="s">
        <v>1</v>
      </c>
      <c r="B2" s="2">
        <v>7273611</v>
      </c>
      <c r="C2" s="2">
        <v>7316590</v>
      </c>
      <c r="D2" s="2">
        <v>7358482</v>
      </c>
      <c r="E2" s="2">
        <v>7419501</v>
      </c>
      <c r="F2" s="2">
        <v>7480422</v>
      </c>
      <c r="G2" s="2">
        <v>7535268</v>
      </c>
      <c r="H2" s="2">
        <v>7585887</v>
      </c>
      <c r="I2" s="2">
        <v>7644885</v>
      </c>
      <c r="J2" s="2">
        <v>7679546</v>
      </c>
      <c r="K2" s="2">
        <v>7718438</v>
      </c>
      <c r="L2" s="2">
        <v>7766672</v>
      </c>
      <c r="M2" s="2">
        <v>7819794</v>
      </c>
      <c r="N2" s="2">
        <v>7878086</v>
      </c>
      <c r="O2" s="2">
        <v>7940911</v>
      </c>
      <c r="P2" s="2">
        <v>7993719</v>
      </c>
      <c r="Q2" s="2">
        <v>8030692</v>
      </c>
      <c r="R2" s="2">
        <v>8055946</v>
      </c>
      <c r="S2" s="2">
        <v>8071693</v>
      </c>
      <c r="T2" s="2">
        <v>8082960</v>
      </c>
      <c r="U2" s="2">
        <v>8100293</v>
      </c>
      <c r="V2" s="2">
        <v>8134234</v>
      </c>
      <c r="W2" s="2">
        <v>8179936</v>
      </c>
      <c r="X2" s="2">
        <v>8223479</v>
      </c>
      <c r="Y2" s="2">
        <v>8263176</v>
      </c>
      <c r="Z2" s="2">
        <v>8295105</v>
      </c>
      <c r="AA2" s="2">
        <v>8320862</v>
      </c>
      <c r="AB2" s="2">
        <v>8353621</v>
      </c>
      <c r="AC2" s="2">
        <v>8394996</v>
      </c>
      <c r="AD2" s="2">
        <v>8446118</v>
      </c>
      <c r="AE2" s="2">
        <v>8501071</v>
      </c>
      <c r="AF2" s="2">
        <v>8554063</v>
      </c>
      <c r="AG2" s="2">
        <v>8614558</v>
      </c>
      <c r="AH2" s="2">
        <v>8667283</v>
      </c>
      <c r="AI2" s="2">
        <v>8716002</v>
      </c>
      <c r="AJ2" s="2">
        <v>8797888</v>
      </c>
      <c r="AK2" s="2">
        <v>8850309</v>
      </c>
    </row>
    <row r="3" spans="1:37" ht="19" x14ac:dyDescent="0.2">
      <c r="A3" s="3" t="s">
        <v>2</v>
      </c>
      <c r="B3" s="2">
        <v>95322</v>
      </c>
      <c r="C3" s="2">
        <v>94945</v>
      </c>
      <c r="D3" s="2">
        <v>95512</v>
      </c>
      <c r="E3" s="2">
        <v>101131</v>
      </c>
      <c r="F3" s="2">
        <v>101127</v>
      </c>
      <c r="G3" s="2">
        <v>100392</v>
      </c>
      <c r="H3" s="2">
        <v>99656</v>
      </c>
      <c r="I3" s="2">
        <v>48807</v>
      </c>
      <c r="J3" s="2">
        <v>48929</v>
      </c>
      <c r="K3" s="2">
        <v>49073</v>
      </c>
      <c r="L3" s="2">
        <v>51107</v>
      </c>
      <c r="M3" s="2">
        <v>51774</v>
      </c>
      <c r="N3" s="2">
        <v>52928</v>
      </c>
      <c r="O3" s="2">
        <v>52250</v>
      </c>
      <c r="P3" s="2">
        <v>51909</v>
      </c>
      <c r="Q3" s="2">
        <v>51555</v>
      </c>
      <c r="R3" s="2">
        <v>49535</v>
      </c>
      <c r="S3" s="2">
        <v>47952</v>
      </c>
      <c r="T3" s="2">
        <v>47314</v>
      </c>
      <c r="U3" s="2">
        <v>46106</v>
      </c>
      <c r="V3" s="2">
        <v>47345</v>
      </c>
      <c r="W3" s="2">
        <v>47200</v>
      </c>
      <c r="X3" s="2">
        <v>46946</v>
      </c>
      <c r="Y3" s="2">
        <v>46047</v>
      </c>
      <c r="Z3" s="2">
        <v>44978</v>
      </c>
      <c r="AA3" s="2">
        <v>43881</v>
      </c>
      <c r="AB3" s="2">
        <v>44600</v>
      </c>
      <c r="AC3" s="2">
        <v>43669</v>
      </c>
      <c r="AD3" s="2">
        <v>44213</v>
      </c>
      <c r="AE3" s="2">
        <v>43500</v>
      </c>
      <c r="AF3" s="2">
        <v>43086</v>
      </c>
      <c r="AG3" s="2">
        <v>43390</v>
      </c>
      <c r="AH3" s="2">
        <v>43143</v>
      </c>
      <c r="AI3" s="2">
        <v>45828</v>
      </c>
      <c r="AJ3" s="2">
        <v>42872</v>
      </c>
      <c r="AK3" s="2">
        <v>85744</v>
      </c>
    </row>
    <row r="4" spans="1:37" ht="19" x14ac:dyDescent="0.2">
      <c r="A4" s="3" t="s">
        <v>3</v>
      </c>
      <c r="B4" s="2">
        <v>93612</v>
      </c>
      <c r="C4" s="2">
        <v>95581</v>
      </c>
      <c r="D4" s="2">
        <v>95236</v>
      </c>
      <c r="E4" s="2">
        <v>96023</v>
      </c>
      <c r="F4" s="2">
        <v>101472</v>
      </c>
      <c r="G4" s="2">
        <v>101481</v>
      </c>
      <c r="H4" s="2">
        <v>100738</v>
      </c>
      <c r="I4" s="2">
        <v>100361</v>
      </c>
      <c r="J4" s="2">
        <v>97747</v>
      </c>
      <c r="K4" s="2">
        <v>98094</v>
      </c>
      <c r="L4" s="2">
        <v>98503</v>
      </c>
      <c r="M4" s="2">
        <v>102534</v>
      </c>
      <c r="N4" s="2">
        <v>103850</v>
      </c>
      <c r="O4" s="2">
        <v>106183</v>
      </c>
      <c r="P4" s="2">
        <v>104726</v>
      </c>
      <c r="Q4" s="2">
        <v>103942</v>
      </c>
      <c r="R4" s="2">
        <v>103155</v>
      </c>
      <c r="S4" s="2">
        <v>99063</v>
      </c>
      <c r="T4" s="2">
        <v>95891</v>
      </c>
      <c r="U4" s="2">
        <v>94682</v>
      </c>
      <c r="V4" s="2">
        <v>92409</v>
      </c>
      <c r="W4" s="2">
        <v>94857</v>
      </c>
      <c r="X4" s="2">
        <v>94592</v>
      </c>
      <c r="Y4" s="2">
        <v>94084</v>
      </c>
      <c r="Z4" s="2">
        <v>92231</v>
      </c>
      <c r="AA4" s="2">
        <v>90070</v>
      </c>
      <c r="AB4" s="2">
        <v>87915</v>
      </c>
      <c r="AC4" s="2">
        <v>89462</v>
      </c>
      <c r="AD4" s="2">
        <v>87676</v>
      </c>
      <c r="AE4" s="2">
        <v>88682</v>
      </c>
      <c r="AF4" s="2">
        <v>87323</v>
      </c>
      <c r="AG4" s="2">
        <v>86554</v>
      </c>
      <c r="AH4" s="2">
        <v>87019</v>
      </c>
      <c r="AI4" s="2">
        <v>86542</v>
      </c>
      <c r="AJ4" s="2">
        <v>92282</v>
      </c>
      <c r="AK4" s="2">
        <v>92908</v>
      </c>
    </row>
    <row r="5" spans="1:37" ht="19" x14ac:dyDescent="0.2">
      <c r="A5" s="3" t="s">
        <v>4</v>
      </c>
      <c r="B5" s="2">
        <v>91318</v>
      </c>
      <c r="C5" s="2">
        <v>93931</v>
      </c>
      <c r="D5" s="2">
        <v>95965</v>
      </c>
      <c r="E5" s="2">
        <v>95670</v>
      </c>
      <c r="F5" s="2">
        <v>96669</v>
      </c>
      <c r="G5" s="2">
        <v>101852</v>
      </c>
      <c r="H5" s="2">
        <v>101893</v>
      </c>
      <c r="I5" s="2">
        <v>99929</v>
      </c>
      <c r="J5" s="2">
        <v>100555</v>
      </c>
      <c r="K5" s="2">
        <v>98001</v>
      </c>
      <c r="L5" s="2">
        <v>98522</v>
      </c>
      <c r="M5" s="2">
        <v>99025</v>
      </c>
      <c r="N5" s="2">
        <v>103044</v>
      </c>
      <c r="O5" s="2">
        <v>104309</v>
      </c>
      <c r="P5" s="2">
        <v>106527</v>
      </c>
      <c r="Q5" s="2">
        <v>104877</v>
      </c>
      <c r="R5" s="2">
        <v>103978</v>
      </c>
      <c r="S5" s="2">
        <v>103031</v>
      </c>
      <c r="T5" s="2">
        <v>98922</v>
      </c>
      <c r="U5" s="2">
        <v>95833</v>
      </c>
      <c r="V5" s="2">
        <v>94797</v>
      </c>
      <c r="W5" s="2">
        <v>92750</v>
      </c>
      <c r="X5" s="2">
        <v>95167</v>
      </c>
      <c r="Y5" s="2">
        <v>94920</v>
      </c>
      <c r="Z5" s="2">
        <v>94315</v>
      </c>
      <c r="AA5" s="2">
        <v>92403</v>
      </c>
      <c r="AB5" s="2">
        <v>90286</v>
      </c>
      <c r="AC5" s="2">
        <v>88288</v>
      </c>
      <c r="AD5" s="2">
        <v>90035</v>
      </c>
      <c r="AE5" s="2">
        <v>88305</v>
      </c>
      <c r="AF5" s="2">
        <v>89171</v>
      </c>
      <c r="AG5" s="2">
        <v>87935</v>
      </c>
      <c r="AH5" s="2">
        <v>87070</v>
      </c>
      <c r="AI5" s="2">
        <v>87468</v>
      </c>
      <c r="AJ5" s="2">
        <v>87331</v>
      </c>
      <c r="AK5" s="2">
        <v>87865</v>
      </c>
    </row>
    <row r="6" spans="1:37" ht="19" x14ac:dyDescent="0.2">
      <c r="A6" s="3" t="s">
        <v>5</v>
      </c>
      <c r="B6" s="2">
        <v>90031</v>
      </c>
      <c r="C6" s="2">
        <v>91586</v>
      </c>
      <c r="D6" s="2">
        <v>94400</v>
      </c>
      <c r="E6" s="2">
        <v>96376</v>
      </c>
      <c r="F6" s="2">
        <v>96030</v>
      </c>
      <c r="G6" s="2">
        <v>97034</v>
      </c>
      <c r="H6" s="2">
        <v>102275</v>
      </c>
      <c r="I6" s="2">
        <v>101156</v>
      </c>
      <c r="J6" s="2">
        <v>100145</v>
      </c>
      <c r="K6" s="2">
        <v>100790</v>
      </c>
      <c r="L6" s="2">
        <v>98306</v>
      </c>
      <c r="M6" s="2">
        <v>98918</v>
      </c>
      <c r="N6" s="2">
        <v>99370</v>
      </c>
      <c r="O6" s="2">
        <v>103372</v>
      </c>
      <c r="P6" s="2">
        <v>104476</v>
      </c>
      <c r="Q6" s="2">
        <v>106473</v>
      </c>
      <c r="R6" s="2">
        <v>104687</v>
      </c>
      <c r="S6" s="2">
        <v>103712</v>
      </c>
      <c r="T6" s="2">
        <v>102683</v>
      </c>
      <c r="U6" s="2">
        <v>98689</v>
      </c>
      <c r="V6" s="2">
        <v>95838</v>
      </c>
      <c r="W6" s="2">
        <v>94957</v>
      </c>
      <c r="X6" s="2">
        <v>92978</v>
      </c>
      <c r="Y6" s="2">
        <v>95397</v>
      </c>
      <c r="Z6" s="2">
        <v>95064</v>
      </c>
      <c r="AA6" s="2">
        <v>94352</v>
      </c>
      <c r="AB6" s="2">
        <v>92531</v>
      </c>
      <c r="AC6" s="2">
        <v>90597</v>
      </c>
      <c r="AD6" s="2">
        <v>88752</v>
      </c>
      <c r="AE6" s="2">
        <v>90603</v>
      </c>
      <c r="AF6" s="2">
        <v>88849</v>
      </c>
      <c r="AG6" s="2">
        <v>89641</v>
      </c>
      <c r="AH6" s="2">
        <v>88380</v>
      </c>
      <c r="AI6" s="2">
        <v>87433</v>
      </c>
      <c r="AJ6" s="2">
        <v>88275</v>
      </c>
      <c r="AK6" s="2">
        <v>88874</v>
      </c>
    </row>
    <row r="7" spans="1:37" ht="19" x14ac:dyDescent="0.2">
      <c r="A7" s="3" t="s">
        <v>6</v>
      </c>
      <c r="B7" s="2">
        <v>87501</v>
      </c>
      <c r="C7" s="2">
        <v>90285</v>
      </c>
      <c r="D7" s="2">
        <v>91932</v>
      </c>
      <c r="E7" s="2">
        <v>94756</v>
      </c>
      <c r="F7" s="2">
        <v>96775</v>
      </c>
      <c r="G7" s="2">
        <v>96377</v>
      </c>
      <c r="H7" s="2">
        <v>97518</v>
      </c>
      <c r="I7" s="2">
        <v>102308</v>
      </c>
      <c r="J7" s="2">
        <v>101363</v>
      </c>
      <c r="K7" s="2">
        <v>100354</v>
      </c>
      <c r="L7" s="2">
        <v>101098</v>
      </c>
      <c r="M7" s="2">
        <v>98676</v>
      </c>
      <c r="N7" s="2">
        <v>99354</v>
      </c>
      <c r="O7" s="2">
        <v>99698</v>
      </c>
      <c r="P7" s="2">
        <v>103503</v>
      </c>
      <c r="Q7" s="2">
        <v>104450</v>
      </c>
      <c r="R7" s="2">
        <v>106251</v>
      </c>
      <c r="S7" s="2">
        <v>104394</v>
      </c>
      <c r="T7" s="2">
        <v>103323</v>
      </c>
      <c r="U7" s="2">
        <v>102402</v>
      </c>
      <c r="V7" s="2">
        <v>98606</v>
      </c>
      <c r="W7" s="2">
        <v>95943</v>
      </c>
      <c r="X7" s="2">
        <v>95158</v>
      </c>
      <c r="Y7" s="2">
        <v>93158</v>
      </c>
      <c r="Z7" s="2">
        <v>95482</v>
      </c>
      <c r="AA7" s="2">
        <v>95065</v>
      </c>
      <c r="AB7" s="2">
        <v>94399</v>
      </c>
      <c r="AC7" s="2">
        <v>92780</v>
      </c>
      <c r="AD7" s="2">
        <v>91087</v>
      </c>
      <c r="AE7" s="2">
        <v>89310</v>
      </c>
      <c r="AF7" s="2">
        <v>91096</v>
      </c>
      <c r="AG7" s="2">
        <v>89390</v>
      </c>
      <c r="AH7" s="2">
        <v>90053</v>
      </c>
      <c r="AI7" s="2">
        <v>88788</v>
      </c>
      <c r="AJ7" s="2">
        <v>88288</v>
      </c>
      <c r="AK7" s="2">
        <v>88916</v>
      </c>
    </row>
    <row r="8" spans="1:37" ht="19" x14ac:dyDescent="0.2">
      <c r="A8" s="3" t="s">
        <v>7</v>
      </c>
      <c r="B8" s="2">
        <v>88588</v>
      </c>
      <c r="C8" s="2">
        <v>87682</v>
      </c>
      <c r="D8" s="2">
        <v>90517</v>
      </c>
      <c r="E8" s="2">
        <v>92339</v>
      </c>
      <c r="F8" s="2">
        <v>95154</v>
      </c>
      <c r="G8" s="2">
        <v>97119</v>
      </c>
      <c r="H8" s="2">
        <v>96815</v>
      </c>
      <c r="I8" s="2">
        <v>102685</v>
      </c>
      <c r="J8" s="2">
        <v>102509</v>
      </c>
      <c r="K8" s="2">
        <v>101660</v>
      </c>
      <c r="L8" s="2">
        <v>100637</v>
      </c>
      <c r="M8" s="2">
        <v>101437</v>
      </c>
      <c r="N8" s="2">
        <v>99041</v>
      </c>
      <c r="O8" s="2">
        <v>99736</v>
      </c>
      <c r="P8" s="2">
        <v>99855</v>
      </c>
      <c r="Q8" s="2">
        <v>103425</v>
      </c>
      <c r="R8" s="2">
        <v>104247</v>
      </c>
      <c r="S8" s="2">
        <v>105897</v>
      </c>
      <c r="T8" s="2">
        <v>104000</v>
      </c>
      <c r="U8" s="2">
        <v>102985</v>
      </c>
      <c r="V8" s="2">
        <v>102289</v>
      </c>
      <c r="W8" s="2">
        <v>98662</v>
      </c>
      <c r="X8" s="2">
        <v>96018</v>
      </c>
      <c r="Y8" s="2">
        <v>95293</v>
      </c>
      <c r="Z8" s="2">
        <v>93214</v>
      </c>
      <c r="AA8" s="2">
        <v>95427</v>
      </c>
      <c r="AB8" s="2">
        <v>95115</v>
      </c>
      <c r="AC8" s="2">
        <v>94642</v>
      </c>
      <c r="AD8" s="2">
        <v>93180</v>
      </c>
      <c r="AE8" s="2">
        <v>91619</v>
      </c>
      <c r="AF8" s="2">
        <v>89805</v>
      </c>
      <c r="AG8" s="2">
        <v>91523</v>
      </c>
      <c r="AH8" s="2">
        <v>89841</v>
      </c>
      <c r="AI8" s="2">
        <v>90440</v>
      </c>
      <c r="AJ8" s="2">
        <v>89654</v>
      </c>
      <c r="AK8" s="2">
        <v>90268</v>
      </c>
    </row>
    <row r="9" spans="1:37" ht="19" x14ac:dyDescent="0.2">
      <c r="A9" s="3" t="s">
        <v>8</v>
      </c>
      <c r="B9" s="2">
        <v>91325</v>
      </c>
      <c r="C9" s="2">
        <v>88697</v>
      </c>
      <c r="D9" s="2">
        <v>88022</v>
      </c>
      <c r="E9" s="2">
        <v>90889</v>
      </c>
      <c r="F9" s="2">
        <v>92743</v>
      </c>
      <c r="G9" s="2">
        <v>95506</v>
      </c>
      <c r="H9" s="2">
        <v>97460</v>
      </c>
      <c r="I9" s="2">
        <v>97948</v>
      </c>
      <c r="J9" s="2">
        <v>102912</v>
      </c>
      <c r="K9" s="2">
        <v>102674</v>
      </c>
      <c r="L9" s="2">
        <v>101957</v>
      </c>
      <c r="M9" s="2">
        <v>100956</v>
      </c>
      <c r="N9" s="2">
        <v>101765</v>
      </c>
      <c r="O9" s="2">
        <v>99344</v>
      </c>
      <c r="P9" s="2">
        <v>99873</v>
      </c>
      <c r="Q9" s="2">
        <v>99819</v>
      </c>
      <c r="R9" s="2">
        <v>103251</v>
      </c>
      <c r="S9" s="2">
        <v>103894</v>
      </c>
      <c r="T9" s="2">
        <v>105493</v>
      </c>
      <c r="U9" s="2">
        <v>103672</v>
      </c>
      <c r="V9" s="2">
        <v>102811</v>
      </c>
      <c r="W9" s="2">
        <v>102300</v>
      </c>
      <c r="X9" s="2">
        <v>98723</v>
      </c>
      <c r="Y9" s="2">
        <v>96059</v>
      </c>
      <c r="Z9" s="2">
        <v>95333</v>
      </c>
      <c r="AA9" s="2">
        <v>93208</v>
      </c>
      <c r="AB9" s="2">
        <v>95420</v>
      </c>
      <c r="AC9" s="2">
        <v>95338</v>
      </c>
      <c r="AD9" s="2">
        <v>95123</v>
      </c>
      <c r="AE9" s="2">
        <v>93685</v>
      </c>
      <c r="AF9" s="2">
        <v>92073</v>
      </c>
      <c r="AG9" s="2">
        <v>90262</v>
      </c>
      <c r="AH9" s="2">
        <v>91868</v>
      </c>
      <c r="AI9" s="2">
        <v>90230</v>
      </c>
      <c r="AJ9" s="2">
        <v>91323</v>
      </c>
      <c r="AK9" s="2">
        <v>91995</v>
      </c>
    </row>
    <row r="10" spans="1:37" ht="19" x14ac:dyDescent="0.2">
      <c r="A10" s="3" t="s">
        <v>9</v>
      </c>
      <c r="B10" s="2">
        <v>93450</v>
      </c>
      <c r="C10" s="2">
        <v>91440</v>
      </c>
      <c r="D10" s="2">
        <v>89140</v>
      </c>
      <c r="E10" s="2">
        <v>88336</v>
      </c>
      <c r="F10" s="2">
        <v>91237</v>
      </c>
      <c r="G10" s="2">
        <v>93046</v>
      </c>
      <c r="H10" s="2">
        <v>95876</v>
      </c>
      <c r="I10" s="2">
        <v>97172</v>
      </c>
      <c r="J10" s="2">
        <v>98204</v>
      </c>
      <c r="K10" s="2">
        <v>103172</v>
      </c>
      <c r="L10" s="2">
        <v>102893</v>
      </c>
      <c r="M10" s="2">
        <v>102232</v>
      </c>
      <c r="N10" s="2">
        <v>101300</v>
      </c>
      <c r="O10" s="2">
        <v>102093</v>
      </c>
      <c r="P10" s="2">
        <v>99512</v>
      </c>
      <c r="Q10" s="2">
        <v>99843</v>
      </c>
      <c r="R10" s="2">
        <v>99641</v>
      </c>
      <c r="S10" s="2">
        <v>102980</v>
      </c>
      <c r="T10" s="2">
        <v>103559</v>
      </c>
      <c r="U10" s="2">
        <v>105222</v>
      </c>
      <c r="V10" s="2">
        <v>103534</v>
      </c>
      <c r="W10" s="2">
        <v>102802</v>
      </c>
      <c r="X10" s="2">
        <v>102389</v>
      </c>
      <c r="Y10" s="2">
        <v>98786</v>
      </c>
      <c r="Z10" s="2">
        <v>96051</v>
      </c>
      <c r="AA10" s="2">
        <v>95405</v>
      </c>
      <c r="AB10" s="2">
        <v>93309</v>
      </c>
      <c r="AC10" s="2">
        <v>95688</v>
      </c>
      <c r="AD10" s="2">
        <v>95766</v>
      </c>
      <c r="AE10" s="2">
        <v>95723</v>
      </c>
      <c r="AF10" s="2">
        <v>94155</v>
      </c>
      <c r="AG10" s="2">
        <v>92517</v>
      </c>
      <c r="AH10" s="2">
        <v>90715</v>
      </c>
      <c r="AI10" s="2">
        <v>92276</v>
      </c>
      <c r="AJ10" s="2">
        <v>91128</v>
      </c>
      <c r="AK10" s="2">
        <v>91800</v>
      </c>
    </row>
    <row r="11" spans="1:37" ht="19" x14ac:dyDescent="0.2">
      <c r="A11" s="3" t="s">
        <v>10</v>
      </c>
      <c r="B11" s="2">
        <v>90549</v>
      </c>
      <c r="C11" s="2">
        <v>93623</v>
      </c>
      <c r="D11" s="2">
        <v>91787</v>
      </c>
      <c r="E11" s="2">
        <v>89456</v>
      </c>
      <c r="F11" s="2">
        <v>88711</v>
      </c>
      <c r="G11" s="2">
        <v>91571</v>
      </c>
      <c r="H11" s="2">
        <v>93497</v>
      </c>
      <c r="I11" s="2">
        <v>97918</v>
      </c>
      <c r="J11" s="2">
        <v>97415</v>
      </c>
      <c r="K11" s="2">
        <v>98465</v>
      </c>
      <c r="L11" s="2">
        <v>103474</v>
      </c>
      <c r="M11" s="2">
        <v>103224</v>
      </c>
      <c r="N11" s="2">
        <v>102556</v>
      </c>
      <c r="O11" s="2">
        <v>101661</v>
      </c>
      <c r="P11" s="2">
        <v>102279</v>
      </c>
      <c r="Q11" s="2">
        <v>99531</v>
      </c>
      <c r="R11" s="2">
        <v>99742</v>
      </c>
      <c r="S11" s="2">
        <v>99367</v>
      </c>
      <c r="T11" s="2">
        <v>102660</v>
      </c>
      <c r="U11" s="2">
        <v>103329</v>
      </c>
      <c r="V11" s="2">
        <v>105158</v>
      </c>
      <c r="W11" s="2">
        <v>103559</v>
      </c>
      <c r="X11" s="2">
        <v>102871</v>
      </c>
      <c r="Y11" s="2">
        <v>102482</v>
      </c>
      <c r="Z11" s="2">
        <v>98819</v>
      </c>
      <c r="AA11" s="2">
        <v>96063</v>
      </c>
      <c r="AB11" s="2">
        <v>95583</v>
      </c>
      <c r="AC11" s="2">
        <v>93560</v>
      </c>
      <c r="AD11" s="2">
        <v>96188</v>
      </c>
      <c r="AE11" s="2">
        <v>96327</v>
      </c>
      <c r="AF11" s="2">
        <v>96255</v>
      </c>
      <c r="AG11" s="2">
        <v>94612</v>
      </c>
      <c r="AH11" s="2">
        <v>92971</v>
      </c>
      <c r="AI11" s="2">
        <v>91119</v>
      </c>
      <c r="AJ11" s="2">
        <v>93231</v>
      </c>
      <c r="AK11" s="2">
        <v>93932</v>
      </c>
    </row>
    <row r="12" spans="1:37" ht="19" x14ac:dyDescent="0.2">
      <c r="A12" s="3" t="s">
        <v>11</v>
      </c>
      <c r="B12" s="2">
        <v>91244</v>
      </c>
      <c r="C12" s="2">
        <v>90701</v>
      </c>
      <c r="D12" s="2">
        <v>94038</v>
      </c>
      <c r="E12" s="2">
        <v>92150</v>
      </c>
      <c r="F12" s="2">
        <v>89842</v>
      </c>
      <c r="G12" s="2">
        <v>89026</v>
      </c>
      <c r="H12" s="2">
        <v>91959</v>
      </c>
      <c r="I12" s="2">
        <v>96340</v>
      </c>
      <c r="J12" s="2">
        <v>98183</v>
      </c>
      <c r="K12" s="2">
        <v>97710</v>
      </c>
      <c r="L12" s="2">
        <v>98748</v>
      </c>
      <c r="M12" s="2">
        <v>103826</v>
      </c>
      <c r="N12" s="2">
        <v>103622</v>
      </c>
      <c r="O12" s="2">
        <v>102914</v>
      </c>
      <c r="P12" s="2">
        <v>101901</v>
      </c>
      <c r="Q12" s="2">
        <v>102281</v>
      </c>
      <c r="R12" s="2">
        <v>99409</v>
      </c>
      <c r="S12" s="2">
        <v>99571</v>
      </c>
      <c r="T12" s="2">
        <v>99143</v>
      </c>
      <c r="U12" s="2">
        <v>102446</v>
      </c>
      <c r="V12" s="2">
        <v>103265</v>
      </c>
      <c r="W12" s="2">
        <v>105251</v>
      </c>
      <c r="X12" s="2">
        <v>103673</v>
      </c>
      <c r="Y12" s="2">
        <v>102944</v>
      </c>
      <c r="Z12" s="2">
        <v>102526</v>
      </c>
      <c r="AA12" s="2">
        <v>98883</v>
      </c>
      <c r="AB12" s="2">
        <v>96219</v>
      </c>
      <c r="AC12" s="2">
        <v>95856</v>
      </c>
      <c r="AD12" s="2">
        <v>94004</v>
      </c>
      <c r="AE12" s="2">
        <v>96745</v>
      </c>
      <c r="AF12" s="2">
        <v>96878</v>
      </c>
      <c r="AG12" s="2">
        <v>96736</v>
      </c>
      <c r="AH12" s="2">
        <v>95056</v>
      </c>
      <c r="AI12" s="2">
        <v>93435</v>
      </c>
      <c r="AJ12" s="2">
        <v>92076</v>
      </c>
      <c r="AK12" s="2">
        <v>92806</v>
      </c>
    </row>
    <row r="13" spans="1:37" ht="19" x14ac:dyDescent="0.2">
      <c r="A13" s="3" t="s">
        <v>12</v>
      </c>
      <c r="B13" s="2">
        <v>90194</v>
      </c>
      <c r="C13" s="2">
        <v>91444</v>
      </c>
      <c r="D13" s="2">
        <v>91080</v>
      </c>
      <c r="E13" s="2">
        <v>94369</v>
      </c>
      <c r="F13" s="2">
        <v>92537</v>
      </c>
      <c r="G13" s="2">
        <v>90161</v>
      </c>
      <c r="H13" s="2">
        <v>89534</v>
      </c>
      <c r="I13" s="2">
        <v>93826</v>
      </c>
      <c r="J13" s="2">
        <v>96647</v>
      </c>
      <c r="K13" s="2">
        <v>98454</v>
      </c>
      <c r="L13" s="2">
        <v>98047</v>
      </c>
      <c r="M13" s="2">
        <v>99078</v>
      </c>
      <c r="N13" s="2">
        <v>104235</v>
      </c>
      <c r="O13" s="2">
        <v>104032</v>
      </c>
      <c r="P13" s="2">
        <v>103178</v>
      </c>
      <c r="Q13" s="2">
        <v>101980</v>
      </c>
      <c r="R13" s="2">
        <v>102199</v>
      </c>
      <c r="S13" s="2">
        <v>99194</v>
      </c>
      <c r="T13" s="2">
        <v>99388</v>
      </c>
      <c r="U13" s="2">
        <v>99028</v>
      </c>
      <c r="V13" s="2">
        <v>102394</v>
      </c>
      <c r="W13" s="2">
        <v>103331</v>
      </c>
      <c r="X13" s="2">
        <v>105404</v>
      </c>
      <c r="Y13" s="2">
        <v>103796</v>
      </c>
      <c r="Z13" s="2">
        <v>103016</v>
      </c>
      <c r="AA13" s="2">
        <v>102629</v>
      </c>
      <c r="AB13" s="2">
        <v>99028</v>
      </c>
      <c r="AC13" s="2">
        <v>96526</v>
      </c>
      <c r="AD13" s="2">
        <v>96271</v>
      </c>
      <c r="AE13" s="2">
        <v>94558</v>
      </c>
      <c r="AF13" s="2">
        <v>97278</v>
      </c>
      <c r="AG13" s="2">
        <v>97424</v>
      </c>
      <c r="AH13" s="2">
        <v>97203</v>
      </c>
      <c r="AI13" s="2">
        <v>95486</v>
      </c>
      <c r="AJ13" s="2">
        <v>94442</v>
      </c>
      <c r="AK13" s="2">
        <v>95200</v>
      </c>
    </row>
    <row r="14" spans="1:37" ht="19" x14ac:dyDescent="0.2">
      <c r="A14" s="3" t="s">
        <v>13</v>
      </c>
      <c r="B14" s="2">
        <v>92552</v>
      </c>
      <c r="C14" s="2">
        <v>90457</v>
      </c>
      <c r="D14" s="2">
        <v>91839</v>
      </c>
      <c r="E14" s="2">
        <v>91441</v>
      </c>
      <c r="F14" s="2">
        <v>94747</v>
      </c>
      <c r="G14" s="2">
        <v>92881</v>
      </c>
      <c r="H14" s="2">
        <v>90592</v>
      </c>
      <c r="I14" s="2">
        <v>92329</v>
      </c>
      <c r="J14" s="2">
        <v>94089</v>
      </c>
      <c r="K14" s="2">
        <v>96972</v>
      </c>
      <c r="L14" s="2">
        <v>98790</v>
      </c>
      <c r="M14" s="2">
        <v>98401</v>
      </c>
      <c r="N14" s="2">
        <v>99475</v>
      </c>
      <c r="O14" s="2">
        <v>104628</v>
      </c>
      <c r="P14" s="2">
        <v>104331</v>
      </c>
      <c r="Q14" s="2">
        <v>103297</v>
      </c>
      <c r="R14" s="2">
        <v>101917</v>
      </c>
      <c r="S14" s="2">
        <v>102079</v>
      </c>
      <c r="T14" s="2">
        <v>99020</v>
      </c>
      <c r="U14" s="2">
        <v>99303</v>
      </c>
      <c r="V14" s="2">
        <v>99051</v>
      </c>
      <c r="W14" s="2">
        <v>102500</v>
      </c>
      <c r="X14" s="2">
        <v>103433</v>
      </c>
      <c r="Y14" s="2">
        <v>105524</v>
      </c>
      <c r="Z14" s="2">
        <v>103897</v>
      </c>
      <c r="AA14" s="2">
        <v>103099</v>
      </c>
      <c r="AB14" s="2">
        <v>102817</v>
      </c>
      <c r="AC14" s="2">
        <v>99302</v>
      </c>
      <c r="AD14" s="2">
        <v>96998</v>
      </c>
      <c r="AE14" s="2">
        <v>96802</v>
      </c>
      <c r="AF14" s="2">
        <v>95062</v>
      </c>
      <c r="AG14" s="2">
        <v>97826</v>
      </c>
      <c r="AH14" s="2">
        <v>97951</v>
      </c>
      <c r="AI14" s="2">
        <v>97636</v>
      </c>
      <c r="AJ14" s="2">
        <v>96432</v>
      </c>
      <c r="AK14" s="2">
        <v>97144</v>
      </c>
    </row>
    <row r="15" spans="1:37" ht="19" x14ac:dyDescent="0.2">
      <c r="A15" s="3" t="s">
        <v>14</v>
      </c>
      <c r="B15" s="2">
        <v>93234</v>
      </c>
      <c r="C15" s="2">
        <v>92800</v>
      </c>
      <c r="D15" s="2">
        <v>90884</v>
      </c>
      <c r="E15" s="2">
        <v>92224</v>
      </c>
      <c r="F15" s="2">
        <v>91885</v>
      </c>
      <c r="G15" s="2">
        <v>95097</v>
      </c>
      <c r="H15" s="2">
        <v>93313</v>
      </c>
      <c r="I15" s="2">
        <v>89969</v>
      </c>
      <c r="J15" s="2">
        <v>92609</v>
      </c>
      <c r="K15" s="2">
        <v>94408</v>
      </c>
      <c r="L15" s="2">
        <v>97302</v>
      </c>
      <c r="M15" s="2">
        <v>99166</v>
      </c>
      <c r="N15" s="2">
        <v>98805</v>
      </c>
      <c r="O15" s="2">
        <v>99923</v>
      </c>
      <c r="P15" s="2">
        <v>104912</v>
      </c>
      <c r="Q15" s="2">
        <v>104473</v>
      </c>
      <c r="R15" s="2">
        <v>103295</v>
      </c>
      <c r="S15" s="2">
        <v>101779</v>
      </c>
      <c r="T15" s="2">
        <v>101933</v>
      </c>
      <c r="U15" s="2">
        <v>98966</v>
      </c>
      <c r="V15" s="2">
        <v>99354</v>
      </c>
      <c r="W15" s="2">
        <v>99190</v>
      </c>
      <c r="X15" s="2">
        <v>102687</v>
      </c>
      <c r="Y15" s="2">
        <v>103581</v>
      </c>
      <c r="Z15" s="2">
        <v>105609</v>
      </c>
      <c r="AA15" s="2">
        <v>104023</v>
      </c>
      <c r="AB15" s="2">
        <v>103259</v>
      </c>
      <c r="AC15" s="2">
        <v>103074</v>
      </c>
      <c r="AD15" s="2">
        <v>99774</v>
      </c>
      <c r="AE15" s="2">
        <v>97563</v>
      </c>
      <c r="AF15" s="2">
        <v>97289</v>
      </c>
      <c r="AG15" s="2">
        <v>95533</v>
      </c>
      <c r="AH15" s="2">
        <v>98337</v>
      </c>
      <c r="AI15" s="2">
        <v>98463</v>
      </c>
      <c r="AJ15" s="2">
        <v>98577</v>
      </c>
      <c r="AK15" s="2">
        <v>99290</v>
      </c>
    </row>
    <row r="16" spans="1:37" ht="19" x14ac:dyDescent="0.2">
      <c r="A16" s="3" t="s">
        <v>15</v>
      </c>
      <c r="B16" s="2">
        <v>98198</v>
      </c>
      <c r="C16" s="2">
        <v>93498</v>
      </c>
      <c r="D16" s="2">
        <v>93215</v>
      </c>
      <c r="E16" s="2">
        <v>91192</v>
      </c>
      <c r="F16" s="2">
        <v>92573</v>
      </c>
      <c r="G16" s="2">
        <v>92210</v>
      </c>
      <c r="H16" s="2">
        <v>95516</v>
      </c>
      <c r="I16" s="2">
        <v>91002</v>
      </c>
      <c r="J16" s="2">
        <v>90232</v>
      </c>
      <c r="K16" s="2">
        <v>92919</v>
      </c>
      <c r="L16" s="2">
        <v>94741</v>
      </c>
      <c r="M16" s="2">
        <v>97669</v>
      </c>
      <c r="N16" s="2">
        <v>99565</v>
      </c>
      <c r="O16" s="2">
        <v>99214</v>
      </c>
      <c r="P16" s="2">
        <v>100300</v>
      </c>
      <c r="Q16" s="2">
        <v>105073</v>
      </c>
      <c r="R16" s="2">
        <v>104486</v>
      </c>
      <c r="S16" s="2">
        <v>103196</v>
      </c>
      <c r="T16" s="2">
        <v>101651</v>
      </c>
      <c r="U16" s="2">
        <v>101856</v>
      </c>
      <c r="V16" s="2">
        <v>99040</v>
      </c>
      <c r="W16" s="2">
        <v>99489</v>
      </c>
      <c r="X16" s="2">
        <v>99376</v>
      </c>
      <c r="Y16" s="2">
        <v>102859</v>
      </c>
      <c r="Z16" s="2">
        <v>103706</v>
      </c>
      <c r="AA16" s="2">
        <v>105741</v>
      </c>
      <c r="AB16" s="2">
        <v>104165</v>
      </c>
      <c r="AC16" s="2">
        <v>103556</v>
      </c>
      <c r="AD16" s="2">
        <v>103476</v>
      </c>
      <c r="AE16" s="2">
        <v>100298</v>
      </c>
      <c r="AF16" s="2">
        <v>98048</v>
      </c>
      <c r="AG16" s="2">
        <v>97742</v>
      </c>
      <c r="AH16" s="2">
        <v>96000</v>
      </c>
      <c r="AI16" s="2">
        <v>98830</v>
      </c>
      <c r="AJ16" s="2">
        <v>99495</v>
      </c>
      <c r="AK16" s="2">
        <v>100249</v>
      </c>
    </row>
    <row r="17" spans="1:37" ht="19" x14ac:dyDescent="0.2">
      <c r="A17" s="3" t="s">
        <v>16</v>
      </c>
      <c r="B17" s="2">
        <v>102738</v>
      </c>
      <c r="C17" s="2">
        <v>98549</v>
      </c>
      <c r="D17" s="2">
        <v>93881</v>
      </c>
      <c r="E17" s="2">
        <v>93603</v>
      </c>
      <c r="F17" s="2">
        <v>91637</v>
      </c>
      <c r="G17" s="2">
        <v>92938</v>
      </c>
      <c r="H17" s="2">
        <v>92608</v>
      </c>
      <c r="I17" s="2">
        <v>93741</v>
      </c>
      <c r="J17" s="2">
        <v>91278</v>
      </c>
      <c r="K17" s="2">
        <v>90530</v>
      </c>
      <c r="L17" s="2">
        <v>93251</v>
      </c>
      <c r="M17" s="2">
        <v>95109</v>
      </c>
      <c r="N17" s="2">
        <v>98092</v>
      </c>
      <c r="O17" s="2">
        <v>99974</v>
      </c>
      <c r="P17" s="2">
        <v>99576</v>
      </c>
      <c r="Q17" s="2">
        <v>100523</v>
      </c>
      <c r="R17" s="2">
        <v>105110</v>
      </c>
      <c r="S17" s="2">
        <v>104406</v>
      </c>
      <c r="T17" s="2">
        <v>103076</v>
      </c>
      <c r="U17" s="2">
        <v>101622</v>
      </c>
      <c r="V17" s="2">
        <v>101900</v>
      </c>
      <c r="W17" s="2">
        <v>99203</v>
      </c>
      <c r="X17" s="2">
        <v>99668</v>
      </c>
      <c r="Y17" s="2">
        <v>99550</v>
      </c>
      <c r="Z17" s="2">
        <v>102983</v>
      </c>
      <c r="AA17" s="2">
        <v>103820</v>
      </c>
      <c r="AB17" s="2">
        <v>105950</v>
      </c>
      <c r="AC17" s="2">
        <v>104398</v>
      </c>
      <c r="AD17" s="2">
        <v>104005</v>
      </c>
      <c r="AE17" s="2">
        <v>103957</v>
      </c>
      <c r="AF17" s="2">
        <v>100759</v>
      </c>
      <c r="AG17" s="2">
        <v>98491</v>
      </c>
      <c r="AH17" s="2">
        <v>98189</v>
      </c>
      <c r="AI17" s="2">
        <v>96479</v>
      </c>
      <c r="AJ17" s="2">
        <v>99838</v>
      </c>
      <c r="AK17" s="2">
        <v>100570</v>
      </c>
    </row>
    <row r="18" spans="1:37" ht="19" x14ac:dyDescent="0.2">
      <c r="A18" s="3" t="s">
        <v>17</v>
      </c>
      <c r="B18" s="2">
        <v>112361</v>
      </c>
      <c r="C18" s="2">
        <v>103116</v>
      </c>
      <c r="D18" s="2">
        <v>99103</v>
      </c>
      <c r="E18" s="2">
        <v>94360</v>
      </c>
      <c r="F18" s="2">
        <v>94163</v>
      </c>
      <c r="G18" s="2">
        <v>91992</v>
      </c>
      <c r="H18" s="2">
        <v>93361</v>
      </c>
      <c r="I18" s="2">
        <v>95963</v>
      </c>
      <c r="J18" s="2">
        <v>94033</v>
      </c>
      <c r="K18" s="2">
        <v>91647</v>
      </c>
      <c r="L18" s="2">
        <v>90933</v>
      </c>
      <c r="M18" s="2">
        <v>93811</v>
      </c>
      <c r="N18" s="2">
        <v>95703</v>
      </c>
      <c r="O18" s="2">
        <v>98654</v>
      </c>
      <c r="P18" s="2">
        <v>100451</v>
      </c>
      <c r="Q18" s="2">
        <v>99841</v>
      </c>
      <c r="R18" s="2">
        <v>100585</v>
      </c>
      <c r="S18" s="2">
        <v>105043</v>
      </c>
      <c r="T18" s="2">
        <v>104298</v>
      </c>
      <c r="U18" s="2">
        <v>103049</v>
      </c>
      <c r="V18" s="2">
        <v>101685</v>
      </c>
      <c r="W18" s="2">
        <v>102093</v>
      </c>
      <c r="X18" s="2">
        <v>99381</v>
      </c>
      <c r="Y18" s="2">
        <v>99858</v>
      </c>
      <c r="Z18" s="2">
        <v>99668</v>
      </c>
      <c r="AA18" s="2">
        <v>103125</v>
      </c>
      <c r="AB18" s="2">
        <v>103991</v>
      </c>
      <c r="AC18" s="2">
        <v>106286</v>
      </c>
      <c r="AD18" s="2">
        <v>104895</v>
      </c>
      <c r="AE18" s="2">
        <v>104541</v>
      </c>
      <c r="AF18" s="2">
        <v>104423</v>
      </c>
      <c r="AG18" s="2">
        <v>101217</v>
      </c>
      <c r="AH18" s="2">
        <v>98922</v>
      </c>
      <c r="AI18" s="2">
        <v>98680</v>
      </c>
      <c r="AJ18" s="2">
        <v>97459</v>
      </c>
      <c r="AK18" s="2">
        <v>98165</v>
      </c>
    </row>
    <row r="19" spans="1:37" ht="19" x14ac:dyDescent="0.2">
      <c r="A19" s="3" t="s">
        <v>18</v>
      </c>
      <c r="B19" s="2">
        <v>120170</v>
      </c>
      <c r="C19" s="2">
        <v>112711</v>
      </c>
      <c r="D19" s="2">
        <v>103612</v>
      </c>
      <c r="E19" s="2">
        <v>99622</v>
      </c>
      <c r="F19" s="2">
        <v>94898</v>
      </c>
      <c r="G19" s="2">
        <v>94537</v>
      </c>
      <c r="H19" s="2">
        <v>92467</v>
      </c>
      <c r="I19" s="2">
        <v>93064</v>
      </c>
      <c r="J19" s="2">
        <v>96382</v>
      </c>
      <c r="K19" s="2">
        <v>94583</v>
      </c>
      <c r="L19" s="2">
        <v>92365</v>
      </c>
      <c r="M19" s="2">
        <v>91668</v>
      </c>
      <c r="N19" s="2">
        <v>94746</v>
      </c>
      <c r="O19" s="2">
        <v>96593</v>
      </c>
      <c r="P19" s="2">
        <v>99414</v>
      </c>
      <c r="Q19" s="2">
        <v>100824</v>
      </c>
      <c r="R19" s="2">
        <v>99910</v>
      </c>
      <c r="S19" s="2">
        <v>100539</v>
      </c>
      <c r="T19" s="2">
        <v>104977</v>
      </c>
      <c r="U19" s="2">
        <v>104283</v>
      </c>
      <c r="V19" s="2">
        <v>103168</v>
      </c>
      <c r="W19" s="2">
        <v>101879</v>
      </c>
      <c r="X19" s="2">
        <v>102371</v>
      </c>
      <c r="Y19" s="2">
        <v>99585</v>
      </c>
      <c r="Z19" s="2">
        <v>100044</v>
      </c>
      <c r="AA19" s="2">
        <v>99823</v>
      </c>
      <c r="AB19" s="2">
        <v>103355</v>
      </c>
      <c r="AC19" s="2">
        <v>104471</v>
      </c>
      <c r="AD19" s="2">
        <v>107046</v>
      </c>
      <c r="AE19" s="2">
        <v>105596</v>
      </c>
      <c r="AF19" s="2">
        <v>105052</v>
      </c>
      <c r="AG19" s="2">
        <v>104997</v>
      </c>
      <c r="AH19" s="2">
        <v>101706</v>
      </c>
      <c r="AI19" s="2">
        <v>99452</v>
      </c>
      <c r="AJ19" s="2">
        <v>99729</v>
      </c>
      <c r="AK19" s="2">
        <v>100493</v>
      </c>
    </row>
    <row r="20" spans="1:37" ht="19" x14ac:dyDescent="0.2">
      <c r="A20" s="3" t="s">
        <v>19</v>
      </c>
      <c r="B20" s="2">
        <v>126141</v>
      </c>
      <c r="C20" s="2">
        <v>120695</v>
      </c>
      <c r="D20" s="2">
        <v>113344</v>
      </c>
      <c r="E20" s="2">
        <v>104157</v>
      </c>
      <c r="F20" s="2">
        <v>100134</v>
      </c>
      <c r="G20" s="2">
        <v>95287</v>
      </c>
      <c r="H20" s="2">
        <v>95063</v>
      </c>
      <c r="I20" s="2">
        <v>94045</v>
      </c>
      <c r="J20" s="2">
        <v>93542</v>
      </c>
      <c r="K20" s="2">
        <v>96982</v>
      </c>
      <c r="L20" s="2">
        <v>95414</v>
      </c>
      <c r="M20" s="2">
        <v>93341</v>
      </c>
      <c r="N20" s="2">
        <v>92747</v>
      </c>
      <c r="O20" s="2">
        <v>96008</v>
      </c>
      <c r="P20" s="2">
        <v>97657</v>
      </c>
      <c r="Q20" s="2">
        <v>99981</v>
      </c>
      <c r="R20" s="2">
        <v>100902</v>
      </c>
      <c r="S20" s="2">
        <v>99877</v>
      </c>
      <c r="T20" s="2">
        <v>100500</v>
      </c>
      <c r="U20" s="2">
        <v>105020</v>
      </c>
      <c r="V20" s="2">
        <v>104407</v>
      </c>
      <c r="W20" s="2">
        <v>103453</v>
      </c>
      <c r="X20" s="2">
        <v>102246</v>
      </c>
      <c r="Y20" s="2">
        <v>102681</v>
      </c>
      <c r="Z20" s="2">
        <v>99825</v>
      </c>
      <c r="AA20" s="2">
        <v>100244</v>
      </c>
      <c r="AB20" s="2">
        <v>100179</v>
      </c>
      <c r="AC20" s="2">
        <v>104002</v>
      </c>
      <c r="AD20" s="2">
        <v>105527</v>
      </c>
      <c r="AE20" s="2">
        <v>108025</v>
      </c>
      <c r="AF20" s="2">
        <v>106287</v>
      </c>
      <c r="AG20" s="2">
        <v>105689</v>
      </c>
      <c r="AH20" s="2">
        <v>105640</v>
      </c>
      <c r="AI20" s="2">
        <v>102412</v>
      </c>
      <c r="AJ20" s="2">
        <v>100763</v>
      </c>
      <c r="AK20" s="2">
        <v>101733</v>
      </c>
    </row>
    <row r="21" spans="1:37" ht="19" x14ac:dyDescent="0.2">
      <c r="A21" s="3" t="s">
        <v>20</v>
      </c>
      <c r="B21" s="2">
        <v>130728</v>
      </c>
      <c r="C21" s="2">
        <v>126741</v>
      </c>
      <c r="D21" s="2">
        <v>121451</v>
      </c>
      <c r="E21" s="2">
        <v>114106</v>
      </c>
      <c r="F21" s="2">
        <v>104812</v>
      </c>
      <c r="G21" s="2">
        <v>100633</v>
      </c>
      <c r="H21" s="2">
        <v>95892</v>
      </c>
      <c r="I21" s="2">
        <v>93224</v>
      </c>
      <c r="J21" s="2">
        <v>94552</v>
      </c>
      <c r="K21" s="2">
        <v>94081</v>
      </c>
      <c r="L21" s="2">
        <v>97579</v>
      </c>
      <c r="M21" s="2">
        <v>96188</v>
      </c>
      <c r="N21" s="2">
        <v>94304</v>
      </c>
      <c r="O21" s="2">
        <v>93928</v>
      </c>
      <c r="P21" s="2">
        <v>97216</v>
      </c>
      <c r="Q21" s="2">
        <v>98479</v>
      </c>
      <c r="R21" s="2">
        <v>100208</v>
      </c>
      <c r="S21" s="2">
        <v>100897</v>
      </c>
      <c r="T21" s="2">
        <v>99866</v>
      </c>
      <c r="U21" s="2">
        <v>100637</v>
      </c>
      <c r="V21" s="2">
        <v>105257</v>
      </c>
      <c r="W21" s="2">
        <v>104806</v>
      </c>
      <c r="X21" s="2">
        <v>104007</v>
      </c>
      <c r="Y21" s="2">
        <v>102812</v>
      </c>
      <c r="Z21" s="2">
        <v>103273</v>
      </c>
      <c r="AA21" s="2">
        <v>100431</v>
      </c>
      <c r="AB21" s="2">
        <v>101027</v>
      </c>
      <c r="AC21" s="2">
        <v>101261</v>
      </c>
      <c r="AD21" s="2">
        <v>105601</v>
      </c>
      <c r="AE21" s="2">
        <v>107230</v>
      </c>
      <c r="AF21" s="2">
        <v>109526</v>
      </c>
      <c r="AG21" s="2">
        <v>107896</v>
      </c>
      <c r="AH21" s="2">
        <v>107291</v>
      </c>
      <c r="AI21" s="2">
        <v>107675</v>
      </c>
      <c r="AJ21" s="2">
        <v>105253</v>
      </c>
      <c r="AK21" s="2">
        <v>107638</v>
      </c>
    </row>
    <row r="22" spans="1:37" ht="19" x14ac:dyDescent="0.2">
      <c r="A22" s="3" t="s">
        <v>21</v>
      </c>
      <c r="B22" s="2">
        <v>124906</v>
      </c>
      <c r="C22" s="2">
        <v>131373</v>
      </c>
      <c r="D22" s="2">
        <v>127538</v>
      </c>
      <c r="E22" s="2">
        <v>122385</v>
      </c>
      <c r="F22" s="2">
        <v>114992</v>
      </c>
      <c r="G22" s="2">
        <v>105382</v>
      </c>
      <c r="H22" s="2">
        <v>101243</v>
      </c>
      <c r="I22" s="2">
        <v>95622</v>
      </c>
      <c r="J22" s="2">
        <v>93685</v>
      </c>
      <c r="K22" s="2">
        <v>94977</v>
      </c>
      <c r="L22" s="2">
        <v>94523</v>
      </c>
      <c r="M22" s="2">
        <v>98055</v>
      </c>
      <c r="N22" s="2">
        <v>96772</v>
      </c>
      <c r="O22" s="2">
        <v>95258</v>
      </c>
      <c r="P22" s="2">
        <v>94876</v>
      </c>
      <c r="Q22" s="2">
        <v>97882</v>
      </c>
      <c r="R22" s="2">
        <v>98674</v>
      </c>
      <c r="S22" s="2">
        <v>100212</v>
      </c>
      <c r="T22" s="2">
        <v>100876</v>
      </c>
      <c r="U22" s="2">
        <v>100062</v>
      </c>
      <c r="V22" s="2">
        <v>101054</v>
      </c>
      <c r="W22" s="2">
        <v>105863</v>
      </c>
      <c r="X22" s="2">
        <v>105574</v>
      </c>
      <c r="Y22" s="2">
        <v>104885</v>
      </c>
      <c r="Z22" s="2">
        <v>103726</v>
      </c>
      <c r="AA22" s="2">
        <v>104363</v>
      </c>
      <c r="AB22" s="2">
        <v>101758</v>
      </c>
      <c r="AC22" s="2">
        <v>102714</v>
      </c>
      <c r="AD22" s="2">
        <v>103357</v>
      </c>
      <c r="AE22" s="2">
        <v>107999</v>
      </c>
      <c r="AF22" s="2">
        <v>109729</v>
      </c>
      <c r="AG22" s="2">
        <v>112363</v>
      </c>
      <c r="AH22" s="2">
        <v>110647</v>
      </c>
      <c r="AI22" s="2">
        <v>110846</v>
      </c>
      <c r="AJ22" s="2">
        <v>112071</v>
      </c>
      <c r="AK22" s="2">
        <v>114731</v>
      </c>
    </row>
    <row r="23" spans="1:37" ht="19" x14ac:dyDescent="0.2">
      <c r="A23" s="3" t="s">
        <v>22</v>
      </c>
      <c r="B23" s="2">
        <v>125569</v>
      </c>
      <c r="C23" s="2">
        <v>125455</v>
      </c>
      <c r="D23" s="2">
        <v>132129</v>
      </c>
      <c r="E23" s="2">
        <v>128469</v>
      </c>
      <c r="F23" s="2">
        <v>123203</v>
      </c>
      <c r="G23" s="2">
        <v>115627</v>
      </c>
      <c r="H23" s="2">
        <v>105939</v>
      </c>
      <c r="I23" s="2">
        <v>96232</v>
      </c>
      <c r="J23" s="2">
        <v>95945</v>
      </c>
      <c r="K23" s="2">
        <v>94080</v>
      </c>
      <c r="L23" s="2">
        <v>95364</v>
      </c>
      <c r="M23" s="2">
        <v>94863</v>
      </c>
      <c r="N23" s="2">
        <v>98566</v>
      </c>
      <c r="O23" s="2">
        <v>97457</v>
      </c>
      <c r="P23" s="2">
        <v>95990</v>
      </c>
      <c r="Q23" s="2">
        <v>95273</v>
      </c>
      <c r="R23" s="2">
        <v>97957</v>
      </c>
      <c r="S23" s="2">
        <v>98515</v>
      </c>
      <c r="T23" s="2">
        <v>100104</v>
      </c>
      <c r="U23" s="2">
        <v>101035</v>
      </c>
      <c r="V23" s="2">
        <v>100633</v>
      </c>
      <c r="W23" s="2">
        <v>101809</v>
      </c>
      <c r="X23" s="2">
        <v>106765</v>
      </c>
      <c r="Y23" s="2">
        <v>106590</v>
      </c>
      <c r="Z23" s="2">
        <v>105890</v>
      </c>
      <c r="AA23" s="2">
        <v>104842</v>
      </c>
      <c r="AB23" s="2">
        <v>105765</v>
      </c>
      <c r="AC23" s="2">
        <v>103349</v>
      </c>
      <c r="AD23" s="2">
        <v>104778</v>
      </c>
      <c r="AE23" s="2">
        <v>105469</v>
      </c>
      <c r="AF23" s="2">
        <v>110242</v>
      </c>
      <c r="AG23" s="2">
        <v>112181</v>
      </c>
      <c r="AH23" s="2">
        <v>114739</v>
      </c>
      <c r="AI23" s="2">
        <v>113442</v>
      </c>
      <c r="AJ23" s="2">
        <v>114825</v>
      </c>
      <c r="AK23" s="2">
        <v>116446</v>
      </c>
    </row>
    <row r="24" spans="1:37" ht="19" x14ac:dyDescent="0.2">
      <c r="A24" s="3" t="s">
        <v>23</v>
      </c>
      <c r="B24" s="2">
        <v>126587</v>
      </c>
      <c r="C24" s="2">
        <v>126043</v>
      </c>
      <c r="D24" s="2">
        <v>126143</v>
      </c>
      <c r="E24" s="2">
        <v>133023</v>
      </c>
      <c r="F24" s="2">
        <v>129257</v>
      </c>
      <c r="G24" s="2">
        <v>123798</v>
      </c>
      <c r="H24" s="2">
        <v>116395</v>
      </c>
      <c r="I24" s="2">
        <v>101654</v>
      </c>
      <c r="J24" s="2">
        <v>96507</v>
      </c>
      <c r="K24" s="2">
        <v>96263</v>
      </c>
      <c r="L24" s="2">
        <v>94514</v>
      </c>
      <c r="M24" s="2">
        <v>95778</v>
      </c>
      <c r="N24" s="2">
        <v>95366</v>
      </c>
      <c r="O24" s="2">
        <v>99289</v>
      </c>
      <c r="P24" s="2">
        <v>98141</v>
      </c>
      <c r="Q24" s="2">
        <v>96383</v>
      </c>
      <c r="R24" s="2">
        <v>95323</v>
      </c>
      <c r="S24" s="2">
        <v>97799</v>
      </c>
      <c r="T24" s="2">
        <v>98338</v>
      </c>
      <c r="U24" s="2">
        <v>100265</v>
      </c>
      <c r="V24" s="2">
        <v>101717</v>
      </c>
      <c r="W24" s="2">
        <v>101623</v>
      </c>
      <c r="X24" s="2">
        <v>102914</v>
      </c>
      <c r="Y24" s="2">
        <v>107897</v>
      </c>
      <c r="Z24" s="2">
        <v>107573</v>
      </c>
      <c r="AA24" s="2">
        <v>106852</v>
      </c>
      <c r="AB24" s="2">
        <v>105966</v>
      </c>
      <c r="AC24" s="2">
        <v>107180</v>
      </c>
      <c r="AD24" s="2">
        <v>104927</v>
      </c>
      <c r="AE24" s="2">
        <v>106472</v>
      </c>
      <c r="AF24" s="2">
        <v>106980</v>
      </c>
      <c r="AG24" s="2">
        <v>111917</v>
      </c>
      <c r="AH24" s="2">
        <v>113432</v>
      </c>
      <c r="AI24" s="2">
        <v>116354</v>
      </c>
      <c r="AJ24" s="2">
        <v>116120</v>
      </c>
      <c r="AK24" s="2">
        <v>117457</v>
      </c>
    </row>
    <row r="25" spans="1:37" ht="19" x14ac:dyDescent="0.2">
      <c r="A25" s="3" t="s">
        <v>24</v>
      </c>
      <c r="B25" s="2">
        <v>129868</v>
      </c>
      <c r="C25" s="2">
        <v>127340</v>
      </c>
      <c r="D25" s="2">
        <v>126716</v>
      </c>
      <c r="E25" s="2">
        <v>127335</v>
      </c>
      <c r="F25" s="2">
        <v>134072</v>
      </c>
      <c r="G25" s="2">
        <v>130186</v>
      </c>
      <c r="H25" s="2">
        <v>124652</v>
      </c>
      <c r="I25" s="2">
        <v>106391</v>
      </c>
      <c r="J25" s="2">
        <v>102061</v>
      </c>
      <c r="K25" s="2">
        <v>96953</v>
      </c>
      <c r="L25" s="2">
        <v>96744</v>
      </c>
      <c r="M25" s="2">
        <v>95029</v>
      </c>
      <c r="N25" s="2">
        <v>96459</v>
      </c>
      <c r="O25" s="2">
        <v>96254</v>
      </c>
      <c r="P25" s="2">
        <v>100109</v>
      </c>
      <c r="Q25" s="2">
        <v>98599</v>
      </c>
      <c r="R25" s="2">
        <v>96535</v>
      </c>
      <c r="S25" s="2">
        <v>95370</v>
      </c>
      <c r="T25" s="2">
        <v>97737</v>
      </c>
      <c r="U25" s="2">
        <v>98419</v>
      </c>
      <c r="V25" s="2">
        <v>100944</v>
      </c>
      <c r="W25" s="2">
        <v>102811</v>
      </c>
      <c r="X25" s="2">
        <v>102805</v>
      </c>
      <c r="Y25" s="2">
        <v>104117</v>
      </c>
      <c r="Z25" s="2">
        <v>108931</v>
      </c>
      <c r="AA25" s="2">
        <v>108455</v>
      </c>
      <c r="AB25" s="2">
        <v>107855</v>
      </c>
      <c r="AC25" s="2">
        <v>107237</v>
      </c>
      <c r="AD25" s="2">
        <v>108656</v>
      </c>
      <c r="AE25" s="2">
        <v>106440</v>
      </c>
      <c r="AF25" s="2">
        <v>107777</v>
      </c>
      <c r="AG25" s="2">
        <v>108475</v>
      </c>
      <c r="AH25" s="2">
        <v>112931</v>
      </c>
      <c r="AI25" s="2">
        <v>114648</v>
      </c>
      <c r="AJ25" s="2">
        <v>118772</v>
      </c>
      <c r="AK25" s="2">
        <v>120172</v>
      </c>
    </row>
    <row r="26" spans="1:37" ht="19" x14ac:dyDescent="0.2">
      <c r="A26" s="3" t="s">
        <v>25</v>
      </c>
      <c r="B26" s="2">
        <v>133737</v>
      </c>
      <c r="C26" s="2">
        <v>130749</v>
      </c>
      <c r="D26" s="2">
        <v>128175</v>
      </c>
      <c r="E26" s="2">
        <v>128050</v>
      </c>
      <c r="F26" s="2">
        <v>128656</v>
      </c>
      <c r="G26" s="2">
        <v>135316</v>
      </c>
      <c r="H26" s="2">
        <v>131309</v>
      </c>
      <c r="I26" s="2">
        <v>117010</v>
      </c>
      <c r="J26" s="2">
        <v>106848</v>
      </c>
      <c r="K26" s="2">
        <v>102616</v>
      </c>
      <c r="L26" s="2">
        <v>97711</v>
      </c>
      <c r="M26" s="2">
        <v>97456</v>
      </c>
      <c r="N26" s="2">
        <v>95801</v>
      </c>
      <c r="O26" s="2">
        <v>97552</v>
      </c>
      <c r="P26" s="2">
        <v>97231</v>
      </c>
      <c r="Q26" s="2">
        <v>100724</v>
      </c>
      <c r="R26" s="2">
        <v>98936</v>
      </c>
      <c r="S26" s="2">
        <v>96666</v>
      </c>
      <c r="T26" s="2">
        <v>95473</v>
      </c>
      <c r="U26" s="2">
        <v>98041</v>
      </c>
      <c r="V26" s="2">
        <v>99238</v>
      </c>
      <c r="W26" s="2">
        <v>102158</v>
      </c>
      <c r="X26" s="2">
        <v>104010</v>
      </c>
      <c r="Y26" s="2">
        <v>103995</v>
      </c>
      <c r="Z26" s="2">
        <v>105035</v>
      </c>
      <c r="AA26" s="2">
        <v>109684</v>
      </c>
      <c r="AB26" s="2">
        <v>109451</v>
      </c>
      <c r="AC26" s="2">
        <v>109132</v>
      </c>
      <c r="AD26" s="2">
        <v>108902</v>
      </c>
      <c r="AE26" s="2">
        <v>110193</v>
      </c>
      <c r="AF26" s="2">
        <v>107898</v>
      </c>
      <c r="AG26" s="2">
        <v>109336</v>
      </c>
      <c r="AH26" s="2">
        <v>109741</v>
      </c>
      <c r="AI26" s="2">
        <v>114289</v>
      </c>
      <c r="AJ26" s="2">
        <v>117204</v>
      </c>
      <c r="AK26" s="2">
        <v>118800</v>
      </c>
    </row>
    <row r="27" spans="1:37" ht="19" x14ac:dyDescent="0.2">
      <c r="A27" s="3" t="s">
        <v>26</v>
      </c>
      <c r="B27" s="2">
        <v>132703</v>
      </c>
      <c r="C27" s="2">
        <v>134497</v>
      </c>
      <c r="D27" s="2">
        <v>131746</v>
      </c>
      <c r="E27" s="2">
        <v>129618</v>
      </c>
      <c r="F27" s="2">
        <v>129358</v>
      </c>
      <c r="G27" s="2">
        <v>129705</v>
      </c>
      <c r="H27" s="2">
        <v>136381</v>
      </c>
      <c r="I27" s="2">
        <v>125122</v>
      </c>
      <c r="J27" s="2">
        <v>117534</v>
      </c>
      <c r="K27" s="2">
        <v>107456</v>
      </c>
      <c r="L27" s="2">
        <v>103397</v>
      </c>
      <c r="M27" s="2">
        <v>98616</v>
      </c>
      <c r="N27" s="2">
        <v>98415</v>
      </c>
      <c r="O27" s="2">
        <v>96932</v>
      </c>
      <c r="P27" s="2">
        <v>98583</v>
      </c>
      <c r="Q27" s="2">
        <v>97854</v>
      </c>
      <c r="R27" s="2">
        <v>101074</v>
      </c>
      <c r="S27" s="2">
        <v>99113</v>
      </c>
      <c r="T27" s="2">
        <v>96765</v>
      </c>
      <c r="U27" s="2">
        <v>95776</v>
      </c>
      <c r="V27" s="2">
        <v>99037</v>
      </c>
      <c r="W27" s="2">
        <v>100508</v>
      </c>
      <c r="X27" s="2">
        <v>103382</v>
      </c>
      <c r="Y27" s="2">
        <v>105116</v>
      </c>
      <c r="Z27" s="2">
        <v>104878</v>
      </c>
      <c r="AA27" s="2">
        <v>105679</v>
      </c>
      <c r="AB27" s="2">
        <v>110490</v>
      </c>
      <c r="AC27" s="2">
        <v>110611</v>
      </c>
      <c r="AD27" s="2">
        <v>110694</v>
      </c>
      <c r="AE27" s="2">
        <v>110585</v>
      </c>
      <c r="AF27" s="2">
        <v>111652</v>
      </c>
      <c r="AG27" s="2">
        <v>109473</v>
      </c>
      <c r="AH27" s="2">
        <v>110577</v>
      </c>
      <c r="AI27" s="2">
        <v>110988</v>
      </c>
      <c r="AJ27" s="2">
        <v>116824</v>
      </c>
      <c r="AK27" s="2">
        <v>118269</v>
      </c>
    </row>
    <row r="28" spans="1:37" ht="19" x14ac:dyDescent="0.2">
      <c r="A28" s="3" t="s">
        <v>27</v>
      </c>
      <c r="B28" s="2">
        <v>130873</v>
      </c>
      <c r="C28" s="2">
        <v>133438</v>
      </c>
      <c r="D28" s="2">
        <v>135145</v>
      </c>
      <c r="E28" s="2">
        <v>133147</v>
      </c>
      <c r="F28" s="2">
        <v>130872</v>
      </c>
      <c r="G28" s="2">
        <v>130304</v>
      </c>
      <c r="H28" s="2">
        <v>130605</v>
      </c>
      <c r="I28" s="2">
        <v>131801</v>
      </c>
      <c r="J28" s="2">
        <v>125446</v>
      </c>
      <c r="K28" s="2">
        <v>118132</v>
      </c>
      <c r="L28" s="2">
        <v>108201</v>
      </c>
      <c r="M28" s="2">
        <v>104255</v>
      </c>
      <c r="N28" s="2">
        <v>99558</v>
      </c>
      <c r="O28" s="2">
        <v>99550</v>
      </c>
      <c r="P28" s="2">
        <v>97895</v>
      </c>
      <c r="Q28" s="2">
        <v>99176</v>
      </c>
      <c r="R28" s="2">
        <v>98147</v>
      </c>
      <c r="S28" s="2">
        <v>101236</v>
      </c>
      <c r="T28" s="2">
        <v>99070</v>
      </c>
      <c r="U28" s="2">
        <v>97021</v>
      </c>
      <c r="V28" s="2">
        <v>96682</v>
      </c>
      <c r="W28" s="2">
        <v>100295</v>
      </c>
      <c r="X28" s="2">
        <v>101687</v>
      </c>
      <c r="Y28" s="2">
        <v>104358</v>
      </c>
      <c r="Z28" s="2">
        <v>105730</v>
      </c>
      <c r="AA28" s="2">
        <v>105259</v>
      </c>
      <c r="AB28" s="2">
        <v>106370</v>
      </c>
      <c r="AC28" s="2">
        <v>111455</v>
      </c>
      <c r="AD28" s="2">
        <v>112003</v>
      </c>
      <c r="AE28" s="2">
        <v>112110</v>
      </c>
      <c r="AF28" s="2">
        <v>111915</v>
      </c>
      <c r="AG28" s="2">
        <v>113186</v>
      </c>
      <c r="AH28" s="2">
        <v>110611</v>
      </c>
      <c r="AI28" s="2">
        <v>111744</v>
      </c>
      <c r="AJ28" s="2">
        <v>113448</v>
      </c>
      <c r="AK28" s="2">
        <v>115090</v>
      </c>
    </row>
    <row r="29" spans="1:37" ht="19" x14ac:dyDescent="0.2">
      <c r="A29" s="3" t="s">
        <v>28</v>
      </c>
      <c r="B29" s="2">
        <v>130887</v>
      </c>
      <c r="C29" s="2">
        <v>131372</v>
      </c>
      <c r="D29" s="2">
        <v>133823</v>
      </c>
      <c r="E29" s="2">
        <v>136462</v>
      </c>
      <c r="F29" s="2">
        <v>134251</v>
      </c>
      <c r="G29" s="2">
        <v>131849</v>
      </c>
      <c r="H29" s="2">
        <v>130997</v>
      </c>
      <c r="I29" s="2">
        <v>136663</v>
      </c>
      <c r="J29" s="2">
        <v>132178</v>
      </c>
      <c r="K29" s="2">
        <v>125888</v>
      </c>
      <c r="L29" s="2">
        <v>118774</v>
      </c>
      <c r="M29" s="2">
        <v>108937</v>
      </c>
      <c r="N29" s="2">
        <v>105105</v>
      </c>
      <c r="O29" s="2">
        <v>100663</v>
      </c>
      <c r="P29" s="2">
        <v>100449</v>
      </c>
      <c r="Q29" s="2">
        <v>98383</v>
      </c>
      <c r="R29" s="2">
        <v>99377</v>
      </c>
      <c r="S29" s="2">
        <v>98203</v>
      </c>
      <c r="T29" s="2">
        <v>101229</v>
      </c>
      <c r="U29" s="2">
        <v>99283</v>
      </c>
      <c r="V29" s="2">
        <v>97873</v>
      </c>
      <c r="W29" s="2">
        <v>97836</v>
      </c>
      <c r="X29" s="2">
        <v>101204</v>
      </c>
      <c r="Y29" s="2">
        <v>102644</v>
      </c>
      <c r="Z29" s="2">
        <v>104894</v>
      </c>
      <c r="AA29" s="2">
        <v>106003</v>
      </c>
      <c r="AB29" s="2">
        <v>105710</v>
      </c>
      <c r="AC29" s="2">
        <v>107272</v>
      </c>
      <c r="AD29" s="2">
        <v>112710</v>
      </c>
      <c r="AE29" s="2">
        <v>113275</v>
      </c>
      <c r="AF29" s="2">
        <v>113362</v>
      </c>
      <c r="AG29" s="2">
        <v>113351</v>
      </c>
      <c r="AH29" s="2">
        <v>114422</v>
      </c>
      <c r="AI29" s="2">
        <v>111803</v>
      </c>
      <c r="AJ29" s="2">
        <v>114165</v>
      </c>
      <c r="AK29" s="2">
        <v>115759</v>
      </c>
    </row>
    <row r="30" spans="1:37" ht="19" x14ac:dyDescent="0.2">
      <c r="A30" s="3" t="s">
        <v>29</v>
      </c>
      <c r="B30" s="2">
        <v>128279</v>
      </c>
      <c r="C30" s="2">
        <v>131241</v>
      </c>
      <c r="D30" s="2">
        <v>131571</v>
      </c>
      <c r="E30" s="2">
        <v>134878</v>
      </c>
      <c r="F30" s="2">
        <v>137403</v>
      </c>
      <c r="G30" s="2">
        <v>135151</v>
      </c>
      <c r="H30" s="2">
        <v>132566</v>
      </c>
      <c r="I30" s="2">
        <v>130978</v>
      </c>
      <c r="J30" s="2">
        <v>136885</v>
      </c>
      <c r="K30" s="2">
        <v>132631</v>
      </c>
      <c r="L30" s="2">
        <v>126527</v>
      </c>
      <c r="M30" s="2">
        <v>119450</v>
      </c>
      <c r="N30" s="2">
        <v>109706</v>
      </c>
      <c r="O30" s="2">
        <v>106078</v>
      </c>
      <c r="P30" s="2">
        <v>101463</v>
      </c>
      <c r="Q30" s="2">
        <v>100815</v>
      </c>
      <c r="R30" s="2">
        <v>98541</v>
      </c>
      <c r="S30" s="2">
        <v>99258</v>
      </c>
      <c r="T30" s="2">
        <v>98110</v>
      </c>
      <c r="U30" s="2">
        <v>101295</v>
      </c>
      <c r="V30" s="2">
        <v>100136</v>
      </c>
      <c r="W30" s="2">
        <v>98909</v>
      </c>
      <c r="X30" s="2">
        <v>98621</v>
      </c>
      <c r="Y30" s="2">
        <v>101915</v>
      </c>
      <c r="Z30" s="2">
        <v>103107</v>
      </c>
      <c r="AA30" s="2">
        <v>105120</v>
      </c>
      <c r="AB30" s="2">
        <v>106466</v>
      </c>
      <c r="AC30" s="2">
        <v>106422</v>
      </c>
      <c r="AD30" s="2">
        <v>108429</v>
      </c>
      <c r="AE30" s="2">
        <v>113972</v>
      </c>
      <c r="AF30" s="2">
        <v>114465</v>
      </c>
      <c r="AG30" s="2">
        <v>114913</v>
      </c>
      <c r="AH30" s="2">
        <v>114665</v>
      </c>
      <c r="AI30" s="2">
        <v>115686</v>
      </c>
      <c r="AJ30" s="2">
        <v>114282</v>
      </c>
      <c r="AK30" s="2">
        <v>115901</v>
      </c>
    </row>
    <row r="31" spans="1:37" ht="19" x14ac:dyDescent="0.2">
      <c r="A31" s="3" t="s">
        <v>30</v>
      </c>
      <c r="B31" s="2">
        <v>127960</v>
      </c>
      <c r="C31" s="2">
        <v>128615</v>
      </c>
      <c r="D31" s="2">
        <v>131257</v>
      </c>
      <c r="E31" s="2">
        <v>132581</v>
      </c>
      <c r="F31" s="2">
        <v>135676</v>
      </c>
      <c r="G31" s="2">
        <v>138106</v>
      </c>
      <c r="H31" s="2">
        <v>135868</v>
      </c>
      <c r="I31" s="2">
        <v>131051</v>
      </c>
      <c r="J31" s="2">
        <v>131162</v>
      </c>
      <c r="K31" s="2">
        <v>137262</v>
      </c>
      <c r="L31" s="2">
        <v>133149</v>
      </c>
      <c r="M31" s="2">
        <v>127096</v>
      </c>
      <c r="N31" s="2">
        <v>120167</v>
      </c>
      <c r="O31" s="2">
        <v>110624</v>
      </c>
      <c r="P31" s="2">
        <v>106749</v>
      </c>
      <c r="Q31" s="2">
        <v>101655</v>
      </c>
      <c r="R31" s="2">
        <v>100723</v>
      </c>
      <c r="S31" s="2">
        <v>98454</v>
      </c>
      <c r="T31" s="2">
        <v>99035</v>
      </c>
      <c r="U31" s="2">
        <v>98187</v>
      </c>
      <c r="V31" s="2">
        <v>101935</v>
      </c>
      <c r="W31" s="2">
        <v>101039</v>
      </c>
      <c r="X31" s="2">
        <v>99517</v>
      </c>
      <c r="Y31" s="2">
        <v>99147</v>
      </c>
      <c r="Z31" s="2">
        <v>102242</v>
      </c>
      <c r="AA31" s="2">
        <v>103279</v>
      </c>
      <c r="AB31" s="2">
        <v>105579</v>
      </c>
      <c r="AC31" s="2">
        <v>107143</v>
      </c>
      <c r="AD31" s="2">
        <v>107495</v>
      </c>
      <c r="AE31" s="2">
        <v>109623</v>
      </c>
      <c r="AF31" s="2">
        <v>115206</v>
      </c>
      <c r="AG31" s="2">
        <v>116010</v>
      </c>
      <c r="AH31" s="2">
        <v>116283</v>
      </c>
      <c r="AI31" s="2">
        <v>116004</v>
      </c>
      <c r="AJ31" s="2">
        <v>118229</v>
      </c>
      <c r="AK31" s="2">
        <v>119925</v>
      </c>
    </row>
    <row r="32" spans="1:37" ht="19" x14ac:dyDescent="0.2">
      <c r="A32" s="3" t="s">
        <v>31</v>
      </c>
      <c r="B32" s="2">
        <v>124695</v>
      </c>
      <c r="C32" s="2">
        <v>128298</v>
      </c>
      <c r="D32" s="2">
        <v>128366</v>
      </c>
      <c r="E32" s="2">
        <v>132029</v>
      </c>
      <c r="F32" s="2">
        <v>133301</v>
      </c>
      <c r="G32" s="2">
        <v>136362</v>
      </c>
      <c r="H32" s="2">
        <v>138578</v>
      </c>
      <c r="I32" s="2">
        <v>132592</v>
      </c>
      <c r="J32" s="2">
        <v>131056</v>
      </c>
      <c r="K32" s="2">
        <v>131474</v>
      </c>
      <c r="L32" s="2">
        <v>137756</v>
      </c>
      <c r="M32" s="2">
        <v>133622</v>
      </c>
      <c r="N32" s="2">
        <v>127617</v>
      </c>
      <c r="O32" s="2">
        <v>120897</v>
      </c>
      <c r="P32" s="2">
        <v>111224</v>
      </c>
      <c r="Q32" s="2">
        <v>106883</v>
      </c>
      <c r="R32" s="2">
        <v>101451</v>
      </c>
      <c r="S32" s="2">
        <v>100440</v>
      </c>
      <c r="T32" s="2">
        <v>98170</v>
      </c>
      <c r="U32" s="2">
        <v>99048</v>
      </c>
      <c r="V32" s="2">
        <v>98849</v>
      </c>
      <c r="W32" s="2">
        <v>102793</v>
      </c>
      <c r="X32" s="2">
        <v>101534</v>
      </c>
      <c r="Y32" s="2">
        <v>99777</v>
      </c>
      <c r="Z32" s="2">
        <v>99402</v>
      </c>
      <c r="AA32" s="2">
        <v>102274</v>
      </c>
      <c r="AB32" s="2">
        <v>103659</v>
      </c>
      <c r="AC32" s="2">
        <v>106291</v>
      </c>
      <c r="AD32" s="2">
        <v>108037</v>
      </c>
      <c r="AE32" s="2">
        <v>108673</v>
      </c>
      <c r="AF32" s="2">
        <v>110827</v>
      </c>
      <c r="AG32" s="2">
        <v>116815</v>
      </c>
      <c r="AH32" s="2">
        <v>117374</v>
      </c>
      <c r="AI32" s="2">
        <v>117534</v>
      </c>
      <c r="AJ32" s="2">
        <v>118377</v>
      </c>
      <c r="AK32" s="2">
        <v>119892</v>
      </c>
    </row>
    <row r="33" spans="1:37" ht="19" x14ac:dyDescent="0.2">
      <c r="A33" s="3" t="s">
        <v>32</v>
      </c>
      <c r="B33" s="2">
        <v>122987</v>
      </c>
      <c r="C33" s="2">
        <v>124920</v>
      </c>
      <c r="D33" s="2">
        <v>128229</v>
      </c>
      <c r="E33" s="2">
        <v>129180</v>
      </c>
      <c r="F33" s="2">
        <v>132551</v>
      </c>
      <c r="G33" s="2">
        <v>133767</v>
      </c>
      <c r="H33" s="2">
        <v>136567</v>
      </c>
      <c r="I33" s="2">
        <v>135865</v>
      </c>
      <c r="J33" s="2">
        <v>132612</v>
      </c>
      <c r="K33" s="2">
        <v>131176</v>
      </c>
      <c r="L33" s="2">
        <v>131920</v>
      </c>
      <c r="M33" s="2">
        <v>138133</v>
      </c>
      <c r="N33" s="2">
        <v>134141</v>
      </c>
      <c r="O33" s="2">
        <v>128246</v>
      </c>
      <c r="P33" s="2">
        <v>121222</v>
      </c>
      <c r="Q33" s="2">
        <v>111231</v>
      </c>
      <c r="R33" s="2">
        <v>106645</v>
      </c>
      <c r="S33" s="2">
        <v>101057</v>
      </c>
      <c r="T33" s="2">
        <v>100060</v>
      </c>
      <c r="U33" s="2">
        <v>97916</v>
      </c>
      <c r="V33" s="2">
        <v>99411</v>
      </c>
      <c r="W33" s="2">
        <v>99693</v>
      </c>
      <c r="X33" s="2">
        <v>103288</v>
      </c>
      <c r="Y33" s="2">
        <v>101783</v>
      </c>
      <c r="Z33" s="2">
        <v>99890</v>
      </c>
      <c r="AA33" s="2">
        <v>99480</v>
      </c>
      <c r="AB33" s="2">
        <v>102544</v>
      </c>
      <c r="AC33" s="2">
        <v>104287</v>
      </c>
      <c r="AD33" s="2">
        <v>107112</v>
      </c>
      <c r="AE33" s="2">
        <v>109069</v>
      </c>
      <c r="AF33" s="2">
        <v>109812</v>
      </c>
      <c r="AG33" s="2">
        <v>112268</v>
      </c>
      <c r="AH33" s="2">
        <v>118272</v>
      </c>
      <c r="AI33" s="2">
        <v>118662</v>
      </c>
      <c r="AJ33" s="2">
        <v>119687</v>
      </c>
      <c r="AK33" s="2">
        <v>121068</v>
      </c>
    </row>
    <row r="34" spans="1:37" ht="19" x14ac:dyDescent="0.2">
      <c r="A34" s="3" t="s">
        <v>33</v>
      </c>
      <c r="B34" s="2">
        <v>121863</v>
      </c>
      <c r="C34" s="2">
        <v>123080</v>
      </c>
      <c r="D34" s="2">
        <v>124951</v>
      </c>
      <c r="E34" s="2">
        <v>128802</v>
      </c>
      <c r="F34" s="2">
        <v>129905</v>
      </c>
      <c r="G34" s="2">
        <v>132765</v>
      </c>
      <c r="H34" s="2">
        <v>134064</v>
      </c>
      <c r="I34" s="2">
        <v>138514</v>
      </c>
      <c r="J34" s="2">
        <v>135684</v>
      </c>
      <c r="K34" s="2">
        <v>132660</v>
      </c>
      <c r="L34" s="2">
        <v>131472</v>
      </c>
      <c r="M34" s="2">
        <v>132251</v>
      </c>
      <c r="N34" s="2">
        <v>138443</v>
      </c>
      <c r="O34" s="2">
        <v>134743</v>
      </c>
      <c r="P34" s="2">
        <v>128516</v>
      </c>
      <c r="Q34" s="2">
        <v>121007</v>
      </c>
      <c r="R34" s="2">
        <v>110911</v>
      </c>
      <c r="S34" s="2">
        <v>106206</v>
      </c>
      <c r="T34" s="2">
        <v>100647</v>
      </c>
      <c r="U34" s="2">
        <v>99769</v>
      </c>
      <c r="V34" s="2">
        <v>98194</v>
      </c>
      <c r="W34" s="2">
        <v>99921</v>
      </c>
      <c r="X34" s="2">
        <v>100090</v>
      </c>
      <c r="Y34" s="2">
        <v>103593</v>
      </c>
      <c r="Z34" s="2">
        <v>101746</v>
      </c>
      <c r="AA34" s="2">
        <v>99983</v>
      </c>
      <c r="AB34" s="2">
        <v>99686</v>
      </c>
      <c r="AC34" s="2">
        <v>103040</v>
      </c>
      <c r="AD34" s="2">
        <v>105085</v>
      </c>
      <c r="AE34" s="2">
        <v>107895</v>
      </c>
      <c r="AF34" s="2">
        <v>110113</v>
      </c>
      <c r="AG34" s="2">
        <v>111312</v>
      </c>
      <c r="AH34" s="2">
        <v>113588</v>
      </c>
      <c r="AI34" s="2">
        <v>119452</v>
      </c>
      <c r="AJ34" s="2">
        <v>120741</v>
      </c>
      <c r="AK34" s="2">
        <v>122037</v>
      </c>
    </row>
    <row r="35" spans="1:37" ht="19" x14ac:dyDescent="0.2">
      <c r="A35" s="3" t="s">
        <v>34</v>
      </c>
      <c r="B35" s="2">
        <v>118844</v>
      </c>
      <c r="C35" s="2">
        <v>122044</v>
      </c>
      <c r="D35" s="2">
        <v>122922</v>
      </c>
      <c r="E35" s="2">
        <v>125419</v>
      </c>
      <c r="F35" s="2">
        <v>129180</v>
      </c>
      <c r="G35" s="2">
        <v>130198</v>
      </c>
      <c r="H35" s="2">
        <v>133025</v>
      </c>
      <c r="I35" s="2">
        <v>136455</v>
      </c>
      <c r="J35" s="2">
        <v>138362</v>
      </c>
      <c r="K35" s="2">
        <v>135601</v>
      </c>
      <c r="L35" s="2">
        <v>132858</v>
      </c>
      <c r="M35" s="2">
        <v>131726</v>
      </c>
      <c r="N35" s="2">
        <v>132595</v>
      </c>
      <c r="O35" s="2">
        <v>138818</v>
      </c>
      <c r="P35" s="2">
        <v>134956</v>
      </c>
      <c r="Q35" s="2">
        <v>128261</v>
      </c>
      <c r="R35" s="2">
        <v>120505</v>
      </c>
      <c r="S35" s="2">
        <v>110429</v>
      </c>
      <c r="T35" s="2">
        <v>105679</v>
      </c>
      <c r="U35" s="2">
        <v>100446</v>
      </c>
      <c r="V35" s="2">
        <v>99887</v>
      </c>
      <c r="W35" s="2">
        <v>98718</v>
      </c>
      <c r="X35" s="2">
        <v>100236</v>
      </c>
      <c r="Y35" s="2">
        <v>100224</v>
      </c>
      <c r="Z35" s="2">
        <v>103639</v>
      </c>
      <c r="AA35" s="2">
        <v>101632</v>
      </c>
      <c r="AB35" s="2">
        <v>100216</v>
      </c>
      <c r="AC35" s="2">
        <v>100086</v>
      </c>
      <c r="AD35" s="2">
        <v>103724</v>
      </c>
      <c r="AE35" s="2">
        <v>105945</v>
      </c>
      <c r="AF35" s="2">
        <v>108811</v>
      </c>
      <c r="AG35" s="2">
        <v>111391</v>
      </c>
      <c r="AH35" s="2">
        <v>112574</v>
      </c>
      <c r="AI35" s="2">
        <v>114742</v>
      </c>
      <c r="AJ35" s="2">
        <v>121344</v>
      </c>
      <c r="AK35" s="2">
        <v>122593</v>
      </c>
    </row>
    <row r="36" spans="1:37" ht="19" x14ac:dyDescent="0.2">
      <c r="A36" s="3" t="s">
        <v>35</v>
      </c>
      <c r="B36" s="2">
        <v>118732</v>
      </c>
      <c r="C36" s="2">
        <v>118922</v>
      </c>
      <c r="D36" s="2">
        <v>121860</v>
      </c>
      <c r="E36" s="2">
        <v>123351</v>
      </c>
      <c r="F36" s="2">
        <v>125773</v>
      </c>
      <c r="G36" s="2">
        <v>129333</v>
      </c>
      <c r="H36" s="2">
        <v>130391</v>
      </c>
      <c r="I36" s="2">
        <v>133814</v>
      </c>
      <c r="J36" s="2">
        <v>136252</v>
      </c>
      <c r="K36" s="2">
        <v>138261</v>
      </c>
      <c r="L36" s="2">
        <v>135728</v>
      </c>
      <c r="M36" s="2">
        <v>133086</v>
      </c>
      <c r="N36" s="2">
        <v>132022</v>
      </c>
      <c r="O36" s="2">
        <v>133023</v>
      </c>
      <c r="P36" s="2">
        <v>138865</v>
      </c>
      <c r="Q36" s="2">
        <v>134696</v>
      </c>
      <c r="R36" s="2">
        <v>127750</v>
      </c>
      <c r="S36" s="2">
        <v>119904</v>
      </c>
      <c r="T36" s="2">
        <v>109773</v>
      </c>
      <c r="U36" s="2">
        <v>105303</v>
      </c>
      <c r="V36" s="2">
        <v>100652</v>
      </c>
      <c r="W36" s="2">
        <v>100282</v>
      </c>
      <c r="X36" s="2">
        <v>98942</v>
      </c>
      <c r="Y36" s="2">
        <v>100300</v>
      </c>
      <c r="Z36" s="2">
        <v>100175</v>
      </c>
      <c r="AA36" s="2">
        <v>103504</v>
      </c>
      <c r="AB36" s="2">
        <v>101746</v>
      </c>
      <c r="AC36" s="2">
        <v>100603</v>
      </c>
      <c r="AD36" s="2">
        <v>100705</v>
      </c>
      <c r="AE36" s="2">
        <v>104417</v>
      </c>
      <c r="AF36" s="2">
        <v>106777</v>
      </c>
      <c r="AG36" s="2">
        <v>110108</v>
      </c>
      <c r="AH36" s="2">
        <v>112519</v>
      </c>
      <c r="AI36" s="2">
        <v>113584</v>
      </c>
      <c r="AJ36" s="2">
        <v>116645</v>
      </c>
      <c r="AK36" s="2">
        <v>117931</v>
      </c>
    </row>
    <row r="37" spans="1:37" ht="19" x14ac:dyDescent="0.2">
      <c r="A37" s="3" t="s">
        <v>36</v>
      </c>
      <c r="B37" s="2">
        <v>117589</v>
      </c>
      <c r="C37" s="2">
        <v>118739</v>
      </c>
      <c r="D37" s="2">
        <v>118719</v>
      </c>
      <c r="E37" s="2">
        <v>122241</v>
      </c>
      <c r="F37" s="2">
        <v>123662</v>
      </c>
      <c r="G37" s="2">
        <v>125955</v>
      </c>
      <c r="H37" s="2">
        <v>129317</v>
      </c>
      <c r="I37" s="2">
        <v>132830</v>
      </c>
      <c r="J37" s="2">
        <v>133544</v>
      </c>
      <c r="K37" s="2">
        <v>136143</v>
      </c>
      <c r="L37" s="2">
        <v>138305</v>
      </c>
      <c r="M37" s="2">
        <v>135892</v>
      </c>
      <c r="N37" s="2">
        <v>133309</v>
      </c>
      <c r="O37" s="2">
        <v>132360</v>
      </c>
      <c r="P37" s="2">
        <v>133105</v>
      </c>
      <c r="Q37" s="2">
        <v>138512</v>
      </c>
      <c r="R37" s="2">
        <v>134206</v>
      </c>
      <c r="S37" s="2">
        <v>127090</v>
      </c>
      <c r="T37" s="2">
        <v>119281</v>
      </c>
      <c r="U37" s="2">
        <v>109309</v>
      </c>
      <c r="V37" s="2">
        <v>105347</v>
      </c>
      <c r="W37" s="2">
        <v>100980</v>
      </c>
      <c r="X37" s="2">
        <v>100467</v>
      </c>
      <c r="Y37" s="2">
        <v>98980</v>
      </c>
      <c r="Z37" s="2">
        <v>100272</v>
      </c>
      <c r="AA37" s="2">
        <v>100090</v>
      </c>
      <c r="AB37" s="2">
        <v>103569</v>
      </c>
      <c r="AC37" s="2">
        <v>102030</v>
      </c>
      <c r="AD37" s="2">
        <v>101122</v>
      </c>
      <c r="AE37" s="2">
        <v>101356</v>
      </c>
      <c r="AF37" s="2">
        <v>105204</v>
      </c>
      <c r="AG37" s="2">
        <v>107832</v>
      </c>
      <c r="AH37" s="2">
        <v>111228</v>
      </c>
      <c r="AI37" s="2">
        <v>113390</v>
      </c>
      <c r="AJ37" s="2">
        <v>115268</v>
      </c>
      <c r="AK37" s="2">
        <v>116366</v>
      </c>
    </row>
    <row r="38" spans="1:37" ht="19" x14ac:dyDescent="0.2">
      <c r="A38" s="3" t="s">
        <v>37</v>
      </c>
      <c r="B38" s="2">
        <v>118413</v>
      </c>
      <c r="C38" s="2">
        <v>117659</v>
      </c>
      <c r="D38" s="2">
        <v>118529</v>
      </c>
      <c r="E38" s="2">
        <v>119007</v>
      </c>
      <c r="F38" s="2">
        <v>122524</v>
      </c>
      <c r="G38" s="2">
        <v>123818</v>
      </c>
      <c r="H38" s="2">
        <v>126118</v>
      </c>
      <c r="I38" s="2">
        <v>129973</v>
      </c>
      <c r="J38" s="2">
        <v>132483</v>
      </c>
      <c r="K38" s="2">
        <v>133352</v>
      </c>
      <c r="L38" s="2">
        <v>136234</v>
      </c>
      <c r="M38" s="2">
        <v>138387</v>
      </c>
      <c r="N38" s="2">
        <v>136116</v>
      </c>
      <c r="O38" s="2">
        <v>133494</v>
      </c>
      <c r="P38" s="2">
        <v>132344</v>
      </c>
      <c r="Q38" s="2">
        <v>132726</v>
      </c>
      <c r="R38" s="2">
        <v>137946</v>
      </c>
      <c r="S38" s="2">
        <v>133467</v>
      </c>
      <c r="T38" s="2">
        <v>126391</v>
      </c>
      <c r="U38" s="2">
        <v>118799</v>
      </c>
      <c r="V38" s="2">
        <v>109331</v>
      </c>
      <c r="W38" s="2">
        <v>105572</v>
      </c>
      <c r="X38" s="2">
        <v>101090</v>
      </c>
      <c r="Y38" s="2">
        <v>100478</v>
      </c>
      <c r="Z38" s="2">
        <v>98874</v>
      </c>
      <c r="AA38" s="2">
        <v>100188</v>
      </c>
      <c r="AB38" s="2">
        <v>100148</v>
      </c>
      <c r="AC38" s="2">
        <v>103897</v>
      </c>
      <c r="AD38" s="2">
        <v>102510</v>
      </c>
      <c r="AE38" s="2">
        <v>101696</v>
      </c>
      <c r="AF38" s="2">
        <v>102037</v>
      </c>
      <c r="AG38" s="2">
        <v>106258</v>
      </c>
      <c r="AH38" s="2">
        <v>108820</v>
      </c>
      <c r="AI38" s="2">
        <v>112071</v>
      </c>
      <c r="AJ38" s="2">
        <v>114895</v>
      </c>
      <c r="AK38" s="2">
        <v>115907</v>
      </c>
    </row>
    <row r="39" spans="1:37" ht="19" x14ac:dyDescent="0.2">
      <c r="A39" s="3" t="s">
        <v>38</v>
      </c>
      <c r="B39" s="2">
        <v>115305</v>
      </c>
      <c r="C39" s="2">
        <v>118380</v>
      </c>
      <c r="D39" s="2">
        <v>117436</v>
      </c>
      <c r="E39" s="2">
        <v>118774</v>
      </c>
      <c r="F39" s="2">
        <v>119255</v>
      </c>
      <c r="G39" s="2">
        <v>122590</v>
      </c>
      <c r="H39" s="2">
        <v>123884</v>
      </c>
      <c r="I39" s="2">
        <v>128967</v>
      </c>
      <c r="J39" s="2">
        <v>129707</v>
      </c>
      <c r="K39" s="2">
        <v>132215</v>
      </c>
      <c r="L39" s="2">
        <v>133340</v>
      </c>
      <c r="M39" s="2">
        <v>136345</v>
      </c>
      <c r="N39" s="2">
        <v>138456</v>
      </c>
      <c r="O39" s="2">
        <v>136350</v>
      </c>
      <c r="P39" s="2">
        <v>133423</v>
      </c>
      <c r="Q39" s="2">
        <v>131989</v>
      </c>
      <c r="R39" s="2">
        <v>132088</v>
      </c>
      <c r="S39" s="2">
        <v>137172</v>
      </c>
      <c r="T39" s="2">
        <v>132628</v>
      </c>
      <c r="U39" s="2">
        <v>125884</v>
      </c>
      <c r="V39" s="2">
        <v>118676</v>
      </c>
      <c r="W39" s="2">
        <v>109556</v>
      </c>
      <c r="X39" s="2">
        <v>105635</v>
      </c>
      <c r="Y39" s="2">
        <v>101039</v>
      </c>
      <c r="Z39" s="2">
        <v>100419</v>
      </c>
      <c r="AA39" s="2">
        <v>98674</v>
      </c>
      <c r="AB39" s="2">
        <v>100245</v>
      </c>
      <c r="AC39" s="2">
        <v>100354</v>
      </c>
      <c r="AD39" s="2">
        <v>104371</v>
      </c>
      <c r="AE39" s="2">
        <v>103057</v>
      </c>
      <c r="AF39" s="2">
        <v>102415</v>
      </c>
      <c r="AG39" s="2">
        <v>102921</v>
      </c>
      <c r="AH39" s="2">
        <v>107161</v>
      </c>
      <c r="AI39" s="2">
        <v>109566</v>
      </c>
      <c r="AJ39" s="2">
        <v>113459</v>
      </c>
      <c r="AK39" s="2">
        <v>114375</v>
      </c>
    </row>
    <row r="40" spans="1:37" ht="19" x14ac:dyDescent="0.2">
      <c r="A40" s="3" t="s">
        <v>39</v>
      </c>
      <c r="B40" s="2">
        <v>116390</v>
      </c>
      <c r="C40" s="2">
        <v>115265</v>
      </c>
      <c r="D40" s="2">
        <v>118086</v>
      </c>
      <c r="E40" s="2">
        <v>117512</v>
      </c>
      <c r="F40" s="2">
        <v>118844</v>
      </c>
      <c r="G40" s="2">
        <v>119277</v>
      </c>
      <c r="H40" s="2">
        <v>122569</v>
      </c>
      <c r="I40" s="2">
        <v>125782</v>
      </c>
      <c r="J40" s="2">
        <v>128592</v>
      </c>
      <c r="K40" s="2">
        <v>129480</v>
      </c>
      <c r="L40" s="2">
        <v>132145</v>
      </c>
      <c r="M40" s="2">
        <v>133372</v>
      </c>
      <c r="N40" s="2">
        <v>136463</v>
      </c>
      <c r="O40" s="2">
        <v>138501</v>
      </c>
      <c r="P40" s="2">
        <v>136233</v>
      </c>
      <c r="Q40" s="2">
        <v>133041</v>
      </c>
      <c r="R40" s="2">
        <v>131429</v>
      </c>
      <c r="S40" s="2">
        <v>131326</v>
      </c>
      <c r="T40" s="2">
        <v>136290</v>
      </c>
      <c r="U40" s="2">
        <v>131976</v>
      </c>
      <c r="V40" s="2">
        <v>125692</v>
      </c>
      <c r="W40" s="2">
        <v>118756</v>
      </c>
      <c r="X40" s="2">
        <v>109602</v>
      </c>
      <c r="Y40" s="2">
        <v>105538</v>
      </c>
      <c r="Z40" s="2">
        <v>100862</v>
      </c>
      <c r="AA40" s="2">
        <v>100285</v>
      </c>
      <c r="AB40" s="2">
        <v>98616</v>
      </c>
      <c r="AC40" s="2">
        <v>100413</v>
      </c>
      <c r="AD40" s="2">
        <v>100758</v>
      </c>
      <c r="AE40" s="2">
        <v>104844</v>
      </c>
      <c r="AF40" s="2">
        <v>103612</v>
      </c>
      <c r="AG40" s="2">
        <v>103260</v>
      </c>
      <c r="AH40" s="2">
        <v>103701</v>
      </c>
      <c r="AI40" s="2">
        <v>107886</v>
      </c>
      <c r="AJ40" s="2">
        <v>110822</v>
      </c>
      <c r="AK40" s="2">
        <v>111688</v>
      </c>
    </row>
    <row r="41" spans="1:37" ht="19" x14ac:dyDescent="0.2">
      <c r="A41" s="3" t="s">
        <v>40</v>
      </c>
      <c r="B41" s="2">
        <v>118734</v>
      </c>
      <c r="C41" s="2">
        <v>116329</v>
      </c>
      <c r="D41" s="2">
        <v>115057</v>
      </c>
      <c r="E41" s="2">
        <v>118255</v>
      </c>
      <c r="F41" s="2">
        <v>117621</v>
      </c>
      <c r="G41" s="2">
        <v>118781</v>
      </c>
      <c r="H41" s="2">
        <v>119336</v>
      </c>
      <c r="I41" s="2">
        <v>123531</v>
      </c>
      <c r="J41" s="2">
        <v>125444</v>
      </c>
      <c r="K41" s="2">
        <v>128256</v>
      </c>
      <c r="L41" s="2">
        <v>129426</v>
      </c>
      <c r="M41" s="2">
        <v>132156</v>
      </c>
      <c r="N41" s="2">
        <v>133464</v>
      </c>
      <c r="O41" s="2">
        <v>136586</v>
      </c>
      <c r="P41" s="2">
        <v>138279</v>
      </c>
      <c r="Q41" s="2">
        <v>135787</v>
      </c>
      <c r="R41" s="2">
        <v>132439</v>
      </c>
      <c r="S41" s="2">
        <v>130733</v>
      </c>
      <c r="T41" s="2">
        <v>130520</v>
      </c>
      <c r="U41" s="2">
        <v>135624</v>
      </c>
      <c r="V41" s="2">
        <v>131677</v>
      </c>
      <c r="W41" s="2">
        <v>125645</v>
      </c>
      <c r="X41" s="2">
        <v>118720</v>
      </c>
      <c r="Y41" s="2">
        <v>109520</v>
      </c>
      <c r="Z41" s="2">
        <v>105333</v>
      </c>
      <c r="AA41" s="2">
        <v>100698</v>
      </c>
      <c r="AB41" s="2">
        <v>100287</v>
      </c>
      <c r="AC41" s="2">
        <v>98732</v>
      </c>
      <c r="AD41" s="2">
        <v>100710</v>
      </c>
      <c r="AE41" s="2">
        <v>101195</v>
      </c>
      <c r="AF41" s="2">
        <v>105356</v>
      </c>
      <c r="AG41" s="2">
        <v>104394</v>
      </c>
      <c r="AH41" s="2">
        <v>103960</v>
      </c>
      <c r="AI41" s="2">
        <v>104261</v>
      </c>
      <c r="AJ41" s="2">
        <v>109034</v>
      </c>
      <c r="AK41" s="2">
        <v>109803</v>
      </c>
    </row>
    <row r="42" spans="1:37" ht="19" x14ac:dyDescent="0.2">
      <c r="A42" s="3" t="s">
        <v>41</v>
      </c>
      <c r="B42" s="2">
        <v>123565</v>
      </c>
      <c r="C42" s="2">
        <v>118575</v>
      </c>
      <c r="D42" s="2">
        <v>116151</v>
      </c>
      <c r="E42" s="2">
        <v>115059</v>
      </c>
      <c r="F42" s="2">
        <v>118340</v>
      </c>
      <c r="G42" s="2">
        <v>117602</v>
      </c>
      <c r="H42" s="2">
        <v>118670</v>
      </c>
      <c r="I42" s="2">
        <v>122246</v>
      </c>
      <c r="J42" s="2">
        <v>123242</v>
      </c>
      <c r="K42" s="2">
        <v>125184</v>
      </c>
      <c r="L42" s="2">
        <v>128130</v>
      </c>
      <c r="M42" s="2">
        <v>129394</v>
      </c>
      <c r="N42" s="2">
        <v>132242</v>
      </c>
      <c r="O42" s="2">
        <v>133514</v>
      </c>
      <c r="P42" s="2">
        <v>136396</v>
      </c>
      <c r="Q42" s="2">
        <v>137819</v>
      </c>
      <c r="R42" s="2">
        <v>135207</v>
      </c>
      <c r="S42" s="2">
        <v>131719</v>
      </c>
      <c r="T42" s="2">
        <v>130008</v>
      </c>
      <c r="U42" s="2">
        <v>129902</v>
      </c>
      <c r="V42" s="2">
        <v>135286</v>
      </c>
      <c r="W42" s="2">
        <v>131649</v>
      </c>
      <c r="X42" s="2">
        <v>125523</v>
      </c>
      <c r="Y42" s="2">
        <v>118558</v>
      </c>
      <c r="Z42" s="2">
        <v>109358</v>
      </c>
      <c r="AA42" s="2">
        <v>105106</v>
      </c>
      <c r="AB42" s="2">
        <v>100661</v>
      </c>
      <c r="AC42" s="2">
        <v>100367</v>
      </c>
      <c r="AD42" s="2">
        <v>99051</v>
      </c>
      <c r="AE42" s="2">
        <v>101070</v>
      </c>
      <c r="AF42" s="2">
        <v>101628</v>
      </c>
      <c r="AG42" s="2">
        <v>106044</v>
      </c>
      <c r="AH42" s="2">
        <v>105123</v>
      </c>
      <c r="AI42" s="2">
        <v>104583</v>
      </c>
      <c r="AJ42" s="2">
        <v>105296</v>
      </c>
      <c r="AK42" s="2">
        <v>106062</v>
      </c>
    </row>
    <row r="43" spans="1:37" ht="19" x14ac:dyDescent="0.2">
      <c r="A43" s="3" t="s">
        <v>42</v>
      </c>
      <c r="B43" s="2">
        <v>130079</v>
      </c>
      <c r="C43" s="2">
        <v>123394</v>
      </c>
      <c r="D43" s="2">
        <v>118389</v>
      </c>
      <c r="E43" s="2">
        <v>116122</v>
      </c>
      <c r="F43" s="2">
        <v>115020</v>
      </c>
      <c r="G43" s="2">
        <v>118285</v>
      </c>
      <c r="H43" s="2">
        <v>117453</v>
      </c>
      <c r="I43" s="2">
        <v>118988</v>
      </c>
      <c r="J43" s="2">
        <v>121939</v>
      </c>
      <c r="K43" s="2">
        <v>122932</v>
      </c>
      <c r="L43" s="2">
        <v>125069</v>
      </c>
      <c r="M43" s="2">
        <v>128029</v>
      </c>
      <c r="N43" s="2">
        <v>129373</v>
      </c>
      <c r="O43" s="2">
        <v>132298</v>
      </c>
      <c r="P43" s="2">
        <v>133314</v>
      </c>
      <c r="Q43" s="2">
        <v>135911</v>
      </c>
      <c r="R43" s="2">
        <v>137291</v>
      </c>
      <c r="S43" s="2">
        <v>134495</v>
      </c>
      <c r="T43" s="2">
        <v>130940</v>
      </c>
      <c r="U43" s="2">
        <v>129389</v>
      </c>
      <c r="V43" s="2">
        <v>129611</v>
      </c>
      <c r="W43" s="2">
        <v>135180</v>
      </c>
      <c r="X43" s="2">
        <v>131571</v>
      </c>
      <c r="Y43" s="2">
        <v>125397</v>
      </c>
      <c r="Z43" s="2">
        <v>118287</v>
      </c>
      <c r="AA43" s="2">
        <v>109116</v>
      </c>
      <c r="AB43" s="2">
        <v>105056</v>
      </c>
      <c r="AC43" s="2">
        <v>100681</v>
      </c>
      <c r="AD43" s="2">
        <v>100544</v>
      </c>
      <c r="AE43" s="2">
        <v>99407</v>
      </c>
      <c r="AF43" s="2">
        <v>101451</v>
      </c>
      <c r="AG43" s="2">
        <v>102244</v>
      </c>
      <c r="AH43" s="2">
        <v>106701</v>
      </c>
      <c r="AI43" s="2">
        <v>105656</v>
      </c>
      <c r="AJ43" s="2">
        <v>105589</v>
      </c>
      <c r="AK43" s="2">
        <v>106255</v>
      </c>
    </row>
    <row r="44" spans="1:37" ht="19" x14ac:dyDescent="0.2">
      <c r="A44" s="3" t="s">
        <v>43</v>
      </c>
      <c r="B44" s="2">
        <v>135439</v>
      </c>
      <c r="C44" s="2">
        <v>129889</v>
      </c>
      <c r="D44" s="2">
        <v>123129</v>
      </c>
      <c r="E44" s="2">
        <v>118345</v>
      </c>
      <c r="F44" s="2">
        <v>116178</v>
      </c>
      <c r="G44" s="2">
        <v>114880</v>
      </c>
      <c r="H44" s="2">
        <v>118143</v>
      </c>
      <c r="I44" s="2">
        <v>118249</v>
      </c>
      <c r="J44" s="2">
        <v>118575</v>
      </c>
      <c r="K44" s="2">
        <v>121630</v>
      </c>
      <c r="L44" s="2">
        <v>122757</v>
      </c>
      <c r="M44" s="2">
        <v>124963</v>
      </c>
      <c r="N44" s="2">
        <v>127988</v>
      </c>
      <c r="O44" s="2">
        <v>129393</v>
      </c>
      <c r="P44" s="2">
        <v>132093</v>
      </c>
      <c r="Q44" s="2">
        <v>132919</v>
      </c>
      <c r="R44" s="2">
        <v>135294</v>
      </c>
      <c r="S44" s="2">
        <v>136623</v>
      </c>
      <c r="T44" s="2">
        <v>133739</v>
      </c>
      <c r="U44" s="2">
        <v>130320</v>
      </c>
      <c r="V44" s="2">
        <v>129012</v>
      </c>
      <c r="W44" s="2">
        <v>129534</v>
      </c>
      <c r="X44" s="2">
        <v>135082</v>
      </c>
      <c r="Y44" s="2">
        <v>131371</v>
      </c>
      <c r="Z44" s="2">
        <v>125145</v>
      </c>
      <c r="AA44" s="2">
        <v>117956</v>
      </c>
      <c r="AB44" s="2">
        <v>108991</v>
      </c>
      <c r="AC44" s="2">
        <v>105175</v>
      </c>
      <c r="AD44" s="2">
        <v>100862</v>
      </c>
      <c r="AE44" s="2">
        <v>100837</v>
      </c>
      <c r="AF44" s="2">
        <v>99754</v>
      </c>
      <c r="AG44" s="2">
        <v>102025</v>
      </c>
      <c r="AH44" s="2">
        <v>102832</v>
      </c>
      <c r="AI44" s="2">
        <v>107256</v>
      </c>
      <c r="AJ44" s="2">
        <v>106538</v>
      </c>
      <c r="AK44" s="2">
        <v>107155</v>
      </c>
    </row>
    <row r="45" spans="1:37" ht="19" x14ac:dyDescent="0.2">
      <c r="A45" s="3" t="s">
        <v>44</v>
      </c>
      <c r="B45" s="2">
        <v>97686</v>
      </c>
      <c r="C45" s="2">
        <v>135149</v>
      </c>
      <c r="D45" s="2">
        <v>129611</v>
      </c>
      <c r="E45" s="2">
        <v>122985</v>
      </c>
      <c r="F45" s="2">
        <v>118216</v>
      </c>
      <c r="G45" s="2">
        <v>115978</v>
      </c>
      <c r="H45" s="2">
        <v>114776</v>
      </c>
      <c r="I45" s="2">
        <v>117131</v>
      </c>
      <c r="J45" s="2">
        <v>117906</v>
      </c>
      <c r="K45" s="2">
        <v>118251</v>
      </c>
      <c r="L45" s="2">
        <v>121428</v>
      </c>
      <c r="M45" s="2">
        <v>122644</v>
      </c>
      <c r="N45" s="2">
        <v>124839</v>
      </c>
      <c r="O45" s="2">
        <v>128013</v>
      </c>
      <c r="P45" s="2">
        <v>129184</v>
      </c>
      <c r="Q45" s="2">
        <v>131657</v>
      </c>
      <c r="R45" s="2">
        <v>132402</v>
      </c>
      <c r="S45" s="2">
        <v>134634</v>
      </c>
      <c r="T45" s="2">
        <v>135837</v>
      </c>
      <c r="U45" s="2">
        <v>133108</v>
      </c>
      <c r="V45" s="2">
        <v>130022</v>
      </c>
      <c r="W45" s="2">
        <v>128845</v>
      </c>
      <c r="X45" s="2">
        <v>129379</v>
      </c>
      <c r="Y45" s="2">
        <v>134814</v>
      </c>
      <c r="Z45" s="2">
        <v>131030</v>
      </c>
      <c r="AA45" s="2">
        <v>124864</v>
      </c>
      <c r="AB45" s="2">
        <v>117807</v>
      </c>
      <c r="AC45" s="2">
        <v>108995</v>
      </c>
      <c r="AD45" s="2">
        <v>105384</v>
      </c>
      <c r="AE45" s="2">
        <v>101111</v>
      </c>
      <c r="AF45" s="2">
        <v>101202</v>
      </c>
      <c r="AG45" s="2">
        <v>100277</v>
      </c>
      <c r="AH45" s="2">
        <v>102548</v>
      </c>
      <c r="AI45" s="2">
        <v>103225</v>
      </c>
      <c r="AJ45" s="2">
        <v>108086</v>
      </c>
      <c r="AK45" s="2">
        <v>108627</v>
      </c>
    </row>
    <row r="46" spans="1:37" ht="19" x14ac:dyDescent="0.2">
      <c r="A46" s="3" t="s">
        <v>45</v>
      </c>
      <c r="B46" s="2">
        <v>102551</v>
      </c>
      <c r="C46" s="2">
        <v>97434</v>
      </c>
      <c r="D46" s="2">
        <v>134782</v>
      </c>
      <c r="E46" s="2">
        <v>129440</v>
      </c>
      <c r="F46" s="2">
        <v>122904</v>
      </c>
      <c r="G46" s="2">
        <v>118082</v>
      </c>
      <c r="H46" s="2">
        <v>115756</v>
      </c>
      <c r="I46" s="2">
        <v>117714</v>
      </c>
      <c r="J46" s="2">
        <v>116761</v>
      </c>
      <c r="K46" s="2">
        <v>117600</v>
      </c>
      <c r="L46" s="2">
        <v>118060</v>
      </c>
      <c r="M46" s="2">
        <v>121257</v>
      </c>
      <c r="N46" s="2">
        <v>122550</v>
      </c>
      <c r="O46" s="2">
        <v>124730</v>
      </c>
      <c r="P46" s="2">
        <v>127808</v>
      </c>
      <c r="Q46" s="2">
        <v>128725</v>
      </c>
      <c r="R46" s="2">
        <v>131126</v>
      </c>
      <c r="S46" s="2">
        <v>131743</v>
      </c>
      <c r="T46" s="2">
        <v>133948</v>
      </c>
      <c r="U46" s="2">
        <v>135203</v>
      </c>
      <c r="V46" s="2">
        <v>132733</v>
      </c>
      <c r="W46" s="2">
        <v>129884</v>
      </c>
      <c r="X46" s="2">
        <v>128619</v>
      </c>
      <c r="Y46" s="2">
        <v>129147</v>
      </c>
      <c r="Z46" s="2">
        <v>134479</v>
      </c>
      <c r="AA46" s="2">
        <v>130683</v>
      </c>
      <c r="AB46" s="2">
        <v>124722</v>
      </c>
      <c r="AC46" s="2">
        <v>117871</v>
      </c>
      <c r="AD46" s="2">
        <v>109100</v>
      </c>
      <c r="AE46" s="2">
        <v>105593</v>
      </c>
      <c r="AF46" s="2">
        <v>101347</v>
      </c>
      <c r="AG46" s="2">
        <v>101657</v>
      </c>
      <c r="AH46" s="2">
        <v>100811</v>
      </c>
      <c r="AI46" s="2">
        <v>102919</v>
      </c>
      <c r="AJ46" s="2">
        <v>103917</v>
      </c>
      <c r="AK46" s="2">
        <v>104437</v>
      </c>
    </row>
    <row r="47" spans="1:37" ht="19" x14ac:dyDescent="0.2">
      <c r="A47" s="3" t="s">
        <v>46</v>
      </c>
      <c r="B47" s="2">
        <v>97740</v>
      </c>
      <c r="C47" s="2">
        <v>102192</v>
      </c>
      <c r="D47" s="2">
        <v>97188</v>
      </c>
      <c r="E47" s="2">
        <v>134521</v>
      </c>
      <c r="F47" s="2">
        <v>129262</v>
      </c>
      <c r="G47" s="2">
        <v>122641</v>
      </c>
      <c r="H47" s="2">
        <v>117945</v>
      </c>
      <c r="I47" s="2">
        <v>114340</v>
      </c>
      <c r="J47" s="2">
        <v>117295</v>
      </c>
      <c r="K47" s="2">
        <v>116367</v>
      </c>
      <c r="L47" s="2">
        <v>117407</v>
      </c>
      <c r="M47" s="2">
        <v>117896</v>
      </c>
      <c r="N47" s="2">
        <v>121094</v>
      </c>
      <c r="O47" s="2">
        <v>122449</v>
      </c>
      <c r="P47" s="2">
        <v>124466</v>
      </c>
      <c r="Q47" s="2">
        <v>127357</v>
      </c>
      <c r="R47" s="2">
        <v>128159</v>
      </c>
      <c r="S47" s="2">
        <v>130509</v>
      </c>
      <c r="T47" s="2">
        <v>131071</v>
      </c>
      <c r="U47" s="2">
        <v>133358</v>
      </c>
      <c r="V47" s="2">
        <v>134849</v>
      </c>
      <c r="W47" s="2">
        <v>132524</v>
      </c>
      <c r="X47" s="2">
        <v>129663</v>
      </c>
      <c r="Y47" s="2">
        <v>128306</v>
      </c>
      <c r="Z47" s="2">
        <v>128874</v>
      </c>
      <c r="AA47" s="2">
        <v>134156</v>
      </c>
      <c r="AB47" s="2">
        <v>130441</v>
      </c>
      <c r="AC47" s="2">
        <v>124659</v>
      </c>
      <c r="AD47" s="2">
        <v>117978</v>
      </c>
      <c r="AE47" s="2">
        <v>109233</v>
      </c>
      <c r="AF47" s="2">
        <v>105792</v>
      </c>
      <c r="AG47" s="2">
        <v>101719</v>
      </c>
      <c r="AH47" s="2">
        <v>102073</v>
      </c>
      <c r="AI47" s="2">
        <v>101191</v>
      </c>
      <c r="AJ47" s="2">
        <v>103574</v>
      </c>
      <c r="AK47" s="2">
        <v>104054</v>
      </c>
    </row>
    <row r="48" spans="1:37" ht="19" x14ac:dyDescent="0.2">
      <c r="A48" s="3" t="s">
        <v>47</v>
      </c>
      <c r="B48" s="2">
        <v>90486</v>
      </c>
      <c r="C48" s="2">
        <v>97429</v>
      </c>
      <c r="D48" s="2">
        <v>101846</v>
      </c>
      <c r="E48" s="2">
        <v>96911</v>
      </c>
      <c r="F48" s="2">
        <v>134188</v>
      </c>
      <c r="G48" s="2">
        <v>129040</v>
      </c>
      <c r="H48" s="2">
        <v>122385</v>
      </c>
      <c r="I48" s="2">
        <v>115264</v>
      </c>
      <c r="J48" s="2">
        <v>114000</v>
      </c>
      <c r="K48" s="2">
        <v>116985</v>
      </c>
      <c r="L48" s="2">
        <v>116080</v>
      </c>
      <c r="M48" s="2">
        <v>117210</v>
      </c>
      <c r="N48" s="2">
        <v>117726</v>
      </c>
      <c r="O48" s="2">
        <v>120909</v>
      </c>
      <c r="P48" s="2">
        <v>122150</v>
      </c>
      <c r="Q48" s="2">
        <v>124029</v>
      </c>
      <c r="R48" s="2">
        <v>126803</v>
      </c>
      <c r="S48" s="2">
        <v>127514</v>
      </c>
      <c r="T48" s="2">
        <v>129864</v>
      </c>
      <c r="U48" s="2">
        <v>130490</v>
      </c>
      <c r="V48" s="2">
        <v>132956</v>
      </c>
      <c r="W48" s="2">
        <v>134605</v>
      </c>
      <c r="X48" s="2">
        <v>132252</v>
      </c>
      <c r="Y48" s="2">
        <v>129383</v>
      </c>
      <c r="Z48" s="2">
        <v>128007</v>
      </c>
      <c r="AA48" s="2">
        <v>128505</v>
      </c>
      <c r="AB48" s="2">
        <v>133854</v>
      </c>
      <c r="AC48" s="2">
        <v>130262</v>
      </c>
      <c r="AD48" s="2">
        <v>124680</v>
      </c>
      <c r="AE48" s="2">
        <v>118076</v>
      </c>
      <c r="AF48" s="2">
        <v>109420</v>
      </c>
      <c r="AG48" s="2">
        <v>106125</v>
      </c>
      <c r="AH48" s="2">
        <v>102090</v>
      </c>
      <c r="AI48" s="2">
        <v>102409</v>
      </c>
      <c r="AJ48" s="2">
        <v>101775</v>
      </c>
      <c r="AK48" s="2">
        <v>102201</v>
      </c>
    </row>
    <row r="49" spans="1:37" ht="19" x14ac:dyDescent="0.2">
      <c r="A49" s="3" t="s">
        <v>48</v>
      </c>
      <c r="B49" s="2">
        <v>86257</v>
      </c>
      <c r="C49" s="2">
        <v>90148</v>
      </c>
      <c r="D49" s="2">
        <v>97192</v>
      </c>
      <c r="E49" s="2">
        <v>101532</v>
      </c>
      <c r="F49" s="2">
        <v>96690</v>
      </c>
      <c r="G49" s="2">
        <v>133908</v>
      </c>
      <c r="H49" s="2">
        <v>128651</v>
      </c>
      <c r="I49" s="2">
        <v>117439</v>
      </c>
      <c r="J49" s="2">
        <v>114879</v>
      </c>
      <c r="K49" s="2">
        <v>113639</v>
      </c>
      <c r="L49" s="2">
        <v>116721</v>
      </c>
      <c r="M49" s="2">
        <v>115802</v>
      </c>
      <c r="N49" s="2">
        <v>116985</v>
      </c>
      <c r="O49" s="2">
        <v>117515</v>
      </c>
      <c r="P49" s="2">
        <v>120573</v>
      </c>
      <c r="Q49" s="2">
        <v>121595</v>
      </c>
      <c r="R49" s="2">
        <v>123507</v>
      </c>
      <c r="S49" s="2">
        <v>126161</v>
      </c>
      <c r="T49" s="2">
        <v>126799</v>
      </c>
      <c r="U49" s="2">
        <v>129253</v>
      </c>
      <c r="V49" s="2">
        <v>130081</v>
      </c>
      <c r="W49" s="2">
        <v>132618</v>
      </c>
      <c r="X49" s="2">
        <v>134333</v>
      </c>
      <c r="Y49" s="2">
        <v>131810</v>
      </c>
      <c r="Z49" s="2">
        <v>129033</v>
      </c>
      <c r="AA49" s="2">
        <v>127695</v>
      </c>
      <c r="AB49" s="2">
        <v>128141</v>
      </c>
      <c r="AC49" s="2">
        <v>133641</v>
      </c>
      <c r="AD49" s="2">
        <v>130226</v>
      </c>
      <c r="AE49" s="2">
        <v>124736</v>
      </c>
      <c r="AF49" s="2">
        <v>118244</v>
      </c>
      <c r="AG49" s="2">
        <v>109737</v>
      </c>
      <c r="AH49" s="2">
        <v>106511</v>
      </c>
      <c r="AI49" s="2">
        <v>102338</v>
      </c>
      <c r="AJ49" s="2">
        <v>102943</v>
      </c>
      <c r="AK49" s="2">
        <v>103310</v>
      </c>
    </row>
    <row r="50" spans="1:37" ht="19" x14ac:dyDescent="0.2">
      <c r="A50" s="3" t="s">
        <v>49</v>
      </c>
      <c r="B50" s="2">
        <v>88313</v>
      </c>
      <c r="C50" s="2">
        <v>85967</v>
      </c>
      <c r="D50" s="2">
        <v>89821</v>
      </c>
      <c r="E50" s="2">
        <v>96863</v>
      </c>
      <c r="F50" s="2">
        <v>101271</v>
      </c>
      <c r="G50" s="2">
        <v>96415</v>
      </c>
      <c r="H50" s="2">
        <v>133516</v>
      </c>
      <c r="I50" s="2">
        <v>121765</v>
      </c>
      <c r="J50" s="2">
        <v>116969</v>
      </c>
      <c r="K50" s="2">
        <v>114461</v>
      </c>
      <c r="L50" s="2">
        <v>113308</v>
      </c>
      <c r="M50" s="2">
        <v>116421</v>
      </c>
      <c r="N50" s="2">
        <v>115550</v>
      </c>
      <c r="O50" s="2">
        <v>116704</v>
      </c>
      <c r="P50" s="2">
        <v>117195</v>
      </c>
      <c r="Q50" s="2">
        <v>120101</v>
      </c>
      <c r="R50" s="2">
        <v>120994</v>
      </c>
      <c r="S50" s="2">
        <v>122910</v>
      </c>
      <c r="T50" s="2">
        <v>125456</v>
      </c>
      <c r="U50" s="2">
        <v>126174</v>
      </c>
      <c r="V50" s="2">
        <v>128749</v>
      </c>
      <c r="W50" s="2">
        <v>129805</v>
      </c>
      <c r="X50" s="2">
        <v>132266</v>
      </c>
      <c r="Y50" s="2">
        <v>133991</v>
      </c>
      <c r="Z50" s="2">
        <v>131349</v>
      </c>
      <c r="AA50" s="2">
        <v>128643</v>
      </c>
      <c r="AB50" s="2">
        <v>127376</v>
      </c>
      <c r="AC50" s="2">
        <v>127896</v>
      </c>
      <c r="AD50" s="2">
        <v>133559</v>
      </c>
      <c r="AE50" s="2">
        <v>130207</v>
      </c>
      <c r="AF50" s="2">
        <v>124854</v>
      </c>
      <c r="AG50" s="2">
        <v>118490</v>
      </c>
      <c r="AH50" s="2">
        <v>109996</v>
      </c>
      <c r="AI50" s="2">
        <v>106732</v>
      </c>
      <c r="AJ50" s="2">
        <v>102776</v>
      </c>
      <c r="AK50" s="2">
        <v>103096</v>
      </c>
    </row>
    <row r="51" spans="1:37" ht="19" x14ac:dyDescent="0.2">
      <c r="A51" s="3" t="s">
        <v>50</v>
      </c>
      <c r="B51" s="2">
        <v>84680</v>
      </c>
      <c r="C51" s="2">
        <v>87929</v>
      </c>
      <c r="D51" s="2">
        <v>85649</v>
      </c>
      <c r="E51" s="2">
        <v>89506</v>
      </c>
      <c r="F51" s="2">
        <v>96645</v>
      </c>
      <c r="G51" s="2">
        <v>100936</v>
      </c>
      <c r="H51" s="2">
        <v>96077</v>
      </c>
      <c r="I51" s="2">
        <v>127954</v>
      </c>
      <c r="J51" s="2">
        <v>121185</v>
      </c>
      <c r="K51" s="2">
        <v>116492</v>
      </c>
      <c r="L51" s="2">
        <v>114082</v>
      </c>
      <c r="M51" s="2">
        <v>112967</v>
      </c>
      <c r="N51" s="2">
        <v>116090</v>
      </c>
      <c r="O51" s="2">
        <v>115257</v>
      </c>
      <c r="P51" s="2">
        <v>116341</v>
      </c>
      <c r="Q51" s="2">
        <v>116735</v>
      </c>
      <c r="R51" s="2">
        <v>119540</v>
      </c>
      <c r="S51" s="2">
        <v>120396</v>
      </c>
      <c r="T51" s="2">
        <v>122269</v>
      </c>
      <c r="U51" s="2">
        <v>124822</v>
      </c>
      <c r="V51" s="2">
        <v>125756</v>
      </c>
      <c r="W51" s="2">
        <v>128412</v>
      </c>
      <c r="X51" s="2">
        <v>129416</v>
      </c>
      <c r="Y51" s="2">
        <v>131845</v>
      </c>
      <c r="Z51" s="2">
        <v>133580</v>
      </c>
      <c r="AA51" s="2">
        <v>130967</v>
      </c>
      <c r="AB51" s="2">
        <v>128252</v>
      </c>
      <c r="AC51" s="2">
        <v>127113</v>
      </c>
      <c r="AD51" s="2">
        <v>127829</v>
      </c>
      <c r="AE51" s="2">
        <v>133496</v>
      </c>
      <c r="AF51" s="2">
        <v>130212</v>
      </c>
      <c r="AG51" s="2">
        <v>125017</v>
      </c>
      <c r="AH51" s="2">
        <v>118700</v>
      </c>
      <c r="AI51" s="2">
        <v>110183</v>
      </c>
      <c r="AJ51" s="2">
        <v>107073</v>
      </c>
      <c r="AK51" s="2">
        <v>107363</v>
      </c>
    </row>
    <row r="52" spans="1:37" ht="19" x14ac:dyDescent="0.2">
      <c r="A52" s="3" t="s">
        <v>51</v>
      </c>
      <c r="B52" s="2">
        <v>83403</v>
      </c>
      <c r="C52" s="2">
        <v>84314</v>
      </c>
      <c r="D52" s="2">
        <v>87602</v>
      </c>
      <c r="E52" s="2">
        <v>85334</v>
      </c>
      <c r="F52" s="2">
        <v>89185</v>
      </c>
      <c r="G52" s="2">
        <v>96324</v>
      </c>
      <c r="H52" s="2">
        <v>100536</v>
      </c>
      <c r="I52" s="2">
        <v>132723</v>
      </c>
      <c r="J52" s="2">
        <v>127379</v>
      </c>
      <c r="K52" s="2">
        <v>120630</v>
      </c>
      <c r="L52" s="2">
        <v>116085</v>
      </c>
      <c r="M52" s="2">
        <v>113733</v>
      </c>
      <c r="N52" s="2">
        <v>112609</v>
      </c>
      <c r="O52" s="2">
        <v>115744</v>
      </c>
      <c r="P52" s="2">
        <v>114830</v>
      </c>
      <c r="Q52" s="2">
        <v>115829</v>
      </c>
      <c r="R52" s="2">
        <v>116177</v>
      </c>
      <c r="S52" s="2">
        <v>118873</v>
      </c>
      <c r="T52" s="2">
        <v>119729</v>
      </c>
      <c r="U52" s="2">
        <v>121667</v>
      </c>
      <c r="V52" s="2">
        <v>124353</v>
      </c>
      <c r="W52" s="2">
        <v>125411</v>
      </c>
      <c r="X52" s="2">
        <v>128050</v>
      </c>
      <c r="Y52" s="2">
        <v>128945</v>
      </c>
      <c r="Z52" s="2">
        <v>131347</v>
      </c>
      <c r="AA52" s="2">
        <v>133143</v>
      </c>
      <c r="AB52" s="2">
        <v>130600</v>
      </c>
      <c r="AC52" s="2">
        <v>127878</v>
      </c>
      <c r="AD52" s="2">
        <v>126984</v>
      </c>
      <c r="AE52" s="2">
        <v>127738</v>
      </c>
      <c r="AF52" s="2">
        <v>133453</v>
      </c>
      <c r="AG52" s="2">
        <v>130342</v>
      </c>
      <c r="AH52" s="2">
        <v>125177</v>
      </c>
      <c r="AI52" s="2">
        <v>118789</v>
      </c>
      <c r="AJ52" s="2">
        <v>110526</v>
      </c>
      <c r="AK52" s="2">
        <v>110753</v>
      </c>
    </row>
    <row r="53" spans="1:37" s="52" customFormat="1" ht="19" x14ac:dyDescent="0.2">
      <c r="A53" s="53" t="s">
        <v>52</v>
      </c>
      <c r="B53" s="54">
        <v>78307</v>
      </c>
      <c r="C53" s="54">
        <v>82915</v>
      </c>
      <c r="D53" s="54">
        <v>83962</v>
      </c>
      <c r="E53" s="54">
        <v>87146</v>
      </c>
      <c r="F53" s="54">
        <v>84996</v>
      </c>
      <c r="G53" s="54">
        <v>88770</v>
      </c>
      <c r="H53" s="54">
        <v>95812</v>
      </c>
      <c r="I53" s="54">
        <v>95503</v>
      </c>
      <c r="J53" s="54">
        <v>132089</v>
      </c>
      <c r="K53" s="54">
        <v>126803</v>
      </c>
      <c r="L53" s="54">
        <v>120157</v>
      </c>
      <c r="M53" s="54">
        <v>115622</v>
      </c>
      <c r="N53" s="54">
        <v>113396</v>
      </c>
      <c r="O53" s="54">
        <v>112216</v>
      </c>
      <c r="P53" s="54">
        <v>115325</v>
      </c>
      <c r="Q53" s="54">
        <v>114280</v>
      </c>
      <c r="R53" s="54">
        <v>115205</v>
      </c>
      <c r="S53" s="54">
        <v>115502</v>
      </c>
      <c r="T53" s="54">
        <v>118170</v>
      </c>
      <c r="U53" s="54">
        <v>119126</v>
      </c>
      <c r="V53" s="54">
        <v>121173</v>
      </c>
      <c r="W53" s="54">
        <v>123957</v>
      </c>
      <c r="X53" s="54">
        <v>125006</v>
      </c>
      <c r="Y53" s="54">
        <v>127610</v>
      </c>
      <c r="Z53" s="54">
        <v>128485</v>
      </c>
      <c r="AA53" s="54">
        <v>130797</v>
      </c>
      <c r="AB53" s="54">
        <v>132749</v>
      </c>
      <c r="AC53" s="54">
        <v>130200</v>
      </c>
      <c r="AD53" s="54">
        <v>127634</v>
      </c>
      <c r="AE53" s="54">
        <v>126879</v>
      </c>
      <c r="AF53" s="54">
        <v>127690</v>
      </c>
      <c r="AG53" s="54">
        <v>133512</v>
      </c>
      <c r="AH53" s="54">
        <v>130446</v>
      </c>
      <c r="AI53" s="54">
        <v>125228</v>
      </c>
      <c r="AJ53" s="54">
        <v>118971</v>
      </c>
      <c r="AK53" s="54">
        <v>119135</v>
      </c>
    </row>
    <row r="54" spans="1:37" ht="19" x14ac:dyDescent="0.2">
      <c r="A54" s="3" t="s">
        <v>53</v>
      </c>
      <c r="B54" s="2">
        <v>77900</v>
      </c>
      <c r="C54" s="2">
        <v>77755</v>
      </c>
      <c r="D54" s="2">
        <v>82371</v>
      </c>
      <c r="E54" s="2">
        <v>83418</v>
      </c>
      <c r="F54" s="2">
        <v>86604</v>
      </c>
      <c r="G54" s="2">
        <v>84504</v>
      </c>
      <c r="H54" s="2">
        <v>88307</v>
      </c>
      <c r="I54" s="2">
        <v>99761</v>
      </c>
      <c r="J54" s="2">
        <v>94908</v>
      </c>
      <c r="K54" s="2">
        <v>131435</v>
      </c>
      <c r="L54" s="2">
        <v>126200</v>
      </c>
      <c r="M54" s="2">
        <v>119608</v>
      </c>
      <c r="N54" s="2">
        <v>115154</v>
      </c>
      <c r="O54" s="2">
        <v>112985</v>
      </c>
      <c r="P54" s="2">
        <v>111687</v>
      </c>
      <c r="Q54" s="2">
        <v>114739</v>
      </c>
      <c r="R54" s="2">
        <v>113610</v>
      </c>
      <c r="S54" s="2">
        <v>114543</v>
      </c>
      <c r="T54" s="2">
        <v>114792</v>
      </c>
      <c r="U54" s="2">
        <v>117555</v>
      </c>
      <c r="V54" s="2">
        <v>118604</v>
      </c>
      <c r="W54" s="2">
        <v>120719</v>
      </c>
      <c r="X54" s="2">
        <v>123529</v>
      </c>
      <c r="Y54" s="2">
        <v>124502</v>
      </c>
      <c r="Z54" s="2">
        <v>127097</v>
      </c>
      <c r="AA54" s="2">
        <v>127975</v>
      </c>
      <c r="AB54" s="2">
        <v>130320</v>
      </c>
      <c r="AC54" s="2">
        <v>132371</v>
      </c>
      <c r="AD54" s="2">
        <v>129882</v>
      </c>
      <c r="AE54" s="2">
        <v>127454</v>
      </c>
      <c r="AF54" s="2">
        <v>126757</v>
      </c>
      <c r="AG54" s="2">
        <v>127735</v>
      </c>
      <c r="AH54" s="2">
        <v>133544</v>
      </c>
      <c r="AI54" s="2">
        <v>130383</v>
      </c>
      <c r="AJ54" s="2">
        <v>125305</v>
      </c>
      <c r="AK54" s="2">
        <v>125392</v>
      </c>
    </row>
    <row r="55" spans="1:37" ht="19" x14ac:dyDescent="0.2">
      <c r="A55" s="3" t="s">
        <v>54</v>
      </c>
      <c r="B55" s="2">
        <v>75925</v>
      </c>
      <c r="C55" s="2">
        <v>77282</v>
      </c>
      <c r="D55" s="2">
        <v>77249</v>
      </c>
      <c r="E55" s="2">
        <v>81806</v>
      </c>
      <c r="F55" s="2">
        <v>82989</v>
      </c>
      <c r="G55" s="2">
        <v>86092</v>
      </c>
      <c r="H55" s="2">
        <v>84047</v>
      </c>
      <c r="I55" s="2">
        <v>94951</v>
      </c>
      <c r="J55" s="2">
        <v>99122</v>
      </c>
      <c r="K55" s="2">
        <v>94305</v>
      </c>
      <c r="L55" s="2">
        <v>130802</v>
      </c>
      <c r="M55" s="2">
        <v>125552</v>
      </c>
      <c r="N55" s="2">
        <v>119074</v>
      </c>
      <c r="O55" s="2">
        <v>114692</v>
      </c>
      <c r="P55" s="2">
        <v>112430</v>
      </c>
      <c r="Q55" s="2">
        <v>111059</v>
      </c>
      <c r="R55" s="2">
        <v>114070</v>
      </c>
      <c r="S55" s="2">
        <v>112884</v>
      </c>
      <c r="T55" s="2">
        <v>113799</v>
      </c>
      <c r="U55" s="2">
        <v>114154</v>
      </c>
      <c r="V55" s="2">
        <v>116994</v>
      </c>
      <c r="W55" s="2">
        <v>118115</v>
      </c>
      <c r="X55" s="2">
        <v>120242</v>
      </c>
      <c r="Y55" s="2">
        <v>123064</v>
      </c>
      <c r="Z55" s="2">
        <v>123929</v>
      </c>
      <c r="AA55" s="2">
        <v>126520</v>
      </c>
      <c r="AB55" s="2">
        <v>127457</v>
      </c>
      <c r="AC55" s="2">
        <v>129918</v>
      </c>
      <c r="AD55" s="2">
        <v>132007</v>
      </c>
      <c r="AE55" s="2">
        <v>129643</v>
      </c>
      <c r="AF55" s="2">
        <v>127299</v>
      </c>
      <c r="AG55" s="2">
        <v>126706</v>
      </c>
      <c r="AH55" s="2">
        <v>127672</v>
      </c>
      <c r="AI55" s="2">
        <v>133412</v>
      </c>
      <c r="AJ55" s="2">
        <v>130325</v>
      </c>
      <c r="AK55" s="2">
        <v>130348</v>
      </c>
    </row>
    <row r="56" spans="1:37" ht="19" x14ac:dyDescent="0.2">
      <c r="A56" s="3" t="s">
        <v>55</v>
      </c>
      <c r="B56" s="2">
        <v>74957</v>
      </c>
      <c r="C56" s="2">
        <v>75280</v>
      </c>
      <c r="D56" s="2">
        <v>76658</v>
      </c>
      <c r="E56" s="2">
        <v>76679</v>
      </c>
      <c r="F56" s="2">
        <v>81321</v>
      </c>
      <c r="G56" s="2">
        <v>82452</v>
      </c>
      <c r="H56" s="2">
        <v>85561</v>
      </c>
      <c r="I56" s="2">
        <v>87595</v>
      </c>
      <c r="J56" s="2">
        <v>94286</v>
      </c>
      <c r="K56" s="2">
        <v>98497</v>
      </c>
      <c r="L56" s="2">
        <v>93814</v>
      </c>
      <c r="M56" s="2">
        <v>130129</v>
      </c>
      <c r="N56" s="36">
        <v>124878</v>
      </c>
      <c r="O56" s="2">
        <v>118536</v>
      </c>
      <c r="P56" s="2">
        <v>114128</v>
      </c>
      <c r="Q56" s="2">
        <v>111731</v>
      </c>
      <c r="R56" s="2">
        <v>110370</v>
      </c>
      <c r="S56" s="2">
        <v>113385</v>
      </c>
      <c r="T56" s="2">
        <v>112190</v>
      </c>
      <c r="U56" s="2">
        <v>113093</v>
      </c>
      <c r="V56" s="2">
        <v>113563</v>
      </c>
      <c r="W56" s="2">
        <v>116451</v>
      </c>
      <c r="X56" s="2">
        <v>117628</v>
      </c>
      <c r="Y56" s="2">
        <v>119767</v>
      </c>
      <c r="Z56" s="2">
        <v>122582</v>
      </c>
      <c r="AA56" s="2">
        <v>123328</v>
      </c>
      <c r="AB56" s="2">
        <v>126011</v>
      </c>
      <c r="AC56" s="2">
        <v>126951</v>
      </c>
      <c r="AD56" s="2">
        <v>129590</v>
      </c>
      <c r="AE56" s="2">
        <v>131660</v>
      </c>
      <c r="AF56" s="2">
        <v>129396</v>
      </c>
      <c r="AG56" s="2">
        <v>127116</v>
      </c>
      <c r="AH56" s="2">
        <v>126591</v>
      </c>
      <c r="AI56" s="2">
        <v>127461</v>
      </c>
      <c r="AJ56" s="2">
        <v>133225</v>
      </c>
      <c r="AK56" s="2">
        <v>133156</v>
      </c>
    </row>
    <row r="57" spans="1:37" ht="19" x14ac:dyDescent="0.2">
      <c r="A57" s="3" t="s">
        <v>56</v>
      </c>
      <c r="B57" s="2">
        <v>73133</v>
      </c>
      <c r="C57" s="2">
        <v>74372</v>
      </c>
      <c r="D57" s="2">
        <v>74766</v>
      </c>
      <c r="E57" s="2">
        <v>76115</v>
      </c>
      <c r="F57" s="2">
        <v>76155</v>
      </c>
      <c r="G57" s="2">
        <v>80806</v>
      </c>
      <c r="H57" s="2">
        <v>81906</v>
      </c>
      <c r="I57" s="2">
        <v>83164</v>
      </c>
      <c r="J57" s="2">
        <v>86973</v>
      </c>
      <c r="K57" s="2">
        <v>93646</v>
      </c>
      <c r="L57" s="2">
        <v>97910</v>
      </c>
      <c r="M57" s="2">
        <v>93290</v>
      </c>
      <c r="N57" s="2">
        <v>129434</v>
      </c>
      <c r="O57" s="2">
        <v>124215</v>
      </c>
      <c r="P57" s="2">
        <v>117851</v>
      </c>
      <c r="Q57" s="2">
        <v>113417</v>
      </c>
      <c r="R57" s="2">
        <v>110967</v>
      </c>
      <c r="S57" s="2">
        <v>109616</v>
      </c>
      <c r="T57" s="2">
        <v>112668</v>
      </c>
      <c r="U57" s="2">
        <v>111482</v>
      </c>
      <c r="V57" s="2">
        <v>112507</v>
      </c>
      <c r="W57" s="2">
        <v>112991</v>
      </c>
      <c r="X57" s="2">
        <v>115898</v>
      </c>
      <c r="Y57" s="2">
        <v>117063</v>
      </c>
      <c r="Z57" s="2">
        <v>119201</v>
      </c>
      <c r="AA57" s="2">
        <v>122018</v>
      </c>
      <c r="AB57" s="2">
        <v>122713</v>
      </c>
      <c r="AC57" s="2">
        <v>125524</v>
      </c>
      <c r="AD57" s="2">
        <v>126496</v>
      </c>
      <c r="AE57" s="2">
        <v>129256</v>
      </c>
      <c r="AF57" s="2">
        <v>131262</v>
      </c>
      <c r="AG57" s="2">
        <v>129160</v>
      </c>
      <c r="AH57" s="2">
        <v>126903</v>
      </c>
      <c r="AI57" s="2">
        <v>126316</v>
      </c>
      <c r="AJ57" s="2">
        <v>127219</v>
      </c>
      <c r="AK57" s="2">
        <v>127120</v>
      </c>
    </row>
    <row r="58" spans="1:37" ht="19" x14ac:dyDescent="0.2">
      <c r="A58" s="3" t="s">
        <v>57</v>
      </c>
      <c r="B58" s="2">
        <v>74479</v>
      </c>
      <c r="C58" s="2">
        <v>72511</v>
      </c>
      <c r="D58" s="2">
        <v>73602</v>
      </c>
      <c r="E58" s="2">
        <v>74163</v>
      </c>
      <c r="F58" s="2">
        <v>75631</v>
      </c>
      <c r="G58" s="2">
        <v>75631</v>
      </c>
      <c r="H58" s="2">
        <v>80255</v>
      </c>
      <c r="I58" s="2">
        <v>84731</v>
      </c>
      <c r="J58" s="2">
        <v>82564</v>
      </c>
      <c r="K58" s="2">
        <v>86349</v>
      </c>
      <c r="L58" s="2">
        <v>93052</v>
      </c>
      <c r="M58" s="2">
        <v>97295</v>
      </c>
      <c r="N58" s="2">
        <v>92716</v>
      </c>
      <c r="O58" s="2">
        <v>128711</v>
      </c>
      <c r="P58" s="2">
        <v>123465</v>
      </c>
      <c r="Q58" s="2">
        <v>117047</v>
      </c>
      <c r="R58" s="2">
        <v>112621</v>
      </c>
      <c r="S58" s="2">
        <v>110181</v>
      </c>
      <c r="T58" s="2">
        <v>108863</v>
      </c>
      <c r="U58" s="2">
        <v>111925</v>
      </c>
      <c r="V58" s="2">
        <v>110822</v>
      </c>
      <c r="W58" s="2">
        <v>111953</v>
      </c>
      <c r="X58" s="2">
        <v>112376</v>
      </c>
      <c r="Y58" s="2">
        <v>115348</v>
      </c>
      <c r="Z58" s="2">
        <v>116425</v>
      </c>
      <c r="AA58" s="2">
        <v>118544</v>
      </c>
      <c r="AB58" s="2">
        <v>121401</v>
      </c>
      <c r="AC58" s="2">
        <v>122142</v>
      </c>
      <c r="AD58" s="2">
        <v>125067</v>
      </c>
      <c r="AE58" s="2">
        <v>126057</v>
      </c>
      <c r="AF58" s="2">
        <v>128870</v>
      </c>
      <c r="AG58" s="2">
        <v>130878</v>
      </c>
      <c r="AH58" s="2">
        <v>128910</v>
      </c>
      <c r="AI58" s="2">
        <v>126584</v>
      </c>
      <c r="AJ58" s="2">
        <v>126053</v>
      </c>
      <c r="AK58" s="2">
        <v>125955</v>
      </c>
    </row>
    <row r="59" spans="1:37" ht="19" x14ac:dyDescent="0.2">
      <c r="A59" s="3" t="s">
        <v>58</v>
      </c>
      <c r="B59" s="2">
        <v>72298</v>
      </c>
      <c r="C59" s="2">
        <v>73690</v>
      </c>
      <c r="D59" s="2">
        <v>71781</v>
      </c>
      <c r="E59" s="2">
        <v>72944</v>
      </c>
      <c r="F59" s="2">
        <v>73544</v>
      </c>
      <c r="G59" s="2">
        <v>75013</v>
      </c>
      <c r="H59" s="2">
        <v>75013</v>
      </c>
      <c r="I59" s="2">
        <v>80986</v>
      </c>
      <c r="J59" s="2">
        <v>84061</v>
      </c>
      <c r="K59" s="2">
        <v>81962</v>
      </c>
      <c r="L59" s="2">
        <v>85725</v>
      </c>
      <c r="M59" s="2">
        <v>92431</v>
      </c>
      <c r="N59" s="2">
        <v>96638</v>
      </c>
      <c r="O59" s="2">
        <v>92088</v>
      </c>
      <c r="P59" s="2">
        <v>127852</v>
      </c>
      <c r="Q59" s="2">
        <v>122576</v>
      </c>
      <c r="R59" s="2">
        <v>116165</v>
      </c>
      <c r="S59" s="2">
        <v>111753</v>
      </c>
      <c r="T59" s="2">
        <v>109336</v>
      </c>
      <c r="U59" s="2">
        <v>108121</v>
      </c>
      <c r="V59" s="2">
        <v>111182</v>
      </c>
      <c r="W59" s="2">
        <v>110161</v>
      </c>
      <c r="X59" s="2">
        <v>111324</v>
      </c>
      <c r="Y59" s="2">
        <v>111739</v>
      </c>
      <c r="Z59" s="2">
        <v>114754</v>
      </c>
      <c r="AA59" s="2">
        <v>115767</v>
      </c>
      <c r="AB59" s="2">
        <v>117936</v>
      </c>
      <c r="AC59" s="2">
        <v>120798</v>
      </c>
      <c r="AD59" s="2">
        <v>121598</v>
      </c>
      <c r="AE59" s="2">
        <v>124628</v>
      </c>
      <c r="AF59" s="2">
        <v>125622</v>
      </c>
      <c r="AG59" s="2">
        <v>128447</v>
      </c>
      <c r="AH59" s="2">
        <v>130531</v>
      </c>
      <c r="AI59" s="2">
        <v>128484</v>
      </c>
      <c r="AJ59" s="2">
        <v>126203</v>
      </c>
      <c r="AK59" s="2">
        <v>126039</v>
      </c>
    </row>
    <row r="60" spans="1:37" ht="19" x14ac:dyDescent="0.2">
      <c r="A60" s="3" t="s">
        <v>59</v>
      </c>
      <c r="B60" s="2">
        <v>73215</v>
      </c>
      <c r="C60" s="2">
        <v>71600</v>
      </c>
      <c r="D60" s="2">
        <v>73021</v>
      </c>
      <c r="E60" s="2">
        <v>71036</v>
      </c>
      <c r="F60" s="2">
        <v>72366</v>
      </c>
      <c r="G60" s="2">
        <v>72865</v>
      </c>
      <c r="H60" s="2">
        <v>74305</v>
      </c>
      <c r="I60" s="2">
        <v>79254</v>
      </c>
      <c r="J60" s="2">
        <v>80259</v>
      </c>
      <c r="K60" s="2">
        <v>83298</v>
      </c>
      <c r="L60" s="2">
        <v>81357</v>
      </c>
      <c r="M60" s="2">
        <v>85068</v>
      </c>
      <c r="N60" s="2">
        <v>91755</v>
      </c>
      <c r="O60" s="2">
        <v>95963</v>
      </c>
      <c r="P60" s="2">
        <v>91390</v>
      </c>
      <c r="Q60" s="2">
        <v>126845</v>
      </c>
      <c r="R60" s="2">
        <v>121624</v>
      </c>
      <c r="S60" s="2">
        <v>115262</v>
      </c>
      <c r="T60" s="2">
        <v>110849</v>
      </c>
      <c r="U60" s="2">
        <v>108488</v>
      </c>
      <c r="V60" s="2">
        <v>107374</v>
      </c>
      <c r="W60" s="2">
        <v>110461</v>
      </c>
      <c r="X60" s="2">
        <v>109434</v>
      </c>
      <c r="Y60" s="2">
        <v>110641</v>
      </c>
      <c r="Z60" s="2">
        <v>111041</v>
      </c>
      <c r="AA60" s="2">
        <v>114031</v>
      </c>
      <c r="AB60" s="2">
        <v>115111</v>
      </c>
      <c r="AC60" s="2">
        <v>117382</v>
      </c>
      <c r="AD60" s="2">
        <v>120196</v>
      </c>
      <c r="AE60" s="2">
        <v>121059</v>
      </c>
      <c r="AF60" s="2">
        <v>124089</v>
      </c>
      <c r="AG60" s="2">
        <v>125174</v>
      </c>
      <c r="AH60" s="2">
        <v>128008</v>
      </c>
      <c r="AI60" s="2">
        <v>130072</v>
      </c>
      <c r="AJ60" s="2">
        <v>127981</v>
      </c>
      <c r="AK60" s="2">
        <v>127764</v>
      </c>
    </row>
    <row r="61" spans="1:37" ht="19" x14ac:dyDescent="0.2">
      <c r="A61" s="3" t="s">
        <v>60</v>
      </c>
      <c r="B61" s="2">
        <v>69011</v>
      </c>
      <c r="C61" s="2">
        <v>72404</v>
      </c>
      <c r="D61" s="2">
        <v>70708</v>
      </c>
      <c r="E61" s="2">
        <v>72209</v>
      </c>
      <c r="F61" s="2">
        <v>70353</v>
      </c>
      <c r="G61" s="2">
        <v>71630</v>
      </c>
      <c r="H61" s="2">
        <v>72091</v>
      </c>
      <c r="I61" s="2">
        <v>73924</v>
      </c>
      <c r="J61" s="2">
        <v>78440</v>
      </c>
      <c r="K61" s="2">
        <v>79511</v>
      </c>
      <c r="L61" s="2">
        <v>82569</v>
      </c>
      <c r="M61" s="2">
        <v>80704</v>
      </c>
      <c r="N61" s="2">
        <v>84397</v>
      </c>
      <c r="O61" s="2">
        <v>90974</v>
      </c>
      <c r="P61" s="2">
        <v>95188</v>
      </c>
      <c r="Q61" s="2">
        <v>90577</v>
      </c>
      <c r="R61" s="2">
        <v>125721</v>
      </c>
      <c r="S61" s="2">
        <v>120583</v>
      </c>
      <c r="T61" s="2">
        <v>114325</v>
      </c>
      <c r="U61" s="2">
        <v>109928</v>
      </c>
      <c r="V61" s="2">
        <v>107672</v>
      </c>
      <c r="W61" s="2">
        <v>106631</v>
      </c>
      <c r="X61" s="2">
        <v>109750</v>
      </c>
      <c r="Y61" s="2">
        <v>108727</v>
      </c>
      <c r="Z61" s="2">
        <v>109926</v>
      </c>
      <c r="AA61" s="2">
        <v>110263</v>
      </c>
      <c r="AB61" s="2">
        <v>113302</v>
      </c>
      <c r="AC61" s="2">
        <v>114445</v>
      </c>
      <c r="AD61" s="2">
        <v>116843</v>
      </c>
      <c r="AE61" s="2">
        <v>119588</v>
      </c>
      <c r="AF61" s="2">
        <v>120442</v>
      </c>
      <c r="AG61" s="2">
        <v>123561</v>
      </c>
      <c r="AH61" s="2">
        <v>124663</v>
      </c>
      <c r="AI61" s="2">
        <v>127466</v>
      </c>
      <c r="AJ61" s="2">
        <v>129549</v>
      </c>
      <c r="AK61" s="2">
        <v>129307</v>
      </c>
    </row>
    <row r="62" spans="1:37" ht="19" x14ac:dyDescent="0.2">
      <c r="A62" s="3" t="s">
        <v>61</v>
      </c>
      <c r="B62" s="2">
        <v>67898</v>
      </c>
      <c r="C62" s="2">
        <v>68176</v>
      </c>
      <c r="D62" s="2">
        <v>71449</v>
      </c>
      <c r="E62" s="2">
        <v>69798</v>
      </c>
      <c r="F62" s="2">
        <v>71376</v>
      </c>
      <c r="G62" s="2">
        <v>69586</v>
      </c>
      <c r="H62" s="2">
        <v>70780</v>
      </c>
      <c r="I62" s="2">
        <v>73123</v>
      </c>
      <c r="J62" s="2">
        <v>73144</v>
      </c>
      <c r="K62" s="2">
        <v>77577</v>
      </c>
      <c r="L62" s="2">
        <v>78759</v>
      </c>
      <c r="M62" s="2">
        <v>81861</v>
      </c>
      <c r="N62" s="2">
        <v>79984</v>
      </c>
      <c r="O62" s="2">
        <v>83676</v>
      </c>
      <c r="P62" s="2">
        <v>90130</v>
      </c>
      <c r="Q62" s="2">
        <v>94282</v>
      </c>
      <c r="R62" s="2">
        <v>89718</v>
      </c>
      <c r="S62" s="2">
        <v>124566</v>
      </c>
      <c r="T62" s="2">
        <v>119519</v>
      </c>
      <c r="U62" s="2">
        <v>113320</v>
      </c>
      <c r="V62" s="2">
        <v>109019</v>
      </c>
      <c r="W62" s="2">
        <v>106878</v>
      </c>
      <c r="X62" s="2">
        <v>105865</v>
      </c>
      <c r="Y62" s="2">
        <v>108935</v>
      </c>
      <c r="Z62" s="2">
        <v>107973</v>
      </c>
      <c r="AA62" s="2">
        <v>109126</v>
      </c>
      <c r="AB62" s="2">
        <v>109511</v>
      </c>
      <c r="AC62" s="2">
        <v>112542</v>
      </c>
      <c r="AD62" s="2">
        <v>113763</v>
      </c>
      <c r="AE62" s="2">
        <v>116207</v>
      </c>
      <c r="AF62" s="2">
        <v>118946</v>
      </c>
      <c r="AG62" s="2">
        <v>119799</v>
      </c>
      <c r="AH62" s="2">
        <v>122980</v>
      </c>
      <c r="AI62" s="2">
        <v>124054</v>
      </c>
      <c r="AJ62" s="2">
        <v>126803</v>
      </c>
      <c r="AK62" s="2">
        <v>126485</v>
      </c>
    </row>
    <row r="63" spans="1:37" ht="19" x14ac:dyDescent="0.2">
      <c r="A63" s="3" t="s">
        <v>62</v>
      </c>
      <c r="B63" s="2">
        <v>65014</v>
      </c>
      <c r="C63" s="2">
        <v>66893</v>
      </c>
      <c r="D63" s="2">
        <v>67218</v>
      </c>
      <c r="E63" s="2">
        <v>70480</v>
      </c>
      <c r="F63" s="2">
        <v>68958</v>
      </c>
      <c r="G63" s="2">
        <v>70448</v>
      </c>
      <c r="H63" s="2">
        <v>68649</v>
      </c>
      <c r="I63" s="2">
        <v>70889</v>
      </c>
      <c r="J63" s="2">
        <v>72233</v>
      </c>
      <c r="K63" s="2">
        <v>72341</v>
      </c>
      <c r="L63" s="2">
        <v>76722</v>
      </c>
      <c r="M63" s="2">
        <v>77936</v>
      </c>
      <c r="N63" s="2">
        <v>81101</v>
      </c>
      <c r="O63" s="2">
        <v>79174</v>
      </c>
      <c r="P63" s="2">
        <v>82845</v>
      </c>
      <c r="Q63" s="2">
        <v>89238</v>
      </c>
      <c r="R63" s="2">
        <v>93293</v>
      </c>
      <c r="S63" s="2">
        <v>88810</v>
      </c>
      <c r="T63" s="2">
        <v>123386</v>
      </c>
      <c r="U63" s="2">
        <v>118398</v>
      </c>
      <c r="V63" s="2">
        <v>112270</v>
      </c>
      <c r="W63" s="2">
        <v>108140</v>
      </c>
      <c r="X63" s="2">
        <v>106030</v>
      </c>
      <c r="Y63" s="2">
        <v>105038</v>
      </c>
      <c r="Z63" s="2">
        <v>108062</v>
      </c>
      <c r="AA63" s="2">
        <v>107142</v>
      </c>
      <c r="AB63" s="2">
        <v>108278</v>
      </c>
      <c r="AC63" s="2">
        <v>108722</v>
      </c>
      <c r="AD63" s="2">
        <v>111763</v>
      </c>
      <c r="AE63" s="2">
        <v>113037</v>
      </c>
      <c r="AF63" s="2">
        <v>115431</v>
      </c>
      <c r="AG63" s="2">
        <v>118263</v>
      </c>
      <c r="AH63" s="2">
        <v>119137</v>
      </c>
      <c r="AI63" s="2">
        <v>122195</v>
      </c>
      <c r="AJ63" s="2">
        <v>123403</v>
      </c>
      <c r="AK63" s="2">
        <v>123105</v>
      </c>
    </row>
    <row r="64" spans="1:37" ht="19" x14ac:dyDescent="0.2">
      <c r="A64" s="3" t="s">
        <v>63</v>
      </c>
      <c r="B64" s="2">
        <v>64274</v>
      </c>
      <c r="C64" s="2">
        <v>64020</v>
      </c>
      <c r="D64" s="2">
        <v>65886</v>
      </c>
      <c r="E64" s="2">
        <v>66267</v>
      </c>
      <c r="F64" s="2">
        <v>69485</v>
      </c>
      <c r="G64" s="2">
        <v>68045</v>
      </c>
      <c r="H64" s="2">
        <v>69509</v>
      </c>
      <c r="I64" s="2">
        <v>69424</v>
      </c>
      <c r="J64" s="2">
        <v>69947</v>
      </c>
      <c r="K64" s="2">
        <v>71277</v>
      </c>
      <c r="L64" s="2">
        <v>71485</v>
      </c>
      <c r="M64" s="2">
        <v>75819</v>
      </c>
      <c r="N64" s="2">
        <v>77068</v>
      </c>
      <c r="O64" s="2">
        <v>80261</v>
      </c>
      <c r="P64" s="2">
        <v>78291</v>
      </c>
      <c r="Q64" s="2">
        <v>81893</v>
      </c>
      <c r="R64" s="2">
        <v>88243</v>
      </c>
      <c r="S64" s="2">
        <v>92247</v>
      </c>
      <c r="T64" s="2">
        <v>87828</v>
      </c>
      <c r="U64" s="2">
        <v>122122</v>
      </c>
      <c r="V64" s="2">
        <v>117200</v>
      </c>
      <c r="W64" s="2">
        <v>111214</v>
      </c>
      <c r="X64" s="2">
        <v>107235</v>
      </c>
      <c r="Y64" s="2">
        <v>105131</v>
      </c>
      <c r="Z64" s="2">
        <v>104176</v>
      </c>
      <c r="AA64" s="2">
        <v>107185</v>
      </c>
      <c r="AB64" s="2">
        <v>106255</v>
      </c>
      <c r="AC64" s="2">
        <v>107400</v>
      </c>
      <c r="AD64" s="2">
        <v>107879</v>
      </c>
      <c r="AE64" s="2">
        <v>110938</v>
      </c>
      <c r="AF64" s="2">
        <v>112255</v>
      </c>
      <c r="AG64" s="2">
        <v>114648</v>
      </c>
      <c r="AH64" s="2">
        <v>117476</v>
      </c>
      <c r="AI64" s="2">
        <v>118339</v>
      </c>
      <c r="AJ64" s="2">
        <v>121439</v>
      </c>
      <c r="AK64" s="2">
        <v>121120</v>
      </c>
    </row>
    <row r="65" spans="1:37" ht="19" x14ac:dyDescent="0.2">
      <c r="A65" s="3" t="s">
        <v>64</v>
      </c>
      <c r="B65" s="2">
        <v>62851</v>
      </c>
      <c r="C65" s="2">
        <v>63185</v>
      </c>
      <c r="D65" s="2">
        <v>62947</v>
      </c>
      <c r="E65" s="2">
        <v>64843</v>
      </c>
      <c r="F65" s="2">
        <v>65214</v>
      </c>
      <c r="G65" s="2">
        <v>68438</v>
      </c>
      <c r="H65" s="2">
        <v>67027</v>
      </c>
      <c r="I65" s="2">
        <v>67201</v>
      </c>
      <c r="J65" s="2">
        <v>68437</v>
      </c>
      <c r="K65" s="2">
        <v>68963</v>
      </c>
      <c r="L65" s="2">
        <v>70305</v>
      </c>
      <c r="M65" s="2">
        <v>70569</v>
      </c>
      <c r="N65" s="2">
        <v>74876</v>
      </c>
      <c r="O65" s="2">
        <v>76165</v>
      </c>
      <c r="P65" s="2">
        <v>79321</v>
      </c>
      <c r="Q65" s="2">
        <v>77344</v>
      </c>
      <c r="R65" s="2">
        <v>80882</v>
      </c>
      <c r="S65" s="2">
        <v>87136</v>
      </c>
      <c r="T65" s="2">
        <v>91148</v>
      </c>
      <c r="U65" s="2">
        <v>86826</v>
      </c>
      <c r="V65" s="2">
        <v>120823</v>
      </c>
      <c r="W65" s="2">
        <v>115975</v>
      </c>
      <c r="X65" s="2">
        <v>110142</v>
      </c>
      <c r="Y65" s="2">
        <v>106268</v>
      </c>
      <c r="Z65" s="2">
        <v>104172</v>
      </c>
      <c r="AA65" s="2">
        <v>103278</v>
      </c>
      <c r="AB65" s="2">
        <v>106240</v>
      </c>
      <c r="AC65" s="2">
        <v>105326</v>
      </c>
      <c r="AD65" s="2">
        <v>106488</v>
      </c>
      <c r="AE65" s="2">
        <v>107026</v>
      </c>
      <c r="AF65" s="2">
        <v>110021</v>
      </c>
      <c r="AG65" s="2">
        <v>111412</v>
      </c>
      <c r="AH65" s="2">
        <v>113835</v>
      </c>
      <c r="AI65" s="2">
        <v>116541</v>
      </c>
      <c r="AJ65" s="2">
        <v>117585</v>
      </c>
      <c r="AK65" s="2">
        <v>117246</v>
      </c>
    </row>
    <row r="66" spans="1:37" ht="19" x14ac:dyDescent="0.2">
      <c r="A66" s="3" t="s">
        <v>65</v>
      </c>
      <c r="B66" s="2">
        <v>62097</v>
      </c>
      <c r="C66" s="2">
        <v>61685</v>
      </c>
      <c r="D66" s="2">
        <v>62012</v>
      </c>
      <c r="E66" s="2">
        <v>61876</v>
      </c>
      <c r="F66" s="2">
        <v>63751</v>
      </c>
      <c r="G66" s="2">
        <v>64081</v>
      </c>
      <c r="H66" s="2">
        <v>67226</v>
      </c>
      <c r="I66" s="2">
        <v>67866</v>
      </c>
      <c r="J66" s="2">
        <v>66131</v>
      </c>
      <c r="K66" s="2">
        <v>67431</v>
      </c>
      <c r="L66" s="2">
        <v>67966</v>
      </c>
      <c r="M66" s="2">
        <v>69318</v>
      </c>
      <c r="N66" s="2">
        <v>69581</v>
      </c>
      <c r="O66" s="2">
        <v>73974</v>
      </c>
      <c r="P66" s="2">
        <v>75180</v>
      </c>
      <c r="Q66" s="2">
        <v>78307</v>
      </c>
      <c r="R66" s="2">
        <v>76341</v>
      </c>
      <c r="S66" s="2">
        <v>79848</v>
      </c>
      <c r="T66" s="2">
        <v>85967</v>
      </c>
      <c r="U66" s="2">
        <v>90000</v>
      </c>
      <c r="V66" s="2">
        <v>85828</v>
      </c>
      <c r="W66" s="2">
        <v>119509</v>
      </c>
      <c r="X66" s="2">
        <v>114712</v>
      </c>
      <c r="Y66" s="2">
        <v>109035</v>
      </c>
      <c r="Z66" s="2">
        <v>105186</v>
      </c>
      <c r="AA66" s="2">
        <v>103147</v>
      </c>
      <c r="AB66" s="2">
        <v>102331</v>
      </c>
      <c r="AC66" s="2">
        <v>105236</v>
      </c>
      <c r="AD66" s="2">
        <v>104376</v>
      </c>
      <c r="AE66" s="2">
        <v>105520</v>
      </c>
      <c r="AF66" s="2">
        <v>106084</v>
      </c>
      <c r="AG66" s="2">
        <v>109128</v>
      </c>
      <c r="AH66" s="2">
        <v>110493</v>
      </c>
      <c r="AI66" s="2">
        <v>112856</v>
      </c>
      <c r="AJ66" s="2">
        <v>115610</v>
      </c>
      <c r="AK66" s="2">
        <v>115173</v>
      </c>
    </row>
    <row r="67" spans="1:37" ht="19" x14ac:dyDescent="0.2">
      <c r="A67" s="3" t="s">
        <v>66</v>
      </c>
      <c r="B67" s="2">
        <v>62648</v>
      </c>
      <c r="C67" s="2">
        <v>60848</v>
      </c>
      <c r="D67" s="2">
        <v>60398</v>
      </c>
      <c r="E67" s="2">
        <v>60835</v>
      </c>
      <c r="F67" s="2">
        <v>60655</v>
      </c>
      <c r="G67" s="2">
        <v>62536</v>
      </c>
      <c r="H67" s="2">
        <v>62851</v>
      </c>
      <c r="I67" s="2">
        <v>65276</v>
      </c>
      <c r="J67" s="2">
        <v>66649</v>
      </c>
      <c r="K67" s="2">
        <v>65016</v>
      </c>
      <c r="L67" s="2">
        <v>66321</v>
      </c>
      <c r="M67" s="2">
        <v>66889</v>
      </c>
      <c r="N67" s="2">
        <v>68332</v>
      </c>
      <c r="O67" s="2">
        <v>68535</v>
      </c>
      <c r="P67" s="2">
        <v>72977</v>
      </c>
      <c r="Q67" s="2">
        <v>74136</v>
      </c>
      <c r="R67" s="2">
        <v>77238</v>
      </c>
      <c r="S67" s="2">
        <v>75305</v>
      </c>
      <c r="T67" s="2">
        <v>78770</v>
      </c>
      <c r="U67" s="2">
        <v>84849</v>
      </c>
      <c r="V67" s="2">
        <v>88890</v>
      </c>
      <c r="W67" s="2">
        <v>84830</v>
      </c>
      <c r="X67" s="2">
        <v>118138</v>
      </c>
      <c r="Y67" s="2">
        <v>113431</v>
      </c>
      <c r="Z67" s="2">
        <v>107853</v>
      </c>
      <c r="AA67" s="2">
        <v>104028</v>
      </c>
      <c r="AB67" s="2">
        <v>102111</v>
      </c>
      <c r="AC67" s="2">
        <v>101315</v>
      </c>
      <c r="AD67" s="2">
        <v>104157</v>
      </c>
      <c r="AE67" s="2">
        <v>103343</v>
      </c>
      <c r="AF67" s="2">
        <v>104502</v>
      </c>
      <c r="AG67" s="2">
        <v>105063</v>
      </c>
      <c r="AH67" s="2">
        <v>108132</v>
      </c>
      <c r="AI67" s="2">
        <v>109467</v>
      </c>
      <c r="AJ67" s="2">
        <v>111822</v>
      </c>
      <c r="AK67" s="2">
        <v>111328</v>
      </c>
    </row>
    <row r="68" spans="1:37" ht="19" x14ac:dyDescent="0.2">
      <c r="A68" s="3" t="s">
        <v>67</v>
      </c>
      <c r="B68" s="2">
        <v>59464</v>
      </c>
      <c r="C68" s="2">
        <v>61107</v>
      </c>
      <c r="D68" s="2">
        <v>59428</v>
      </c>
      <c r="E68" s="2">
        <v>59085</v>
      </c>
      <c r="F68" s="2">
        <v>59643</v>
      </c>
      <c r="G68" s="2">
        <v>59395</v>
      </c>
      <c r="H68" s="2">
        <v>61198</v>
      </c>
      <c r="I68" s="2">
        <v>65244</v>
      </c>
      <c r="J68" s="2">
        <v>63981</v>
      </c>
      <c r="K68" s="2">
        <v>65307</v>
      </c>
      <c r="L68" s="2">
        <v>63821</v>
      </c>
      <c r="M68" s="2">
        <v>65103</v>
      </c>
      <c r="N68" s="2">
        <v>65743</v>
      </c>
      <c r="O68" s="2">
        <v>67225</v>
      </c>
      <c r="P68" s="2">
        <v>67394</v>
      </c>
      <c r="Q68" s="2">
        <v>71780</v>
      </c>
      <c r="R68" s="2">
        <v>72964</v>
      </c>
      <c r="S68" s="2">
        <v>76024</v>
      </c>
      <c r="T68" s="2">
        <v>74187</v>
      </c>
      <c r="U68" s="2">
        <v>77620</v>
      </c>
      <c r="V68" s="2">
        <v>83671</v>
      </c>
      <c r="W68" s="2">
        <v>87692</v>
      </c>
      <c r="X68" s="2">
        <v>83691</v>
      </c>
      <c r="Y68" s="2">
        <v>116646</v>
      </c>
      <c r="Z68" s="2">
        <v>112028</v>
      </c>
      <c r="AA68" s="2">
        <v>106547</v>
      </c>
      <c r="AB68" s="2">
        <v>102803</v>
      </c>
      <c r="AC68" s="2">
        <v>100920</v>
      </c>
      <c r="AD68" s="2">
        <v>100174</v>
      </c>
      <c r="AE68" s="2">
        <v>103021</v>
      </c>
      <c r="AF68" s="2">
        <v>102251</v>
      </c>
      <c r="AG68" s="2">
        <v>103465</v>
      </c>
      <c r="AH68" s="36">
        <v>103998</v>
      </c>
      <c r="AI68" s="2">
        <v>106949</v>
      </c>
      <c r="AJ68" s="2">
        <v>108352</v>
      </c>
      <c r="AK68" s="2">
        <v>107786</v>
      </c>
    </row>
    <row r="69" spans="1:37" ht="19" x14ac:dyDescent="0.2">
      <c r="A69" s="3" t="s">
        <v>68</v>
      </c>
      <c r="B69" s="2">
        <v>58185</v>
      </c>
      <c r="C69" s="2">
        <v>57983</v>
      </c>
      <c r="D69" s="2">
        <v>59543</v>
      </c>
      <c r="E69" s="2">
        <v>57936</v>
      </c>
      <c r="F69" s="2">
        <v>57674</v>
      </c>
      <c r="G69" s="2">
        <v>58296</v>
      </c>
      <c r="H69" s="2">
        <v>57984</v>
      </c>
      <c r="I69" s="2">
        <v>60808</v>
      </c>
      <c r="J69" s="2">
        <v>63806</v>
      </c>
      <c r="K69" s="2">
        <v>62612</v>
      </c>
      <c r="L69" s="2">
        <v>63910</v>
      </c>
      <c r="M69" s="2">
        <v>62511</v>
      </c>
      <c r="N69" s="2">
        <v>63795</v>
      </c>
      <c r="O69" s="2">
        <v>64539</v>
      </c>
      <c r="P69" s="2">
        <v>65994</v>
      </c>
      <c r="Q69" s="2">
        <v>66127</v>
      </c>
      <c r="R69" s="2">
        <v>70499</v>
      </c>
      <c r="S69" s="2">
        <v>71622</v>
      </c>
      <c r="T69" s="2">
        <v>74716</v>
      </c>
      <c r="U69" s="2">
        <v>72952</v>
      </c>
      <c r="V69" s="2">
        <v>76376</v>
      </c>
      <c r="W69" s="2">
        <v>82381</v>
      </c>
      <c r="X69" s="2">
        <v>86340</v>
      </c>
      <c r="Y69" s="2">
        <v>82435</v>
      </c>
      <c r="Z69" s="2">
        <v>115029</v>
      </c>
      <c r="AA69" s="2">
        <v>110496</v>
      </c>
      <c r="AB69" s="2">
        <v>105157</v>
      </c>
      <c r="AC69" s="2">
        <v>101444</v>
      </c>
      <c r="AD69" s="2">
        <v>99579</v>
      </c>
      <c r="AE69" s="2">
        <v>98907</v>
      </c>
      <c r="AF69" s="2">
        <v>101752</v>
      </c>
      <c r="AG69" s="2">
        <v>101085</v>
      </c>
      <c r="AH69" s="2">
        <v>102275</v>
      </c>
      <c r="AI69" s="2">
        <v>102756</v>
      </c>
      <c r="AJ69" s="2">
        <v>105716</v>
      </c>
      <c r="AK69" s="2">
        <v>105102</v>
      </c>
    </row>
    <row r="70" spans="1:37" ht="19" x14ac:dyDescent="0.2">
      <c r="A70" s="3" t="s">
        <v>69</v>
      </c>
      <c r="B70" s="2">
        <v>57546</v>
      </c>
      <c r="C70" s="2">
        <v>56568</v>
      </c>
      <c r="D70" s="2">
        <v>56454</v>
      </c>
      <c r="E70" s="2">
        <v>57952</v>
      </c>
      <c r="F70" s="2">
        <v>56447</v>
      </c>
      <c r="G70" s="2">
        <v>56256</v>
      </c>
      <c r="H70" s="2">
        <v>56775</v>
      </c>
      <c r="I70" s="2">
        <v>59081</v>
      </c>
      <c r="J70" s="2">
        <v>59276</v>
      </c>
      <c r="K70" s="2">
        <v>62326</v>
      </c>
      <c r="L70" s="2">
        <v>61152</v>
      </c>
      <c r="M70" s="2">
        <v>62511</v>
      </c>
      <c r="N70" s="2">
        <v>61147</v>
      </c>
      <c r="O70" s="2">
        <v>62432</v>
      </c>
      <c r="P70" s="2">
        <v>63223</v>
      </c>
      <c r="Q70" s="2">
        <v>64691</v>
      </c>
      <c r="R70" s="2">
        <v>64826</v>
      </c>
      <c r="S70" s="2">
        <v>69176</v>
      </c>
      <c r="T70" s="2">
        <v>70277</v>
      </c>
      <c r="U70" s="2">
        <v>73408</v>
      </c>
      <c r="V70" s="2">
        <v>71694</v>
      </c>
      <c r="W70" s="2">
        <v>75124</v>
      </c>
      <c r="X70" s="2">
        <v>81059</v>
      </c>
      <c r="Y70" s="2">
        <v>85014</v>
      </c>
      <c r="Z70" s="2">
        <v>81179</v>
      </c>
      <c r="AA70" s="2">
        <v>113328</v>
      </c>
      <c r="AB70" s="2">
        <v>108932</v>
      </c>
      <c r="AC70" s="2">
        <v>103697</v>
      </c>
      <c r="AD70" s="2">
        <v>100002</v>
      </c>
      <c r="AE70" s="2">
        <v>98248</v>
      </c>
      <c r="AF70" s="2">
        <v>97558</v>
      </c>
      <c r="AG70" s="2">
        <v>100387</v>
      </c>
      <c r="AH70" s="2">
        <v>99705</v>
      </c>
      <c r="AI70" s="2">
        <v>100848</v>
      </c>
      <c r="AJ70" s="2">
        <v>101421</v>
      </c>
      <c r="AK70" s="2">
        <v>100778</v>
      </c>
    </row>
    <row r="71" spans="1:37" ht="19" x14ac:dyDescent="0.2">
      <c r="A71" s="3" t="s">
        <v>70</v>
      </c>
      <c r="B71" s="2">
        <v>47164</v>
      </c>
      <c r="C71" s="2">
        <v>55760</v>
      </c>
      <c r="D71" s="2">
        <v>54967</v>
      </c>
      <c r="E71" s="2">
        <v>54869</v>
      </c>
      <c r="F71" s="2">
        <v>56341</v>
      </c>
      <c r="G71" s="2">
        <v>54876</v>
      </c>
      <c r="H71" s="2">
        <v>54563</v>
      </c>
      <c r="I71" s="2">
        <v>55781</v>
      </c>
      <c r="J71" s="2">
        <v>57508</v>
      </c>
      <c r="K71" s="2">
        <v>57709</v>
      </c>
      <c r="L71" s="2">
        <v>60738</v>
      </c>
      <c r="M71" s="2">
        <v>59616</v>
      </c>
      <c r="N71" s="2">
        <v>61042</v>
      </c>
      <c r="O71" s="2">
        <v>59727</v>
      </c>
      <c r="P71" s="2">
        <v>61008</v>
      </c>
      <c r="Q71" s="2">
        <v>61834</v>
      </c>
      <c r="R71" s="2">
        <v>63325</v>
      </c>
      <c r="S71" s="2">
        <v>63513</v>
      </c>
      <c r="T71" s="2">
        <v>67793</v>
      </c>
      <c r="U71" s="2">
        <v>68980</v>
      </c>
      <c r="V71" s="2">
        <v>72061</v>
      </c>
      <c r="W71" s="2">
        <v>70437</v>
      </c>
      <c r="X71" s="2">
        <v>73859</v>
      </c>
      <c r="Y71" s="2">
        <v>79734</v>
      </c>
      <c r="Z71" s="2">
        <v>83662</v>
      </c>
      <c r="AA71" s="2">
        <v>79870</v>
      </c>
      <c r="AB71" s="2">
        <v>111571</v>
      </c>
      <c r="AC71" s="2">
        <v>107301</v>
      </c>
      <c r="AD71" s="2">
        <v>102145</v>
      </c>
      <c r="AE71" s="2">
        <v>98552</v>
      </c>
      <c r="AF71" s="2">
        <v>96864</v>
      </c>
      <c r="AG71" s="2">
        <v>96196</v>
      </c>
      <c r="AH71" s="2">
        <v>98950</v>
      </c>
      <c r="AI71" s="2">
        <v>98173</v>
      </c>
      <c r="AJ71" s="2">
        <v>99391</v>
      </c>
      <c r="AK71" s="2">
        <v>98693</v>
      </c>
    </row>
    <row r="72" spans="1:37" ht="19" x14ac:dyDescent="0.2">
      <c r="A72" s="3" t="s">
        <v>71</v>
      </c>
      <c r="B72" s="2">
        <v>43940</v>
      </c>
      <c r="C72" s="2">
        <v>45581</v>
      </c>
      <c r="D72" s="2">
        <v>53947</v>
      </c>
      <c r="E72" s="2">
        <v>53086</v>
      </c>
      <c r="F72" s="2">
        <v>53155</v>
      </c>
      <c r="G72" s="2">
        <v>54634</v>
      </c>
      <c r="H72" s="2">
        <v>53212</v>
      </c>
      <c r="I72" s="2">
        <v>54334</v>
      </c>
      <c r="J72" s="2">
        <v>54166</v>
      </c>
      <c r="K72" s="2">
        <v>55870</v>
      </c>
      <c r="L72" s="2">
        <v>56112</v>
      </c>
      <c r="M72" s="2">
        <v>59052</v>
      </c>
      <c r="N72" s="2">
        <v>58105</v>
      </c>
      <c r="O72" s="2">
        <v>59505</v>
      </c>
      <c r="P72" s="2">
        <v>58227</v>
      </c>
      <c r="Q72" s="2">
        <v>59510</v>
      </c>
      <c r="R72" s="2">
        <v>60412</v>
      </c>
      <c r="S72" s="2">
        <v>61920</v>
      </c>
      <c r="T72" s="2">
        <v>62156</v>
      </c>
      <c r="U72" s="2">
        <v>66379</v>
      </c>
      <c r="V72" s="2">
        <v>67641</v>
      </c>
      <c r="W72" s="2">
        <v>70673</v>
      </c>
      <c r="X72" s="2">
        <v>69113</v>
      </c>
      <c r="Y72" s="2">
        <v>72524</v>
      </c>
      <c r="Z72" s="2">
        <v>78361</v>
      </c>
      <c r="AA72" s="2">
        <v>82195</v>
      </c>
      <c r="AB72" s="2">
        <v>78487</v>
      </c>
      <c r="AC72" s="2">
        <v>109757</v>
      </c>
      <c r="AD72" s="2">
        <v>105566</v>
      </c>
      <c r="AE72" s="2">
        <v>100546</v>
      </c>
      <c r="AF72" s="2">
        <v>97036</v>
      </c>
      <c r="AG72" s="2">
        <v>95370</v>
      </c>
      <c r="AH72" s="2">
        <v>94745</v>
      </c>
      <c r="AI72" s="2">
        <v>97326</v>
      </c>
      <c r="AJ72" s="2">
        <v>96637</v>
      </c>
      <c r="AK72" s="2">
        <v>95881</v>
      </c>
    </row>
    <row r="73" spans="1:37" ht="19" x14ac:dyDescent="0.2">
      <c r="A73" s="3" t="s">
        <v>72</v>
      </c>
      <c r="B73" s="2">
        <v>43512</v>
      </c>
      <c r="C73" s="2">
        <v>42354</v>
      </c>
      <c r="D73" s="2">
        <v>43993</v>
      </c>
      <c r="E73" s="2">
        <v>52068</v>
      </c>
      <c r="F73" s="2">
        <v>51269</v>
      </c>
      <c r="G73" s="2">
        <v>51316</v>
      </c>
      <c r="H73" s="2">
        <v>52769</v>
      </c>
      <c r="I73" s="2">
        <v>51996</v>
      </c>
      <c r="J73" s="2">
        <v>52650</v>
      </c>
      <c r="K73" s="2">
        <v>52482</v>
      </c>
      <c r="L73" s="2">
        <v>54219</v>
      </c>
      <c r="M73" s="2">
        <v>54444</v>
      </c>
      <c r="N73" s="2">
        <v>57342</v>
      </c>
      <c r="O73" s="2">
        <v>56527</v>
      </c>
      <c r="P73" s="2">
        <v>57876</v>
      </c>
      <c r="Q73" s="2">
        <v>56702</v>
      </c>
      <c r="R73" s="2">
        <v>57949</v>
      </c>
      <c r="S73" s="2">
        <v>58932</v>
      </c>
      <c r="T73" s="2">
        <v>60460</v>
      </c>
      <c r="U73" s="2">
        <v>60734</v>
      </c>
      <c r="V73" s="2">
        <v>64955</v>
      </c>
      <c r="W73" s="2">
        <v>66258</v>
      </c>
      <c r="X73" s="2">
        <v>69236</v>
      </c>
      <c r="Y73" s="2">
        <v>67763</v>
      </c>
      <c r="Z73" s="2">
        <v>71100</v>
      </c>
      <c r="AA73" s="2">
        <v>76868</v>
      </c>
      <c r="AB73" s="2">
        <v>80656</v>
      </c>
      <c r="AC73" s="2">
        <v>77016</v>
      </c>
      <c r="AD73" s="2">
        <v>107866</v>
      </c>
      <c r="AE73" s="2">
        <v>103756</v>
      </c>
      <c r="AF73" s="2">
        <v>98876</v>
      </c>
      <c r="AG73" s="2">
        <v>95438</v>
      </c>
      <c r="AH73" s="2">
        <v>93783</v>
      </c>
      <c r="AI73" s="2">
        <v>93049</v>
      </c>
      <c r="AJ73" s="2">
        <v>95622</v>
      </c>
      <c r="AK73" s="2">
        <v>94772</v>
      </c>
    </row>
    <row r="74" spans="1:37" ht="19" x14ac:dyDescent="0.2">
      <c r="A74" s="3" t="s">
        <v>73</v>
      </c>
      <c r="B74" s="2">
        <v>41854</v>
      </c>
      <c r="C74" s="2">
        <v>41774</v>
      </c>
      <c r="D74" s="2">
        <v>40640</v>
      </c>
      <c r="E74" s="2">
        <v>42284</v>
      </c>
      <c r="F74" s="2">
        <v>50067</v>
      </c>
      <c r="G74" s="2">
        <v>49322</v>
      </c>
      <c r="H74" s="2">
        <v>49343</v>
      </c>
      <c r="I74" s="2">
        <v>50447</v>
      </c>
      <c r="J74" s="2">
        <v>50118</v>
      </c>
      <c r="K74" s="2">
        <v>50900</v>
      </c>
      <c r="L74" s="2">
        <v>50721</v>
      </c>
      <c r="M74" s="2">
        <v>52507</v>
      </c>
      <c r="N74" s="2">
        <v>52711</v>
      </c>
      <c r="O74" s="2">
        <v>55568</v>
      </c>
      <c r="P74" s="2">
        <v>54830</v>
      </c>
      <c r="Q74" s="2">
        <v>56144</v>
      </c>
      <c r="R74" s="2">
        <v>55147</v>
      </c>
      <c r="S74" s="2">
        <v>56331</v>
      </c>
      <c r="T74" s="2">
        <v>57387</v>
      </c>
      <c r="U74" s="2">
        <v>58939</v>
      </c>
      <c r="V74" s="2">
        <v>59285</v>
      </c>
      <c r="W74" s="2">
        <v>63482</v>
      </c>
      <c r="X74" s="2">
        <v>64829</v>
      </c>
      <c r="Y74" s="2">
        <v>67783</v>
      </c>
      <c r="Z74" s="2">
        <v>66370</v>
      </c>
      <c r="AA74" s="2">
        <v>69575</v>
      </c>
      <c r="AB74" s="2">
        <v>75335</v>
      </c>
      <c r="AC74" s="2">
        <v>78995</v>
      </c>
      <c r="AD74" s="2">
        <v>75438</v>
      </c>
      <c r="AE74" s="2">
        <v>105868</v>
      </c>
      <c r="AF74" s="2">
        <v>101890</v>
      </c>
      <c r="AG74" s="2">
        <v>97136</v>
      </c>
      <c r="AH74" s="2">
        <v>93679</v>
      </c>
      <c r="AI74" s="2">
        <v>91972</v>
      </c>
      <c r="AJ74" s="2">
        <v>91284</v>
      </c>
      <c r="AK74" s="2">
        <v>90432</v>
      </c>
    </row>
    <row r="75" spans="1:37" ht="19" x14ac:dyDescent="0.2">
      <c r="A75" s="3" t="s">
        <v>74</v>
      </c>
      <c r="B75" s="2">
        <v>39443</v>
      </c>
      <c r="C75" s="2">
        <v>39927</v>
      </c>
      <c r="D75" s="2">
        <v>39953</v>
      </c>
      <c r="E75" s="2">
        <v>38757</v>
      </c>
      <c r="F75" s="2">
        <v>40494</v>
      </c>
      <c r="G75" s="2">
        <v>47966</v>
      </c>
      <c r="H75" s="2">
        <v>47164</v>
      </c>
      <c r="I75" s="2">
        <v>49793</v>
      </c>
      <c r="J75" s="2">
        <v>48493</v>
      </c>
      <c r="K75" s="2">
        <v>48187</v>
      </c>
      <c r="L75" s="2">
        <v>49056</v>
      </c>
      <c r="M75" s="2">
        <v>48902</v>
      </c>
      <c r="N75" s="2">
        <v>50685</v>
      </c>
      <c r="O75" s="2">
        <v>50904</v>
      </c>
      <c r="P75" s="2">
        <v>53675</v>
      </c>
      <c r="Q75" s="2">
        <v>53026</v>
      </c>
      <c r="R75" s="2">
        <v>54381</v>
      </c>
      <c r="S75" s="2">
        <v>53491</v>
      </c>
      <c r="T75" s="2">
        <v>54688</v>
      </c>
      <c r="U75" s="2">
        <v>55799</v>
      </c>
      <c r="V75" s="2">
        <v>57400</v>
      </c>
      <c r="W75" s="2">
        <v>57830</v>
      </c>
      <c r="X75" s="2">
        <v>61953</v>
      </c>
      <c r="Y75" s="2">
        <v>63321</v>
      </c>
      <c r="Z75" s="2">
        <v>66278</v>
      </c>
      <c r="AA75" s="2">
        <v>64881</v>
      </c>
      <c r="AB75" s="2">
        <v>68026</v>
      </c>
      <c r="AC75" s="2">
        <v>73715</v>
      </c>
      <c r="AD75" s="2">
        <v>77265</v>
      </c>
      <c r="AE75" s="2">
        <v>73806</v>
      </c>
      <c r="AF75" s="2">
        <v>103708</v>
      </c>
      <c r="AG75" s="2">
        <v>99918</v>
      </c>
      <c r="AH75" s="2">
        <v>95209</v>
      </c>
      <c r="AI75" s="2">
        <v>91669</v>
      </c>
      <c r="AJ75" s="2">
        <v>90039</v>
      </c>
      <c r="AK75" s="2">
        <v>89097</v>
      </c>
    </row>
    <row r="76" spans="1:37" ht="19" x14ac:dyDescent="0.2">
      <c r="A76" s="3" t="s">
        <v>75</v>
      </c>
      <c r="B76" s="2">
        <v>39409</v>
      </c>
      <c r="C76" s="2">
        <v>37464</v>
      </c>
      <c r="D76" s="2">
        <v>37951</v>
      </c>
      <c r="E76" s="2">
        <v>38079</v>
      </c>
      <c r="F76" s="2">
        <v>36900</v>
      </c>
      <c r="G76" s="2">
        <v>38631</v>
      </c>
      <c r="H76" s="2">
        <v>45682</v>
      </c>
      <c r="I76" s="2">
        <v>46250</v>
      </c>
      <c r="J76" s="2">
        <v>47616</v>
      </c>
      <c r="K76" s="2">
        <v>46447</v>
      </c>
      <c r="L76" s="2">
        <v>46202</v>
      </c>
      <c r="M76" s="2">
        <v>47117</v>
      </c>
      <c r="N76" s="2">
        <v>47006</v>
      </c>
      <c r="O76" s="2">
        <v>48753</v>
      </c>
      <c r="P76" s="2">
        <v>48979</v>
      </c>
      <c r="Q76" s="2">
        <v>51660</v>
      </c>
      <c r="R76" s="2">
        <v>51134</v>
      </c>
      <c r="S76" s="2">
        <v>52563</v>
      </c>
      <c r="T76" s="2">
        <v>51785</v>
      </c>
      <c r="U76" s="2">
        <v>53029</v>
      </c>
      <c r="V76" s="2">
        <v>54183</v>
      </c>
      <c r="W76" s="2">
        <v>55775</v>
      </c>
      <c r="X76" s="2">
        <v>56288</v>
      </c>
      <c r="Y76" s="2">
        <v>60371</v>
      </c>
      <c r="Z76" s="2">
        <v>61710</v>
      </c>
      <c r="AA76" s="2">
        <v>64639</v>
      </c>
      <c r="AB76" s="2">
        <v>63336</v>
      </c>
      <c r="AC76" s="2">
        <v>66443</v>
      </c>
      <c r="AD76" s="2">
        <v>71969</v>
      </c>
      <c r="AE76" s="2">
        <v>75510</v>
      </c>
      <c r="AF76" s="2">
        <v>72113</v>
      </c>
      <c r="AG76" s="2">
        <v>101442</v>
      </c>
      <c r="AH76" s="2">
        <v>97707</v>
      </c>
      <c r="AI76" s="2">
        <v>93000</v>
      </c>
      <c r="AJ76" s="2">
        <v>89600</v>
      </c>
      <c r="AK76" s="2">
        <v>88585</v>
      </c>
    </row>
    <row r="77" spans="1:37" ht="19" x14ac:dyDescent="0.2">
      <c r="A77" s="3" t="s">
        <v>76</v>
      </c>
      <c r="B77" s="2">
        <v>36595</v>
      </c>
      <c r="C77" s="2">
        <v>37238</v>
      </c>
      <c r="D77" s="2">
        <v>35486</v>
      </c>
      <c r="E77" s="2">
        <v>35854</v>
      </c>
      <c r="F77" s="2">
        <v>36113</v>
      </c>
      <c r="G77" s="2">
        <v>34943</v>
      </c>
      <c r="H77" s="2">
        <v>36594</v>
      </c>
      <c r="I77" s="2">
        <v>43886</v>
      </c>
      <c r="J77" s="2">
        <v>44074</v>
      </c>
      <c r="K77" s="2">
        <v>45343</v>
      </c>
      <c r="L77" s="2">
        <v>44281</v>
      </c>
      <c r="M77" s="2">
        <v>44123</v>
      </c>
      <c r="N77" s="2">
        <v>45091</v>
      </c>
      <c r="O77" s="2">
        <v>44984</v>
      </c>
      <c r="P77" s="2">
        <v>46684</v>
      </c>
      <c r="Q77" s="2">
        <v>46985</v>
      </c>
      <c r="R77" s="2">
        <v>49567</v>
      </c>
      <c r="S77" s="2">
        <v>49228</v>
      </c>
      <c r="T77" s="2">
        <v>50682</v>
      </c>
      <c r="U77" s="2">
        <v>50037</v>
      </c>
      <c r="V77" s="2">
        <v>51357</v>
      </c>
      <c r="W77" s="2">
        <v>52466</v>
      </c>
      <c r="X77" s="2">
        <v>54100</v>
      </c>
      <c r="Y77" s="2">
        <v>54666</v>
      </c>
      <c r="Z77" s="2">
        <v>58702</v>
      </c>
      <c r="AA77" s="2">
        <v>59949</v>
      </c>
      <c r="AB77" s="2">
        <v>62907</v>
      </c>
      <c r="AC77" s="2">
        <v>61668</v>
      </c>
      <c r="AD77" s="2">
        <v>64743</v>
      </c>
      <c r="AE77" s="2">
        <v>70142</v>
      </c>
      <c r="AF77" s="2">
        <v>73633</v>
      </c>
      <c r="AG77" s="2">
        <v>70338</v>
      </c>
      <c r="AH77" s="2">
        <v>99005</v>
      </c>
      <c r="AI77" s="2">
        <v>95216</v>
      </c>
      <c r="AJ77" s="2">
        <v>90656</v>
      </c>
      <c r="AK77" s="2">
        <v>89464</v>
      </c>
    </row>
    <row r="78" spans="1:37" ht="19" x14ac:dyDescent="0.2">
      <c r="A78" s="3" t="s">
        <v>77</v>
      </c>
      <c r="B78" s="2">
        <v>33937</v>
      </c>
      <c r="C78" s="2">
        <v>34443</v>
      </c>
      <c r="D78" s="2">
        <v>35046</v>
      </c>
      <c r="E78" s="2">
        <v>33395</v>
      </c>
      <c r="F78" s="2">
        <v>33909</v>
      </c>
      <c r="G78" s="2">
        <v>34159</v>
      </c>
      <c r="H78" s="2">
        <v>32919</v>
      </c>
      <c r="I78" s="2">
        <v>42200</v>
      </c>
      <c r="J78" s="2">
        <v>41599</v>
      </c>
      <c r="K78" s="2">
        <v>41824</v>
      </c>
      <c r="L78" s="2">
        <v>43053</v>
      </c>
      <c r="M78" s="2">
        <v>42014</v>
      </c>
      <c r="N78" s="2">
        <v>41969</v>
      </c>
      <c r="O78" s="2">
        <v>42980</v>
      </c>
      <c r="P78" s="2">
        <v>42874</v>
      </c>
      <c r="Q78" s="2">
        <v>44606</v>
      </c>
      <c r="R78" s="2">
        <v>45001</v>
      </c>
      <c r="S78" s="2">
        <v>47458</v>
      </c>
      <c r="T78" s="2">
        <v>47322</v>
      </c>
      <c r="U78" s="2">
        <v>48767</v>
      </c>
      <c r="V78" s="2">
        <v>48227</v>
      </c>
      <c r="W78" s="2">
        <v>49579</v>
      </c>
      <c r="X78" s="2">
        <v>50637</v>
      </c>
      <c r="Y78" s="2">
        <v>52380</v>
      </c>
      <c r="Z78" s="2">
        <v>52972</v>
      </c>
      <c r="AA78" s="2">
        <v>56935</v>
      </c>
      <c r="AB78" s="2">
        <v>58146</v>
      </c>
      <c r="AC78" s="2">
        <v>61031</v>
      </c>
      <c r="AD78" s="2">
        <v>59862</v>
      </c>
      <c r="AE78" s="2">
        <v>62919</v>
      </c>
      <c r="AF78" s="2">
        <v>68214</v>
      </c>
      <c r="AG78" s="2">
        <v>71624</v>
      </c>
      <c r="AH78" s="2">
        <v>68342</v>
      </c>
      <c r="AI78" s="2">
        <v>96267</v>
      </c>
      <c r="AJ78" s="2">
        <v>92585</v>
      </c>
      <c r="AK78" s="2">
        <v>91254</v>
      </c>
    </row>
    <row r="79" spans="1:37" ht="19" x14ac:dyDescent="0.2">
      <c r="A79" s="3" t="s">
        <v>78</v>
      </c>
      <c r="B79" s="2">
        <v>29452</v>
      </c>
      <c r="C79" s="2">
        <v>31827</v>
      </c>
      <c r="D79" s="2">
        <v>32181</v>
      </c>
      <c r="E79" s="2">
        <v>32864</v>
      </c>
      <c r="F79" s="2">
        <v>31239</v>
      </c>
      <c r="G79" s="2">
        <v>31719</v>
      </c>
      <c r="H79" s="2">
        <v>31977</v>
      </c>
      <c r="I79" s="2">
        <v>33457</v>
      </c>
      <c r="J79" s="2">
        <v>39742</v>
      </c>
      <c r="K79" s="2">
        <v>39256</v>
      </c>
      <c r="L79" s="2">
        <v>39524</v>
      </c>
      <c r="M79" s="2">
        <v>40757</v>
      </c>
      <c r="N79" s="2">
        <v>39737</v>
      </c>
      <c r="O79" s="2">
        <v>39757</v>
      </c>
      <c r="P79" s="2">
        <v>40782</v>
      </c>
      <c r="Q79" s="2">
        <v>40688</v>
      </c>
      <c r="R79" s="2">
        <v>42536</v>
      </c>
      <c r="S79" s="2">
        <v>42980</v>
      </c>
      <c r="T79" s="2">
        <v>45377</v>
      </c>
      <c r="U79" s="2">
        <v>45336</v>
      </c>
      <c r="V79" s="2">
        <v>46813</v>
      </c>
      <c r="W79" s="2">
        <v>46303</v>
      </c>
      <c r="X79" s="2">
        <v>47685</v>
      </c>
      <c r="Y79" s="2">
        <v>48771</v>
      </c>
      <c r="Z79" s="2">
        <v>50545</v>
      </c>
      <c r="AA79" s="2">
        <v>51175</v>
      </c>
      <c r="AB79" s="2">
        <v>55094</v>
      </c>
      <c r="AC79" s="2">
        <v>56282</v>
      </c>
      <c r="AD79" s="2">
        <v>59024</v>
      </c>
      <c r="AE79" s="2">
        <v>57996</v>
      </c>
      <c r="AF79" s="2">
        <v>60997</v>
      </c>
      <c r="AG79" s="2">
        <v>66175</v>
      </c>
      <c r="AH79" s="2">
        <v>69351</v>
      </c>
      <c r="AI79" s="2">
        <v>66068</v>
      </c>
      <c r="AJ79" s="2">
        <v>93314</v>
      </c>
      <c r="AK79" s="2">
        <v>91799</v>
      </c>
    </row>
    <row r="80" spans="1:37" ht="19" x14ac:dyDescent="0.2">
      <c r="A80" s="3" t="s">
        <v>79</v>
      </c>
      <c r="B80" s="2">
        <v>27576</v>
      </c>
      <c r="C80" s="2">
        <v>27357</v>
      </c>
      <c r="D80" s="2">
        <v>29610</v>
      </c>
      <c r="E80" s="2">
        <v>30020</v>
      </c>
      <c r="F80" s="2">
        <v>30588</v>
      </c>
      <c r="G80" s="2">
        <v>29155</v>
      </c>
      <c r="H80" s="2">
        <v>29465</v>
      </c>
      <c r="I80" s="2">
        <v>29834</v>
      </c>
      <c r="J80" s="2">
        <v>31289</v>
      </c>
      <c r="K80" s="2">
        <v>37282</v>
      </c>
      <c r="L80" s="2">
        <v>36860</v>
      </c>
      <c r="M80" s="2">
        <v>37157</v>
      </c>
      <c r="N80" s="2">
        <v>38378</v>
      </c>
      <c r="O80" s="2">
        <v>37437</v>
      </c>
      <c r="P80" s="2">
        <v>37498</v>
      </c>
      <c r="Q80" s="2">
        <v>38549</v>
      </c>
      <c r="R80" s="2">
        <v>38549</v>
      </c>
      <c r="S80" s="2">
        <v>40351</v>
      </c>
      <c r="T80" s="2">
        <v>40878</v>
      </c>
      <c r="U80" s="2">
        <v>43270</v>
      </c>
      <c r="V80" s="2">
        <v>43263</v>
      </c>
      <c r="W80" s="2">
        <v>44778</v>
      </c>
      <c r="X80" s="2">
        <v>44267</v>
      </c>
      <c r="Y80" s="2">
        <v>45747</v>
      </c>
      <c r="Z80" s="2">
        <v>46870</v>
      </c>
      <c r="AA80" s="2">
        <v>48631</v>
      </c>
      <c r="AB80" s="2">
        <v>49296</v>
      </c>
      <c r="AC80" s="2">
        <v>53173</v>
      </c>
      <c r="AD80" s="2">
        <v>54265</v>
      </c>
      <c r="AE80" s="2">
        <v>56983</v>
      </c>
      <c r="AF80" s="2">
        <v>56018</v>
      </c>
      <c r="AG80" s="2">
        <v>58979</v>
      </c>
      <c r="AH80" s="2">
        <v>63876</v>
      </c>
      <c r="AI80" s="2">
        <v>66781</v>
      </c>
      <c r="AJ80" s="2">
        <v>63667</v>
      </c>
      <c r="AK80" s="2">
        <v>62444</v>
      </c>
    </row>
    <row r="81" spans="1:42" ht="19" x14ac:dyDescent="0.2">
      <c r="A81" s="3" t="s">
        <v>80</v>
      </c>
      <c r="B81" s="2">
        <v>25698</v>
      </c>
      <c r="C81" s="2">
        <v>25406</v>
      </c>
      <c r="D81" s="2">
        <v>25225</v>
      </c>
      <c r="E81" s="2">
        <v>27313</v>
      </c>
      <c r="F81" s="2">
        <v>27751</v>
      </c>
      <c r="G81" s="2">
        <v>28329</v>
      </c>
      <c r="H81" s="2">
        <v>26923</v>
      </c>
      <c r="I81" s="2">
        <v>28742</v>
      </c>
      <c r="J81" s="2">
        <v>27694</v>
      </c>
      <c r="K81" s="2">
        <v>29071</v>
      </c>
      <c r="L81" s="2">
        <v>34856</v>
      </c>
      <c r="M81" s="2">
        <v>34399</v>
      </c>
      <c r="N81" s="2">
        <v>34738</v>
      </c>
      <c r="O81" s="2">
        <v>35934</v>
      </c>
      <c r="P81" s="2">
        <v>35041</v>
      </c>
      <c r="Q81" s="2">
        <v>35183</v>
      </c>
      <c r="R81" s="2">
        <v>36285</v>
      </c>
      <c r="S81" s="2">
        <v>36418</v>
      </c>
      <c r="T81" s="2">
        <v>38096</v>
      </c>
      <c r="U81" s="2">
        <v>38712</v>
      </c>
      <c r="V81" s="2">
        <v>41047</v>
      </c>
      <c r="W81" s="2">
        <v>41205</v>
      </c>
      <c r="X81" s="2">
        <v>42585</v>
      </c>
      <c r="Y81" s="2">
        <v>42220</v>
      </c>
      <c r="Z81" s="2">
        <v>43696</v>
      </c>
      <c r="AA81" s="2">
        <v>44880</v>
      </c>
      <c r="AB81" s="2">
        <v>46657</v>
      </c>
      <c r="AC81" s="2">
        <v>47287</v>
      </c>
      <c r="AD81" s="2">
        <v>51103</v>
      </c>
      <c r="AE81" s="2">
        <v>52203</v>
      </c>
      <c r="AF81" s="2">
        <v>54879</v>
      </c>
      <c r="AG81" s="2">
        <v>53963</v>
      </c>
      <c r="AH81" s="2">
        <v>56664</v>
      </c>
      <c r="AI81" s="2">
        <v>61293</v>
      </c>
      <c r="AJ81" s="2">
        <v>64111</v>
      </c>
      <c r="AK81" s="2">
        <v>62768</v>
      </c>
    </row>
    <row r="82" spans="1:42" ht="19" x14ac:dyDescent="0.2">
      <c r="A82" s="3" t="s">
        <v>81</v>
      </c>
      <c r="B82" s="2">
        <v>22919</v>
      </c>
      <c r="C82" s="2">
        <v>23492</v>
      </c>
      <c r="D82" s="2">
        <v>23164</v>
      </c>
      <c r="E82" s="2">
        <v>23090</v>
      </c>
      <c r="F82" s="2">
        <v>25081</v>
      </c>
      <c r="G82" s="2">
        <v>25506</v>
      </c>
      <c r="H82" s="2">
        <v>25897</v>
      </c>
      <c r="I82" s="2">
        <v>26201</v>
      </c>
      <c r="J82" s="2">
        <v>26450</v>
      </c>
      <c r="K82" s="2">
        <v>25545</v>
      </c>
      <c r="L82" s="2">
        <v>26854</v>
      </c>
      <c r="M82" s="2">
        <v>32331</v>
      </c>
      <c r="N82" s="2">
        <v>31881</v>
      </c>
      <c r="O82" s="2">
        <v>32305</v>
      </c>
      <c r="P82" s="2">
        <v>33431</v>
      </c>
      <c r="Q82" s="2">
        <v>32592</v>
      </c>
      <c r="R82" s="2">
        <v>32888</v>
      </c>
      <c r="S82" s="2">
        <v>33954</v>
      </c>
      <c r="T82" s="2">
        <v>34177</v>
      </c>
      <c r="U82" s="2">
        <v>35814</v>
      </c>
      <c r="V82" s="2">
        <v>36508</v>
      </c>
      <c r="W82" s="2">
        <v>38764</v>
      </c>
      <c r="X82" s="2">
        <v>39091</v>
      </c>
      <c r="Y82" s="2">
        <v>40331</v>
      </c>
      <c r="Z82" s="2">
        <v>40100</v>
      </c>
      <c r="AA82" s="2">
        <v>41571</v>
      </c>
      <c r="AB82" s="2">
        <v>42801</v>
      </c>
      <c r="AC82" s="2">
        <v>44538</v>
      </c>
      <c r="AD82" s="2">
        <v>45149</v>
      </c>
      <c r="AE82" s="2">
        <v>48882</v>
      </c>
      <c r="AF82" s="2">
        <v>50031</v>
      </c>
      <c r="AG82" s="2">
        <v>52620</v>
      </c>
      <c r="AH82" s="2">
        <v>51616</v>
      </c>
      <c r="AI82" s="2">
        <v>53999</v>
      </c>
      <c r="AJ82" s="2">
        <v>58596</v>
      </c>
      <c r="AK82" s="2">
        <v>57230</v>
      </c>
    </row>
    <row r="83" spans="1:42" ht="19" x14ac:dyDescent="0.2">
      <c r="A83" s="3" t="s">
        <v>82</v>
      </c>
      <c r="B83" s="2">
        <v>20476</v>
      </c>
      <c r="C83" s="2">
        <v>20816</v>
      </c>
      <c r="D83" s="2">
        <v>21212</v>
      </c>
      <c r="E83" s="2">
        <v>20992</v>
      </c>
      <c r="F83" s="2">
        <v>20949</v>
      </c>
      <c r="G83" s="2">
        <v>22818</v>
      </c>
      <c r="H83" s="2">
        <v>23157</v>
      </c>
      <c r="I83" s="2">
        <v>23618</v>
      </c>
      <c r="J83" s="2">
        <v>23920</v>
      </c>
      <c r="K83" s="2">
        <v>24185</v>
      </c>
      <c r="L83" s="2">
        <v>23418</v>
      </c>
      <c r="M83" s="2">
        <v>24697</v>
      </c>
      <c r="N83" s="2">
        <v>29750</v>
      </c>
      <c r="O83" s="2">
        <v>29404</v>
      </c>
      <c r="P83" s="2">
        <v>29804</v>
      </c>
      <c r="Q83" s="2">
        <v>30888</v>
      </c>
      <c r="R83" s="2">
        <v>30204</v>
      </c>
      <c r="S83" s="2">
        <v>30626</v>
      </c>
      <c r="T83" s="2">
        <v>31591</v>
      </c>
      <c r="U83" s="2">
        <v>31950</v>
      </c>
      <c r="V83" s="2">
        <v>33524</v>
      </c>
      <c r="W83" s="2">
        <v>34253</v>
      </c>
      <c r="X83" s="2">
        <v>36454</v>
      </c>
      <c r="Y83" s="2">
        <v>36859</v>
      </c>
      <c r="Z83" s="2">
        <v>38049</v>
      </c>
      <c r="AA83" s="2">
        <v>37873</v>
      </c>
      <c r="AB83" s="2">
        <v>39387</v>
      </c>
      <c r="AC83" s="2">
        <v>40610</v>
      </c>
      <c r="AD83" s="2">
        <v>42248</v>
      </c>
      <c r="AE83" s="2">
        <v>42884</v>
      </c>
      <c r="AF83" s="2">
        <v>46513</v>
      </c>
      <c r="AG83" s="2">
        <v>47643</v>
      </c>
      <c r="AH83" s="2">
        <v>49998</v>
      </c>
      <c r="AI83" s="2">
        <v>48927</v>
      </c>
      <c r="AJ83" s="2">
        <v>51287</v>
      </c>
      <c r="AK83" s="2">
        <v>49955</v>
      </c>
      <c r="AM83" s="59">
        <f>AVERAGE(AG81:AG85)</f>
        <v>47286.2</v>
      </c>
      <c r="AN83" s="59">
        <f t="shared" ref="AN83:AP83" si="0">AVERAGE(AH81:AH85)</f>
        <v>48899.6</v>
      </c>
      <c r="AO83" s="59">
        <f t="shared" si="0"/>
        <v>50643</v>
      </c>
      <c r="AP83" s="59">
        <f t="shared" si="0"/>
        <v>52851.6</v>
      </c>
    </row>
    <row r="84" spans="1:42" ht="19" x14ac:dyDescent="0.2">
      <c r="A84" s="3" t="s">
        <v>83</v>
      </c>
      <c r="B84" s="2">
        <v>17882</v>
      </c>
      <c r="C84" s="2">
        <v>18366</v>
      </c>
      <c r="D84" s="2">
        <v>18712</v>
      </c>
      <c r="E84" s="2">
        <v>19033</v>
      </c>
      <c r="F84" s="2">
        <v>18934</v>
      </c>
      <c r="G84" s="2">
        <v>18921</v>
      </c>
      <c r="H84" s="2">
        <v>20446</v>
      </c>
      <c r="I84" s="2">
        <v>22472</v>
      </c>
      <c r="J84" s="2">
        <v>21462</v>
      </c>
      <c r="K84" s="2">
        <v>21637</v>
      </c>
      <c r="L84" s="2">
        <v>21987</v>
      </c>
      <c r="M84" s="2">
        <v>21305</v>
      </c>
      <c r="N84" s="2">
        <v>22529</v>
      </c>
      <c r="O84" s="2">
        <v>27171</v>
      </c>
      <c r="P84" s="2">
        <v>26887</v>
      </c>
      <c r="Q84" s="2">
        <v>27235</v>
      </c>
      <c r="R84" s="2">
        <v>28359</v>
      </c>
      <c r="S84" s="2">
        <v>27796</v>
      </c>
      <c r="T84" s="2">
        <v>28341</v>
      </c>
      <c r="U84" s="2">
        <v>29284</v>
      </c>
      <c r="V84" s="2">
        <v>29771</v>
      </c>
      <c r="W84" s="2">
        <v>31209</v>
      </c>
      <c r="X84" s="2">
        <v>31988</v>
      </c>
      <c r="Y84" s="2">
        <v>34068</v>
      </c>
      <c r="Z84" s="2">
        <v>34572</v>
      </c>
      <c r="AA84" s="2">
        <v>35683</v>
      </c>
      <c r="AB84" s="2">
        <v>35634</v>
      </c>
      <c r="AC84" s="2">
        <v>37052</v>
      </c>
      <c r="AD84" s="2">
        <v>38280</v>
      </c>
      <c r="AE84" s="2">
        <v>39840</v>
      </c>
      <c r="AF84" s="2">
        <v>40562</v>
      </c>
      <c r="AG84" s="2">
        <v>44026</v>
      </c>
      <c r="AH84" s="2">
        <v>44917</v>
      </c>
      <c r="AI84" s="2">
        <v>47038</v>
      </c>
      <c r="AJ84" s="2">
        <v>46207</v>
      </c>
      <c r="AK84" s="2">
        <v>44857</v>
      </c>
      <c r="AO84">
        <f>AO83/AM83</f>
        <v>1.0709889989045431</v>
      </c>
      <c r="AP84">
        <f>AP83/AM83</f>
        <v>1.1176960720040943</v>
      </c>
    </row>
    <row r="85" spans="1:42" ht="19" x14ac:dyDescent="0.2">
      <c r="A85" s="3" t="s">
        <v>84</v>
      </c>
      <c r="B85" s="2">
        <v>15762</v>
      </c>
      <c r="C85" s="2">
        <v>15946</v>
      </c>
      <c r="D85" s="2">
        <v>16297</v>
      </c>
      <c r="E85" s="2">
        <v>16688</v>
      </c>
      <c r="F85" s="2">
        <v>16963</v>
      </c>
      <c r="G85" s="2">
        <v>16991</v>
      </c>
      <c r="H85" s="2">
        <v>16797</v>
      </c>
      <c r="I85" s="2">
        <v>19774</v>
      </c>
      <c r="J85" s="2">
        <v>20202</v>
      </c>
      <c r="K85" s="2">
        <v>19340</v>
      </c>
      <c r="L85" s="2">
        <v>19440</v>
      </c>
      <c r="M85" s="2">
        <v>19832</v>
      </c>
      <c r="N85" s="2">
        <v>19222</v>
      </c>
      <c r="O85" s="2">
        <v>20374</v>
      </c>
      <c r="P85" s="2">
        <v>24623</v>
      </c>
      <c r="Q85" s="2">
        <v>24329</v>
      </c>
      <c r="R85" s="2">
        <v>24785</v>
      </c>
      <c r="S85" s="2">
        <v>25836</v>
      </c>
      <c r="T85" s="2">
        <v>25401</v>
      </c>
      <c r="U85" s="2">
        <v>26052</v>
      </c>
      <c r="V85" s="2">
        <v>26975</v>
      </c>
      <c r="W85" s="2">
        <v>27549</v>
      </c>
      <c r="X85" s="2">
        <v>28874</v>
      </c>
      <c r="Y85" s="2">
        <v>29661</v>
      </c>
      <c r="Z85" s="2">
        <v>31559</v>
      </c>
      <c r="AA85" s="2">
        <v>32190</v>
      </c>
      <c r="AB85" s="2">
        <v>33291</v>
      </c>
      <c r="AC85" s="2">
        <v>33310</v>
      </c>
      <c r="AD85" s="2">
        <v>34620</v>
      </c>
      <c r="AE85" s="2">
        <v>35857</v>
      </c>
      <c r="AF85" s="2">
        <v>37301</v>
      </c>
      <c r="AG85" s="2">
        <v>38179</v>
      </c>
      <c r="AH85" s="2">
        <v>41303</v>
      </c>
      <c r="AI85" s="2">
        <v>41958</v>
      </c>
      <c r="AJ85" s="2">
        <v>44057</v>
      </c>
      <c r="AK85" s="2">
        <v>42598</v>
      </c>
    </row>
    <row r="86" spans="1:42" ht="19" x14ac:dyDescent="0.2">
      <c r="A86" s="3" t="s">
        <v>85</v>
      </c>
      <c r="B86" s="2">
        <v>13972</v>
      </c>
      <c r="C86" s="2">
        <v>13923</v>
      </c>
      <c r="D86" s="2">
        <v>13993</v>
      </c>
      <c r="E86" s="2">
        <v>14405</v>
      </c>
      <c r="F86" s="2">
        <v>14722</v>
      </c>
      <c r="G86" s="2">
        <v>14990</v>
      </c>
      <c r="H86" s="2">
        <v>14978</v>
      </c>
      <c r="I86" s="2">
        <v>17131</v>
      </c>
      <c r="J86" s="2">
        <v>17501</v>
      </c>
      <c r="K86" s="2">
        <v>17995</v>
      </c>
      <c r="L86" s="2">
        <v>17227</v>
      </c>
      <c r="M86" s="2">
        <v>17330</v>
      </c>
      <c r="N86" s="2">
        <v>17721</v>
      </c>
      <c r="O86" s="2">
        <v>17148</v>
      </c>
      <c r="P86" s="2">
        <v>18298</v>
      </c>
      <c r="Q86" s="2">
        <v>22121</v>
      </c>
      <c r="R86" s="2">
        <v>21937</v>
      </c>
      <c r="S86" s="2">
        <v>22414</v>
      </c>
      <c r="T86" s="2">
        <v>23386</v>
      </c>
      <c r="U86" s="2">
        <v>23114</v>
      </c>
      <c r="V86" s="2">
        <v>23782</v>
      </c>
      <c r="W86" s="2">
        <v>24642</v>
      </c>
      <c r="X86" s="2">
        <v>25294</v>
      </c>
      <c r="Y86" s="2">
        <v>26578</v>
      </c>
      <c r="Z86" s="2">
        <v>27286</v>
      </c>
      <c r="AA86" s="2">
        <v>29047</v>
      </c>
      <c r="AB86" s="2">
        <v>29779</v>
      </c>
      <c r="AC86" s="2">
        <v>30829</v>
      </c>
      <c r="AD86" s="2">
        <v>30800</v>
      </c>
      <c r="AE86" s="2">
        <v>32166</v>
      </c>
      <c r="AF86" s="2">
        <v>33360</v>
      </c>
      <c r="AG86" s="2">
        <v>34723</v>
      </c>
      <c r="AH86" s="2">
        <v>35431</v>
      </c>
      <c r="AI86" s="2">
        <v>38285</v>
      </c>
      <c r="AJ86" s="2">
        <v>39002</v>
      </c>
      <c r="AK86" s="2">
        <v>37531</v>
      </c>
    </row>
    <row r="87" spans="1:42" ht="19" x14ac:dyDescent="0.2">
      <c r="A87" s="3" t="s">
        <v>86</v>
      </c>
      <c r="B87" s="2">
        <v>11809</v>
      </c>
      <c r="C87" s="2">
        <v>12177</v>
      </c>
      <c r="D87" s="2">
        <v>12050</v>
      </c>
      <c r="E87" s="2">
        <v>12153</v>
      </c>
      <c r="F87" s="2">
        <v>12503</v>
      </c>
      <c r="G87" s="2">
        <v>12871</v>
      </c>
      <c r="H87" s="2">
        <v>12931</v>
      </c>
      <c r="I87" s="2">
        <v>13904</v>
      </c>
      <c r="J87" s="2">
        <v>14969</v>
      </c>
      <c r="K87" s="2">
        <v>15345</v>
      </c>
      <c r="L87" s="2">
        <v>15855</v>
      </c>
      <c r="M87" s="2">
        <v>15134</v>
      </c>
      <c r="N87" s="2">
        <v>15219</v>
      </c>
      <c r="O87" s="2">
        <v>15645</v>
      </c>
      <c r="P87" s="2">
        <v>15105</v>
      </c>
      <c r="Q87" s="2">
        <v>16236</v>
      </c>
      <c r="R87" s="2">
        <v>19717</v>
      </c>
      <c r="S87" s="2">
        <v>19642</v>
      </c>
      <c r="T87" s="2">
        <v>20104</v>
      </c>
      <c r="U87" s="2">
        <v>21002</v>
      </c>
      <c r="V87" s="2">
        <v>20824</v>
      </c>
      <c r="W87" s="2">
        <v>21553</v>
      </c>
      <c r="X87" s="2">
        <v>22395</v>
      </c>
      <c r="Y87" s="2">
        <v>23063</v>
      </c>
      <c r="Z87" s="2">
        <v>24224</v>
      </c>
      <c r="AA87" s="2">
        <v>24926</v>
      </c>
      <c r="AB87" s="2">
        <v>26624</v>
      </c>
      <c r="AC87" s="2">
        <v>27329</v>
      </c>
      <c r="AD87" s="2">
        <v>28277</v>
      </c>
      <c r="AE87" s="2">
        <v>28228</v>
      </c>
      <c r="AF87" s="2">
        <v>29647</v>
      </c>
      <c r="AG87" s="2">
        <v>30774</v>
      </c>
      <c r="AH87" s="2">
        <v>31900</v>
      </c>
      <c r="AI87" s="2">
        <v>32445</v>
      </c>
      <c r="AJ87" s="2">
        <v>35236</v>
      </c>
      <c r="AK87" s="2">
        <v>33735</v>
      </c>
    </row>
    <row r="88" spans="1:42" ht="19" x14ac:dyDescent="0.2">
      <c r="A88" s="3" t="s">
        <v>87</v>
      </c>
      <c r="B88" s="2">
        <v>10154</v>
      </c>
      <c r="C88" s="2">
        <v>10193</v>
      </c>
      <c r="D88" s="2">
        <v>10499</v>
      </c>
      <c r="E88" s="2">
        <v>10360</v>
      </c>
      <c r="F88" s="2">
        <v>10434</v>
      </c>
      <c r="G88" s="2">
        <v>10770</v>
      </c>
      <c r="H88" s="2">
        <v>11020</v>
      </c>
      <c r="I88" s="2">
        <v>12118</v>
      </c>
      <c r="J88" s="2">
        <v>12041</v>
      </c>
      <c r="K88" s="2">
        <v>12958</v>
      </c>
      <c r="L88" s="2">
        <v>13320</v>
      </c>
      <c r="M88" s="2">
        <v>13785</v>
      </c>
      <c r="N88" s="2">
        <v>13133</v>
      </c>
      <c r="O88" s="2">
        <v>13244</v>
      </c>
      <c r="P88" s="2">
        <v>13605</v>
      </c>
      <c r="Q88" s="2">
        <v>13156</v>
      </c>
      <c r="R88" s="2">
        <v>14271</v>
      </c>
      <c r="S88" s="2">
        <v>17435</v>
      </c>
      <c r="T88" s="2">
        <v>17434</v>
      </c>
      <c r="U88" s="2">
        <v>17903</v>
      </c>
      <c r="V88" s="2">
        <v>18711</v>
      </c>
      <c r="W88" s="2">
        <v>18592</v>
      </c>
      <c r="X88" s="2">
        <v>19358</v>
      </c>
      <c r="Y88" s="2">
        <v>20207</v>
      </c>
      <c r="Z88" s="2">
        <v>20763</v>
      </c>
      <c r="AA88" s="2">
        <v>21842</v>
      </c>
      <c r="AB88" s="2">
        <v>22564</v>
      </c>
      <c r="AC88" s="2">
        <v>24163</v>
      </c>
      <c r="AD88" s="2">
        <v>24748</v>
      </c>
      <c r="AE88" s="2">
        <v>25648</v>
      </c>
      <c r="AF88" s="2">
        <v>25698</v>
      </c>
      <c r="AG88" s="2">
        <v>27041</v>
      </c>
      <c r="AH88" s="36">
        <v>27983</v>
      </c>
      <c r="AI88" s="2">
        <v>28823</v>
      </c>
      <c r="AJ88" s="2">
        <v>29534</v>
      </c>
      <c r="AK88" s="2">
        <v>28100</v>
      </c>
    </row>
    <row r="89" spans="1:42" ht="19" x14ac:dyDescent="0.2">
      <c r="A89" s="3" t="s">
        <v>88</v>
      </c>
      <c r="B89" s="2">
        <v>8411</v>
      </c>
      <c r="C89" s="2">
        <v>8648</v>
      </c>
      <c r="D89" s="2">
        <v>8617</v>
      </c>
      <c r="E89" s="2">
        <v>8945</v>
      </c>
      <c r="F89" s="2">
        <v>8790</v>
      </c>
      <c r="G89" s="2">
        <v>8820</v>
      </c>
      <c r="H89" s="2">
        <v>9039</v>
      </c>
      <c r="I89" s="2">
        <v>10270</v>
      </c>
      <c r="J89" s="2">
        <v>10381</v>
      </c>
      <c r="K89" s="2">
        <v>10341</v>
      </c>
      <c r="L89" s="2">
        <v>11080</v>
      </c>
      <c r="M89" s="2">
        <v>11438</v>
      </c>
      <c r="N89" s="2">
        <v>11844</v>
      </c>
      <c r="O89" s="2">
        <v>11311</v>
      </c>
      <c r="P89" s="2">
        <v>11435</v>
      </c>
      <c r="Q89" s="2">
        <v>11689</v>
      </c>
      <c r="R89" s="2">
        <v>11390</v>
      </c>
      <c r="S89" s="2">
        <v>12466</v>
      </c>
      <c r="T89" s="2">
        <v>15194</v>
      </c>
      <c r="U89" s="2">
        <v>15363</v>
      </c>
      <c r="V89" s="2">
        <v>15762</v>
      </c>
      <c r="W89" s="2">
        <v>16535</v>
      </c>
      <c r="X89" s="2">
        <v>16467</v>
      </c>
      <c r="Y89" s="2">
        <v>17240</v>
      </c>
      <c r="Z89" s="2">
        <v>18022</v>
      </c>
      <c r="AA89" s="2">
        <v>18450</v>
      </c>
      <c r="AB89" s="2">
        <v>19514</v>
      </c>
      <c r="AC89" s="2">
        <v>20131</v>
      </c>
      <c r="AD89" s="2">
        <v>21593</v>
      </c>
      <c r="AE89" s="2">
        <v>22132</v>
      </c>
      <c r="AF89" s="2">
        <v>22961</v>
      </c>
      <c r="AG89" s="2">
        <v>23122</v>
      </c>
      <c r="AH89" s="2">
        <v>24220</v>
      </c>
      <c r="AI89" s="2">
        <v>24980</v>
      </c>
      <c r="AJ89" s="2">
        <v>25826</v>
      </c>
      <c r="AK89" s="2">
        <v>24363</v>
      </c>
    </row>
    <row r="90" spans="1:42" ht="19" x14ac:dyDescent="0.2">
      <c r="A90" s="3" t="s">
        <v>89</v>
      </c>
      <c r="B90" s="2">
        <v>6641</v>
      </c>
      <c r="C90" s="2">
        <v>7047</v>
      </c>
      <c r="D90" s="2">
        <v>7160</v>
      </c>
      <c r="E90" s="2">
        <v>7186</v>
      </c>
      <c r="F90" s="2">
        <v>7453</v>
      </c>
      <c r="G90" s="2">
        <v>7376</v>
      </c>
      <c r="H90" s="2">
        <v>7372</v>
      </c>
      <c r="I90" s="2">
        <v>8661</v>
      </c>
      <c r="J90" s="2">
        <v>8621</v>
      </c>
      <c r="K90" s="2">
        <v>8756</v>
      </c>
      <c r="L90" s="2">
        <v>8788</v>
      </c>
      <c r="M90" s="2">
        <v>9336</v>
      </c>
      <c r="N90" s="2">
        <v>9687</v>
      </c>
      <c r="O90" s="2">
        <v>10044</v>
      </c>
      <c r="P90" s="2">
        <v>9605</v>
      </c>
      <c r="Q90" s="2">
        <v>9661</v>
      </c>
      <c r="R90" s="2">
        <v>9961</v>
      </c>
      <c r="S90" s="2">
        <v>9760</v>
      </c>
      <c r="T90" s="2">
        <v>10739</v>
      </c>
      <c r="U90" s="2">
        <v>13084</v>
      </c>
      <c r="V90" s="2">
        <v>13398</v>
      </c>
      <c r="W90" s="2">
        <v>13745</v>
      </c>
      <c r="X90" s="2">
        <v>14484</v>
      </c>
      <c r="Y90" s="2">
        <v>14452</v>
      </c>
      <c r="Z90" s="2">
        <v>15136</v>
      </c>
      <c r="AA90" s="2">
        <v>15855</v>
      </c>
      <c r="AB90" s="2">
        <v>16296</v>
      </c>
      <c r="AC90" s="2">
        <v>17198</v>
      </c>
      <c r="AD90" s="2">
        <v>17677</v>
      </c>
      <c r="AE90" s="2">
        <v>19042</v>
      </c>
      <c r="AF90" s="2">
        <v>19553</v>
      </c>
      <c r="AG90" s="2">
        <v>20335</v>
      </c>
      <c r="AH90" s="2">
        <v>20337</v>
      </c>
      <c r="AI90" s="2">
        <v>21249</v>
      </c>
      <c r="AJ90" s="2">
        <v>22030</v>
      </c>
      <c r="AK90" s="2">
        <v>20608</v>
      </c>
    </row>
    <row r="91" spans="1:42" ht="19" x14ac:dyDescent="0.2">
      <c r="A91" s="3" t="s">
        <v>90</v>
      </c>
      <c r="B91" s="2">
        <v>5520</v>
      </c>
      <c r="C91" s="2">
        <v>5518</v>
      </c>
      <c r="D91" s="2">
        <v>5719</v>
      </c>
      <c r="E91" s="2">
        <v>5859</v>
      </c>
      <c r="F91" s="2">
        <v>5884</v>
      </c>
      <c r="G91" s="2">
        <v>6142</v>
      </c>
      <c r="H91" s="2">
        <v>6019</v>
      </c>
      <c r="I91" s="2">
        <v>6911</v>
      </c>
      <c r="J91" s="2">
        <v>7166</v>
      </c>
      <c r="K91" s="2">
        <v>7109</v>
      </c>
      <c r="L91" s="2">
        <v>7276</v>
      </c>
      <c r="M91" s="2">
        <v>7323</v>
      </c>
      <c r="N91" s="2">
        <v>7764</v>
      </c>
      <c r="O91" s="2">
        <v>8072</v>
      </c>
      <c r="P91" s="2">
        <v>8338</v>
      </c>
      <c r="Q91" s="2">
        <v>7991</v>
      </c>
      <c r="R91" s="2">
        <v>8055</v>
      </c>
      <c r="S91" s="2">
        <v>8404</v>
      </c>
      <c r="T91" s="2">
        <v>8232</v>
      </c>
      <c r="U91" s="2">
        <v>9085</v>
      </c>
      <c r="V91" s="2">
        <v>11157</v>
      </c>
      <c r="W91" s="2">
        <v>11529</v>
      </c>
      <c r="X91" s="2">
        <v>11825</v>
      </c>
      <c r="Y91" s="2">
        <v>12557</v>
      </c>
      <c r="Z91" s="2">
        <v>12539</v>
      </c>
      <c r="AA91" s="2">
        <v>13019</v>
      </c>
      <c r="AB91" s="2">
        <v>13762</v>
      </c>
      <c r="AC91" s="2">
        <v>14193</v>
      </c>
      <c r="AD91" s="2">
        <v>14917</v>
      </c>
      <c r="AE91" s="2">
        <v>15332</v>
      </c>
      <c r="AF91" s="2">
        <v>16532</v>
      </c>
      <c r="AG91" s="2">
        <v>17001</v>
      </c>
      <c r="AH91" s="2">
        <v>17633</v>
      </c>
      <c r="AI91" s="2">
        <v>17468</v>
      </c>
      <c r="AJ91" s="2">
        <v>18447</v>
      </c>
      <c r="AK91" s="2">
        <v>17116</v>
      </c>
    </row>
    <row r="92" spans="1:42" ht="19" x14ac:dyDescent="0.2">
      <c r="A92" s="3" t="s">
        <v>91</v>
      </c>
      <c r="B92" s="2">
        <v>4382</v>
      </c>
      <c r="C92" s="2">
        <v>4591</v>
      </c>
      <c r="D92" s="2">
        <v>4429</v>
      </c>
      <c r="E92" s="2">
        <v>4643</v>
      </c>
      <c r="F92" s="2">
        <v>4715</v>
      </c>
      <c r="G92" s="2">
        <v>4807</v>
      </c>
      <c r="H92" s="2">
        <v>4855</v>
      </c>
      <c r="I92" s="2">
        <v>5486</v>
      </c>
      <c r="J92" s="2">
        <v>5601</v>
      </c>
      <c r="K92" s="2">
        <v>5820</v>
      </c>
      <c r="L92" s="2">
        <v>5781</v>
      </c>
      <c r="M92" s="2">
        <v>5916</v>
      </c>
      <c r="N92" s="2">
        <v>5995</v>
      </c>
      <c r="O92" s="2">
        <v>6342</v>
      </c>
      <c r="P92" s="2">
        <v>6624</v>
      </c>
      <c r="Q92" s="2">
        <v>6796</v>
      </c>
      <c r="R92" s="2">
        <v>6549</v>
      </c>
      <c r="S92" s="2">
        <v>6645</v>
      </c>
      <c r="T92" s="2">
        <v>7001</v>
      </c>
      <c r="U92" s="2">
        <v>6873</v>
      </c>
      <c r="V92" s="2">
        <v>7587</v>
      </c>
      <c r="W92" s="2">
        <v>9395</v>
      </c>
      <c r="X92" s="2">
        <v>9747</v>
      </c>
      <c r="Y92" s="2">
        <v>9987</v>
      </c>
      <c r="Z92" s="2">
        <v>10708</v>
      </c>
      <c r="AA92" s="2">
        <v>10674</v>
      </c>
      <c r="AB92" s="2">
        <v>11082</v>
      </c>
      <c r="AC92" s="2">
        <v>11779</v>
      </c>
      <c r="AD92" s="2">
        <v>12103</v>
      </c>
      <c r="AE92" s="2">
        <v>12727</v>
      </c>
      <c r="AF92" s="2">
        <v>13072</v>
      </c>
      <c r="AG92" s="2">
        <v>14127</v>
      </c>
      <c r="AH92" s="2">
        <v>14361</v>
      </c>
      <c r="AI92" s="2">
        <v>14892</v>
      </c>
      <c r="AJ92" s="2">
        <v>14758</v>
      </c>
      <c r="AK92" s="2">
        <v>13447</v>
      </c>
    </row>
    <row r="93" spans="1:42" ht="19" x14ac:dyDescent="0.2">
      <c r="A93" s="3" t="s">
        <v>92</v>
      </c>
      <c r="B93" s="2">
        <v>3541</v>
      </c>
      <c r="C93" s="2">
        <v>3563</v>
      </c>
      <c r="D93" s="2">
        <v>3581</v>
      </c>
      <c r="E93" s="2">
        <v>3547</v>
      </c>
      <c r="F93" s="2">
        <v>3709</v>
      </c>
      <c r="G93" s="2">
        <v>3755</v>
      </c>
      <c r="H93" s="2">
        <v>3700</v>
      </c>
      <c r="I93" s="2">
        <v>4388</v>
      </c>
      <c r="J93" s="2">
        <v>4388</v>
      </c>
      <c r="K93" s="2">
        <v>4483</v>
      </c>
      <c r="L93" s="2">
        <v>4642</v>
      </c>
      <c r="M93" s="2">
        <v>4603</v>
      </c>
      <c r="N93" s="2">
        <v>4732</v>
      </c>
      <c r="O93" s="2">
        <v>4816</v>
      </c>
      <c r="P93" s="2">
        <v>5082</v>
      </c>
      <c r="Q93" s="2">
        <v>5293</v>
      </c>
      <c r="R93" s="2">
        <v>5493</v>
      </c>
      <c r="S93" s="2">
        <v>5291</v>
      </c>
      <c r="T93" s="2">
        <v>5418</v>
      </c>
      <c r="U93" s="2">
        <v>5702</v>
      </c>
      <c r="V93" s="2">
        <v>5657</v>
      </c>
      <c r="W93" s="2">
        <v>6263</v>
      </c>
      <c r="X93" s="2">
        <v>7819</v>
      </c>
      <c r="Y93" s="2">
        <v>8134</v>
      </c>
      <c r="Z93" s="2">
        <v>8276</v>
      </c>
      <c r="AA93" s="2">
        <v>8985</v>
      </c>
      <c r="AB93" s="2">
        <v>8948</v>
      </c>
      <c r="AC93" s="2">
        <v>9306</v>
      </c>
      <c r="AD93" s="2">
        <v>9891</v>
      </c>
      <c r="AE93" s="2">
        <v>10123</v>
      </c>
      <c r="AF93" s="2">
        <v>10602</v>
      </c>
      <c r="AG93" s="2">
        <v>10934</v>
      </c>
      <c r="AH93" s="2">
        <v>11742</v>
      </c>
      <c r="AI93" s="2">
        <v>11795</v>
      </c>
      <c r="AJ93" s="2">
        <v>12381</v>
      </c>
      <c r="AK93" s="2">
        <v>11189</v>
      </c>
    </row>
    <row r="94" spans="1:42" ht="19" x14ac:dyDescent="0.2">
      <c r="A94" s="3" t="s">
        <v>93</v>
      </c>
      <c r="B94" s="2">
        <v>2805</v>
      </c>
      <c r="C94" s="2">
        <v>2789</v>
      </c>
      <c r="D94" s="2">
        <v>2689</v>
      </c>
      <c r="E94" s="2">
        <v>2831</v>
      </c>
      <c r="F94" s="2">
        <v>2744</v>
      </c>
      <c r="G94" s="2">
        <v>2932</v>
      </c>
      <c r="H94" s="2">
        <v>2854</v>
      </c>
      <c r="I94" s="2">
        <v>3380</v>
      </c>
      <c r="J94" s="2">
        <v>3432</v>
      </c>
      <c r="K94" s="2">
        <v>3441</v>
      </c>
      <c r="L94" s="2">
        <v>3483</v>
      </c>
      <c r="M94" s="2">
        <v>3622</v>
      </c>
      <c r="N94" s="2">
        <v>3566</v>
      </c>
      <c r="O94" s="2">
        <v>3712</v>
      </c>
      <c r="P94" s="2">
        <v>3775</v>
      </c>
      <c r="Q94" s="2">
        <v>4001</v>
      </c>
      <c r="R94" s="2">
        <v>4156</v>
      </c>
      <c r="S94" s="2">
        <v>4380</v>
      </c>
      <c r="T94" s="2">
        <v>4197</v>
      </c>
      <c r="U94" s="2">
        <v>4354</v>
      </c>
      <c r="V94" s="2">
        <v>4556</v>
      </c>
      <c r="W94" s="2">
        <v>4585</v>
      </c>
      <c r="X94" s="2">
        <v>5070</v>
      </c>
      <c r="Y94" s="2">
        <v>6399</v>
      </c>
      <c r="Z94" s="2">
        <v>6629</v>
      </c>
      <c r="AA94" s="2">
        <v>6722</v>
      </c>
      <c r="AB94" s="2">
        <v>7429</v>
      </c>
      <c r="AC94" s="2">
        <v>7325</v>
      </c>
      <c r="AD94" s="2">
        <v>7593</v>
      </c>
      <c r="AE94" s="2">
        <v>8122</v>
      </c>
      <c r="AF94" s="2">
        <v>8269</v>
      </c>
      <c r="AG94" s="2">
        <v>8630</v>
      </c>
      <c r="AH94" s="2">
        <v>8881</v>
      </c>
      <c r="AI94" s="2">
        <v>9450</v>
      </c>
      <c r="AJ94" s="2">
        <v>9559</v>
      </c>
      <c r="AK94" s="2">
        <v>8527</v>
      </c>
    </row>
    <row r="95" spans="1:42" ht="19" x14ac:dyDescent="0.2">
      <c r="A95" s="3" t="s">
        <v>94</v>
      </c>
      <c r="B95" s="2">
        <v>2046</v>
      </c>
      <c r="C95" s="2">
        <v>2179</v>
      </c>
      <c r="D95" s="2">
        <v>2096</v>
      </c>
      <c r="E95" s="2">
        <v>2038</v>
      </c>
      <c r="F95" s="2">
        <v>2133</v>
      </c>
      <c r="G95" s="2">
        <v>2109</v>
      </c>
      <c r="H95" s="2">
        <v>2191</v>
      </c>
      <c r="I95" s="2">
        <v>2553</v>
      </c>
      <c r="J95" s="2">
        <v>2567</v>
      </c>
      <c r="K95" s="2">
        <v>2631</v>
      </c>
      <c r="L95" s="2">
        <v>2649</v>
      </c>
      <c r="M95" s="2">
        <v>2603</v>
      </c>
      <c r="N95" s="2">
        <v>2761</v>
      </c>
      <c r="O95" s="2">
        <v>2717</v>
      </c>
      <c r="P95" s="2">
        <v>2848</v>
      </c>
      <c r="Q95" s="2">
        <v>2878</v>
      </c>
      <c r="R95" s="2">
        <v>3091</v>
      </c>
      <c r="S95" s="2">
        <v>3232</v>
      </c>
      <c r="T95" s="2">
        <v>3418</v>
      </c>
      <c r="U95" s="2">
        <v>3250</v>
      </c>
      <c r="V95" s="2">
        <v>3402</v>
      </c>
      <c r="W95" s="2">
        <v>3592</v>
      </c>
      <c r="X95" s="2">
        <v>3645</v>
      </c>
      <c r="Y95" s="2">
        <v>4017</v>
      </c>
      <c r="Z95" s="2">
        <v>5119</v>
      </c>
      <c r="AA95" s="2">
        <v>5226</v>
      </c>
      <c r="AB95" s="2">
        <v>5374</v>
      </c>
      <c r="AC95" s="2">
        <v>5998</v>
      </c>
      <c r="AD95" s="2">
        <v>5818</v>
      </c>
      <c r="AE95" s="2">
        <v>6064</v>
      </c>
      <c r="AF95" s="2">
        <v>6499</v>
      </c>
      <c r="AG95" s="2">
        <v>6610</v>
      </c>
      <c r="AH95" s="2">
        <v>6828</v>
      </c>
      <c r="AI95" s="2">
        <v>6960</v>
      </c>
      <c r="AJ95" s="2">
        <v>7470</v>
      </c>
      <c r="AK95" s="2">
        <v>6541</v>
      </c>
    </row>
    <row r="96" spans="1:42" ht="19" x14ac:dyDescent="0.2">
      <c r="A96" s="3" t="s">
        <v>95</v>
      </c>
      <c r="B96" s="2">
        <v>1462</v>
      </c>
      <c r="C96" s="2">
        <v>1571</v>
      </c>
      <c r="D96" s="2">
        <v>1610</v>
      </c>
      <c r="E96" s="2">
        <v>1597</v>
      </c>
      <c r="F96" s="2">
        <v>1517</v>
      </c>
      <c r="G96" s="2">
        <v>1594</v>
      </c>
      <c r="H96" s="2">
        <v>1521</v>
      </c>
      <c r="I96" s="2">
        <v>1902</v>
      </c>
      <c r="J96" s="2">
        <v>1939</v>
      </c>
      <c r="K96" s="2">
        <v>1927</v>
      </c>
      <c r="L96" s="2">
        <v>1976</v>
      </c>
      <c r="M96" s="2">
        <v>1979</v>
      </c>
      <c r="N96" s="2">
        <v>1928</v>
      </c>
      <c r="O96" s="2">
        <v>2070</v>
      </c>
      <c r="P96" s="2">
        <v>2047</v>
      </c>
      <c r="Q96" s="2">
        <v>2140</v>
      </c>
      <c r="R96" s="2">
        <v>2177</v>
      </c>
      <c r="S96" s="2">
        <v>2331</v>
      </c>
      <c r="T96" s="2">
        <v>2445</v>
      </c>
      <c r="U96" s="2">
        <v>2633</v>
      </c>
      <c r="V96" s="2">
        <v>2458</v>
      </c>
      <c r="W96" s="2">
        <v>2606</v>
      </c>
      <c r="X96" s="2">
        <v>2774</v>
      </c>
      <c r="Y96" s="2">
        <v>2830</v>
      </c>
      <c r="Z96" s="2">
        <v>3123</v>
      </c>
      <c r="AA96" s="2">
        <v>3974</v>
      </c>
      <c r="AB96" s="2">
        <v>4035</v>
      </c>
      <c r="AC96" s="2">
        <v>4151</v>
      </c>
      <c r="AD96" s="2">
        <v>4694</v>
      </c>
      <c r="AE96" s="2">
        <v>4528</v>
      </c>
      <c r="AF96" s="2">
        <v>4748</v>
      </c>
      <c r="AG96" s="2">
        <v>5050</v>
      </c>
      <c r="AH96" s="2">
        <v>5128</v>
      </c>
      <c r="AI96" s="2">
        <v>5219</v>
      </c>
      <c r="AJ96" s="2">
        <v>5299</v>
      </c>
      <c r="AK96" s="2">
        <v>4532</v>
      </c>
    </row>
    <row r="97" spans="1:37" ht="19" x14ac:dyDescent="0.2">
      <c r="A97" s="3" t="s">
        <v>96</v>
      </c>
      <c r="B97" s="2">
        <v>1220</v>
      </c>
      <c r="C97" s="2">
        <v>1087</v>
      </c>
      <c r="D97" s="2">
        <v>1133</v>
      </c>
      <c r="E97" s="2">
        <v>1192</v>
      </c>
      <c r="F97" s="2">
        <v>1137</v>
      </c>
      <c r="G97" s="2">
        <v>1087</v>
      </c>
      <c r="H97" s="2">
        <v>1141</v>
      </c>
      <c r="I97" s="2">
        <v>1407</v>
      </c>
      <c r="J97" s="2">
        <v>1399</v>
      </c>
      <c r="K97" s="2">
        <v>1442</v>
      </c>
      <c r="L97" s="2">
        <v>1446</v>
      </c>
      <c r="M97" s="2">
        <v>1424</v>
      </c>
      <c r="N97" s="2">
        <v>1433</v>
      </c>
      <c r="O97" s="2">
        <v>1402</v>
      </c>
      <c r="P97" s="2">
        <v>1511</v>
      </c>
      <c r="Q97" s="2">
        <v>1499</v>
      </c>
      <c r="R97" s="2">
        <v>1560</v>
      </c>
      <c r="S97" s="2">
        <v>1613</v>
      </c>
      <c r="T97" s="2">
        <v>1704</v>
      </c>
      <c r="U97" s="2">
        <v>1812</v>
      </c>
      <c r="V97" s="2">
        <v>1986</v>
      </c>
      <c r="W97" s="2">
        <v>1813</v>
      </c>
      <c r="X97" s="2">
        <v>1946</v>
      </c>
      <c r="Y97" s="2">
        <v>2102</v>
      </c>
      <c r="Z97" s="2">
        <v>2132</v>
      </c>
      <c r="AA97" s="2">
        <v>2356</v>
      </c>
      <c r="AB97" s="2">
        <v>3018</v>
      </c>
      <c r="AC97" s="2">
        <v>3042</v>
      </c>
      <c r="AD97" s="2">
        <v>3103</v>
      </c>
      <c r="AE97" s="2">
        <v>3559</v>
      </c>
      <c r="AF97" s="2">
        <v>3418</v>
      </c>
      <c r="AG97" s="2">
        <v>3631</v>
      </c>
      <c r="AH97" s="2">
        <v>3767</v>
      </c>
      <c r="AI97" s="2">
        <v>3798</v>
      </c>
      <c r="AJ97" s="2">
        <v>3892</v>
      </c>
      <c r="AK97" s="2">
        <v>3286</v>
      </c>
    </row>
    <row r="98" spans="1:37" ht="19" x14ac:dyDescent="0.2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2233</v>
      </c>
      <c r="AD98" s="2">
        <v>2210</v>
      </c>
      <c r="AE98" s="2">
        <v>2298</v>
      </c>
      <c r="AF98" s="2">
        <v>2598</v>
      </c>
      <c r="AG98" s="2">
        <v>2500</v>
      </c>
      <c r="AH98" s="36">
        <v>2647</v>
      </c>
      <c r="AI98" s="2">
        <v>2692</v>
      </c>
      <c r="AJ98" s="2">
        <v>2698</v>
      </c>
      <c r="AK98" s="2">
        <v>2210</v>
      </c>
    </row>
    <row r="99" spans="1:37" ht="19" x14ac:dyDescent="0.2">
      <c r="A99" s="3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1272</v>
      </c>
      <c r="AD99" s="2">
        <v>1582</v>
      </c>
      <c r="AE99" s="2">
        <v>1544</v>
      </c>
      <c r="AF99" s="2">
        <v>1636</v>
      </c>
      <c r="AG99" s="2">
        <v>1840</v>
      </c>
      <c r="AH99" s="2">
        <v>1772</v>
      </c>
      <c r="AI99" s="2">
        <v>1823</v>
      </c>
      <c r="AJ99" s="2">
        <v>1879</v>
      </c>
      <c r="AK99" s="2">
        <v>1531</v>
      </c>
    </row>
    <row r="100" spans="1:37" ht="19" x14ac:dyDescent="0.2">
      <c r="A100" s="3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769</v>
      </c>
      <c r="AD100" s="2">
        <v>891</v>
      </c>
      <c r="AE100" s="2">
        <v>1075</v>
      </c>
      <c r="AF100" s="2">
        <v>1055</v>
      </c>
      <c r="AG100" s="2">
        <v>1129</v>
      </c>
      <c r="AH100" s="2">
        <v>1248</v>
      </c>
      <c r="AI100" s="2">
        <v>1191</v>
      </c>
      <c r="AJ100" s="2">
        <v>1229</v>
      </c>
      <c r="AK100" s="2">
        <v>972</v>
      </c>
    </row>
    <row r="101" spans="1:37" ht="19" x14ac:dyDescent="0.2">
      <c r="A101" s="3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506</v>
      </c>
      <c r="AD101" s="2">
        <v>524</v>
      </c>
      <c r="AE101" s="2">
        <v>604</v>
      </c>
      <c r="AF101" s="2">
        <v>711</v>
      </c>
      <c r="AG101" s="2">
        <v>705</v>
      </c>
      <c r="AH101" s="2">
        <v>746</v>
      </c>
      <c r="AI101" s="2">
        <v>797</v>
      </c>
      <c r="AJ101" s="2">
        <v>763</v>
      </c>
      <c r="AK101" s="2">
        <v>588</v>
      </c>
    </row>
    <row r="102" spans="1:37" ht="19" x14ac:dyDescent="0.2">
      <c r="A102" s="3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302</v>
      </c>
      <c r="AD102" s="2">
        <v>321</v>
      </c>
      <c r="AE102" s="2">
        <v>336</v>
      </c>
      <c r="AF102" s="2">
        <v>398</v>
      </c>
      <c r="AG102" s="2">
        <v>453</v>
      </c>
      <c r="AH102" s="2">
        <v>457</v>
      </c>
      <c r="AI102" s="2">
        <v>457</v>
      </c>
      <c r="AJ102" s="2">
        <v>482</v>
      </c>
      <c r="AK102" s="2">
        <v>352</v>
      </c>
    </row>
    <row r="103" spans="1:37" ht="19" x14ac:dyDescent="0.2">
      <c r="A103" s="3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171</v>
      </c>
      <c r="AD103" s="2">
        <v>196</v>
      </c>
      <c r="AE103" s="2">
        <v>194</v>
      </c>
      <c r="AF103" s="2">
        <v>207</v>
      </c>
      <c r="AG103" s="2">
        <v>258</v>
      </c>
      <c r="AH103" s="2">
        <v>275</v>
      </c>
      <c r="AI103" s="2">
        <v>285</v>
      </c>
      <c r="AJ103" s="2">
        <v>272</v>
      </c>
      <c r="AK103" s="2">
        <v>196</v>
      </c>
    </row>
    <row r="104" spans="1:37" ht="19" x14ac:dyDescent="0.2">
      <c r="A104" s="3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108</v>
      </c>
      <c r="AD104" s="2">
        <v>101</v>
      </c>
      <c r="AE104" s="2">
        <v>124</v>
      </c>
      <c r="AF104" s="2">
        <v>117</v>
      </c>
      <c r="AG104" s="2">
        <v>128</v>
      </c>
      <c r="AH104" s="2">
        <v>150</v>
      </c>
      <c r="AI104" s="2">
        <v>163</v>
      </c>
      <c r="AJ104" s="2">
        <v>154</v>
      </c>
      <c r="AK104" s="2">
        <v>99</v>
      </c>
    </row>
    <row r="105" spans="1:37" ht="19" x14ac:dyDescent="0.2">
      <c r="A105" s="3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57</v>
      </c>
      <c r="AD105" s="2">
        <v>60</v>
      </c>
      <c r="AE105" s="2">
        <v>59</v>
      </c>
      <c r="AF105" s="2">
        <v>70</v>
      </c>
      <c r="AG105" s="2">
        <v>75</v>
      </c>
      <c r="AH105" s="2">
        <v>69</v>
      </c>
      <c r="AI105" s="2">
        <v>86</v>
      </c>
      <c r="AJ105" s="2">
        <v>89</v>
      </c>
      <c r="AK105" s="2">
        <v>61</v>
      </c>
    </row>
    <row r="106" spans="1:37" ht="19" x14ac:dyDescent="0.2">
      <c r="A106" s="3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33</v>
      </c>
      <c r="AD106" s="2">
        <v>29</v>
      </c>
      <c r="AE106" s="2">
        <v>36</v>
      </c>
      <c r="AF106" s="2">
        <v>29</v>
      </c>
      <c r="AG106" s="2">
        <v>39</v>
      </c>
      <c r="AH106" s="2">
        <v>43</v>
      </c>
      <c r="AI106" s="2">
        <v>32</v>
      </c>
      <c r="AJ106" s="2">
        <v>48</v>
      </c>
      <c r="AK106" s="2">
        <v>32</v>
      </c>
    </row>
    <row r="107" spans="1:37" ht="19" x14ac:dyDescent="0.2">
      <c r="A107" s="3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15</v>
      </c>
      <c r="AD107" s="2">
        <v>16</v>
      </c>
      <c r="AE107" s="2">
        <v>14</v>
      </c>
      <c r="AF107" s="2">
        <v>18</v>
      </c>
      <c r="AG107" s="2">
        <v>14</v>
      </c>
      <c r="AH107" s="2">
        <v>23</v>
      </c>
      <c r="AI107" s="2">
        <v>18</v>
      </c>
      <c r="AJ107" s="2">
        <v>13</v>
      </c>
      <c r="AK107" s="2">
        <v>6</v>
      </c>
    </row>
    <row r="111" spans="1:37" x14ac:dyDescent="0.2">
      <c r="A111" t="s">
        <v>128</v>
      </c>
      <c r="B111" s="56" t="s">
        <v>130</v>
      </c>
    </row>
    <row r="112" spans="1:37" x14ac:dyDescent="0.2">
      <c r="AG112" s="59"/>
      <c r="AH112" s="59"/>
      <c r="AI112" s="59"/>
      <c r="AJ112" s="59"/>
      <c r="AK112" s="59"/>
    </row>
    <row r="117" spans="33:37" x14ac:dyDescent="0.2">
      <c r="AG117" s="59"/>
      <c r="AH117" s="59"/>
      <c r="AI117" s="59"/>
      <c r="AJ117" s="59"/>
      <c r="AK117" s="59"/>
    </row>
  </sheetData>
  <hyperlinks>
    <hyperlink ref="B111" r:id="rId1" location="/CBS/nl/dataset/7461bev/table?ts=1696835440118" xr:uid="{BAEBCD58-56E7-624E-BE82-55A2D027D4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F4AE-9BB7-214A-996C-D844D3E0E021}">
  <dimension ref="A1:AK113"/>
  <sheetViews>
    <sheetView workbookViewId="0">
      <pane xSplit="1" ySplit="2" topLeftCell="AD89" activePane="bottomRight" state="frozen"/>
      <selection pane="topRight" activeCell="B1" sqref="B1"/>
      <selection pane="bottomLeft" activeCell="A3" sqref="A3"/>
      <selection pane="bottomRight" activeCell="AJ111" sqref="AJ111"/>
    </sheetView>
  </sheetViews>
  <sheetFormatPr baseColWidth="10" defaultRowHeight="16" x14ac:dyDescent="0.2"/>
  <sheetData>
    <row r="1" spans="1:37" ht="21" x14ac:dyDescent="0.2">
      <c r="A1" s="1" t="s">
        <v>0</v>
      </c>
      <c r="B1" s="1">
        <v>1988</v>
      </c>
      <c r="C1" s="1">
        <v>1989</v>
      </c>
      <c r="D1" s="1">
        <v>1990</v>
      </c>
      <c r="E1" s="1">
        <v>1991</v>
      </c>
      <c r="F1" s="1">
        <v>1992</v>
      </c>
      <c r="G1" s="1">
        <v>1993</v>
      </c>
      <c r="H1" s="1">
        <v>1994</v>
      </c>
      <c r="I1" s="1">
        <v>1995</v>
      </c>
      <c r="J1" s="1">
        <v>1996</v>
      </c>
      <c r="K1" s="1">
        <v>1997</v>
      </c>
      <c r="L1" s="1">
        <v>1998</v>
      </c>
      <c r="M1" s="1">
        <v>1999</v>
      </c>
      <c r="N1" s="1">
        <v>2000</v>
      </c>
      <c r="O1" s="1">
        <v>2001</v>
      </c>
      <c r="P1" s="1">
        <v>2002</v>
      </c>
      <c r="Q1" s="1">
        <v>2003</v>
      </c>
      <c r="R1" s="1">
        <v>2004</v>
      </c>
      <c r="S1" s="1">
        <v>2005</v>
      </c>
      <c r="T1" s="1">
        <v>2006</v>
      </c>
      <c r="U1" s="1">
        <v>2007</v>
      </c>
      <c r="V1" s="1">
        <v>2008</v>
      </c>
      <c r="W1" s="1">
        <v>2009</v>
      </c>
      <c r="X1" s="1">
        <v>2010</v>
      </c>
      <c r="Y1" s="1">
        <v>2011</v>
      </c>
      <c r="Z1" s="1">
        <v>2012</v>
      </c>
      <c r="AA1" s="1">
        <v>2013</v>
      </c>
      <c r="AB1" s="1">
        <v>2014</v>
      </c>
      <c r="AC1" s="1">
        <v>2015</v>
      </c>
      <c r="AD1" s="1">
        <v>2016</v>
      </c>
      <c r="AE1" s="1">
        <v>2017</v>
      </c>
      <c r="AF1" s="1">
        <v>2018</v>
      </c>
      <c r="AG1" s="1">
        <v>2019</v>
      </c>
      <c r="AH1" s="1">
        <v>2020</v>
      </c>
      <c r="AI1" s="1">
        <v>2021</v>
      </c>
      <c r="AJ1" s="1">
        <v>2022</v>
      </c>
      <c r="AK1" s="1">
        <v>2023</v>
      </c>
    </row>
    <row r="2" spans="1:37" ht="21" x14ac:dyDescent="0.2">
      <c r="A2" s="1" t="s">
        <v>1</v>
      </c>
      <c r="B2" s="2">
        <v>7441337</v>
      </c>
      <c r="C2" s="2">
        <v>7488650</v>
      </c>
      <c r="D2" s="2">
        <v>7534092</v>
      </c>
      <c r="E2" s="2">
        <v>7590944</v>
      </c>
      <c r="F2" s="2">
        <v>7648728</v>
      </c>
      <c r="G2" s="2">
        <v>7703914</v>
      </c>
      <c r="H2" s="2">
        <v>7755666</v>
      </c>
      <c r="I2" s="2">
        <v>7814120</v>
      </c>
      <c r="J2" s="2">
        <v>7850952</v>
      </c>
      <c r="K2" s="2">
        <v>7892211</v>
      </c>
      <c r="L2" s="2">
        <v>7940536</v>
      </c>
      <c r="M2" s="2">
        <v>7992293</v>
      </c>
      <c r="N2" s="2">
        <v>8047426</v>
      </c>
      <c r="O2" s="2">
        <v>8105269</v>
      </c>
      <c r="P2" s="2">
        <v>8155209</v>
      </c>
      <c r="Q2" s="2">
        <v>8194609</v>
      </c>
      <c r="R2" s="2">
        <v>8225832</v>
      </c>
      <c r="S2" s="2">
        <v>8248175</v>
      </c>
      <c r="T2" s="2">
        <v>8263140</v>
      </c>
      <c r="U2" s="2">
        <v>8281402</v>
      </c>
      <c r="V2" s="2">
        <v>8311358</v>
      </c>
      <c r="W2" s="2">
        <v>8350452</v>
      </c>
      <c r="X2" s="2">
        <v>8391915</v>
      </c>
      <c r="Y2" s="2">
        <v>8429897</v>
      </c>
      <c r="Z2" s="2">
        <v>8459856</v>
      </c>
      <c r="AA2" s="2">
        <v>8483570</v>
      </c>
      <c r="AB2" s="2">
        <v>8511386</v>
      </c>
      <c r="AC2" s="2">
        <v>8544926</v>
      </c>
      <c r="AD2" s="2">
        <v>8584195</v>
      </c>
      <c r="AE2" s="2">
        <v>8630224</v>
      </c>
      <c r="AF2" s="2">
        <v>8677560</v>
      </c>
      <c r="AG2" s="2">
        <v>8730315</v>
      </c>
      <c r="AH2" s="2">
        <v>8774216</v>
      </c>
      <c r="AI2" s="2">
        <v>8817041</v>
      </c>
      <c r="AJ2" s="2">
        <v>8903093</v>
      </c>
      <c r="AK2" s="2">
        <v>8960982</v>
      </c>
    </row>
    <row r="3" spans="1:37" ht="19" x14ac:dyDescent="0.2">
      <c r="A3" s="3" t="s">
        <v>2</v>
      </c>
      <c r="B3" s="2">
        <v>90595</v>
      </c>
      <c r="C3" s="2">
        <v>90846</v>
      </c>
      <c r="D3" s="2">
        <v>91989</v>
      </c>
      <c r="E3" s="2">
        <v>96150</v>
      </c>
      <c r="F3" s="2">
        <v>96651</v>
      </c>
      <c r="G3" s="2">
        <v>95589</v>
      </c>
      <c r="H3" s="2">
        <v>95318</v>
      </c>
      <c r="I3" s="2">
        <v>46561</v>
      </c>
      <c r="J3" s="2">
        <v>46175</v>
      </c>
      <c r="K3" s="2">
        <v>47081</v>
      </c>
      <c r="L3" s="2">
        <v>48757</v>
      </c>
      <c r="M3" s="2">
        <v>49099</v>
      </c>
      <c r="N3" s="2">
        <v>50619</v>
      </c>
      <c r="O3" s="2">
        <v>49768</v>
      </c>
      <c r="P3" s="2">
        <v>49284</v>
      </c>
      <c r="Q3" s="2">
        <v>48835</v>
      </c>
      <c r="R3" s="2">
        <v>47339</v>
      </c>
      <c r="S3" s="2">
        <v>45634</v>
      </c>
      <c r="T3" s="2">
        <v>44898</v>
      </c>
      <c r="U3" s="2">
        <v>44275</v>
      </c>
      <c r="V3" s="2">
        <v>44858</v>
      </c>
      <c r="W3" s="2">
        <v>45093</v>
      </c>
      <c r="X3" s="2">
        <v>45057</v>
      </c>
      <c r="Y3" s="2">
        <v>43779</v>
      </c>
      <c r="Z3" s="2">
        <v>42815</v>
      </c>
      <c r="AA3" s="2">
        <v>41595</v>
      </c>
      <c r="AB3" s="2">
        <v>42740</v>
      </c>
      <c r="AC3" s="2">
        <v>41501</v>
      </c>
      <c r="AD3" s="2">
        <v>41930</v>
      </c>
      <c r="AE3" s="2">
        <v>41282</v>
      </c>
      <c r="AF3" s="2">
        <v>41135</v>
      </c>
      <c r="AG3" s="2">
        <v>41358</v>
      </c>
      <c r="AH3" s="2">
        <v>40991</v>
      </c>
      <c r="AI3" s="2">
        <v>43738</v>
      </c>
      <c r="AJ3" s="2">
        <v>40942</v>
      </c>
      <c r="AK3" s="2">
        <v>81885</v>
      </c>
    </row>
    <row r="4" spans="1:37" ht="19" x14ac:dyDescent="0.2">
      <c r="A4" s="3" t="s">
        <v>3</v>
      </c>
      <c r="B4" s="2">
        <v>90561</v>
      </c>
      <c r="C4" s="2">
        <v>90870</v>
      </c>
      <c r="D4" s="2">
        <v>91136</v>
      </c>
      <c r="E4" s="2">
        <v>92460</v>
      </c>
      <c r="F4" s="2">
        <v>96497</v>
      </c>
      <c r="G4" s="2">
        <v>96979</v>
      </c>
      <c r="H4" s="2">
        <v>95941</v>
      </c>
      <c r="I4" s="2">
        <v>95758</v>
      </c>
      <c r="J4" s="2">
        <v>93356</v>
      </c>
      <c r="K4" s="2">
        <v>92610</v>
      </c>
      <c r="L4" s="2">
        <v>94539</v>
      </c>
      <c r="M4" s="2">
        <v>97838</v>
      </c>
      <c r="N4" s="2">
        <v>98600</v>
      </c>
      <c r="O4" s="2">
        <v>101641</v>
      </c>
      <c r="P4" s="2">
        <v>99868</v>
      </c>
      <c r="Q4" s="2">
        <v>98782</v>
      </c>
      <c r="R4" s="2">
        <v>97896</v>
      </c>
      <c r="S4" s="2">
        <v>94798</v>
      </c>
      <c r="T4" s="2">
        <v>91313</v>
      </c>
      <c r="U4" s="2">
        <v>89878</v>
      </c>
      <c r="V4" s="2">
        <v>88756</v>
      </c>
      <c r="W4" s="2">
        <v>89954</v>
      </c>
      <c r="X4" s="2">
        <v>90345</v>
      </c>
      <c r="Y4" s="2">
        <v>90289</v>
      </c>
      <c r="Z4" s="2">
        <v>87628</v>
      </c>
      <c r="AA4" s="2">
        <v>85714</v>
      </c>
      <c r="AB4" s="2">
        <v>83354</v>
      </c>
      <c r="AC4" s="2">
        <v>85739</v>
      </c>
      <c r="AD4" s="2">
        <v>83291</v>
      </c>
      <c r="AE4" s="2">
        <v>84144</v>
      </c>
      <c r="AF4" s="2">
        <v>82867</v>
      </c>
      <c r="AG4" s="2">
        <v>82626</v>
      </c>
      <c r="AH4" s="2">
        <v>82906</v>
      </c>
      <c r="AI4" s="2">
        <v>82254</v>
      </c>
      <c r="AJ4" s="2">
        <v>88041</v>
      </c>
      <c r="AK4" s="2">
        <v>88606</v>
      </c>
    </row>
    <row r="5" spans="1:37" ht="19" x14ac:dyDescent="0.2">
      <c r="A5" s="3" t="s">
        <v>4</v>
      </c>
      <c r="B5" s="2">
        <v>87676</v>
      </c>
      <c r="C5" s="2">
        <v>90918</v>
      </c>
      <c r="D5" s="2">
        <v>91297</v>
      </c>
      <c r="E5" s="2">
        <v>91535</v>
      </c>
      <c r="F5" s="2">
        <v>92969</v>
      </c>
      <c r="G5" s="2">
        <v>96838</v>
      </c>
      <c r="H5" s="2">
        <v>97492</v>
      </c>
      <c r="I5" s="2">
        <v>95689</v>
      </c>
      <c r="J5" s="2">
        <v>96001</v>
      </c>
      <c r="K5" s="2">
        <v>93677</v>
      </c>
      <c r="L5" s="2">
        <v>93104</v>
      </c>
      <c r="M5" s="2">
        <v>95136</v>
      </c>
      <c r="N5" s="2">
        <v>98357</v>
      </c>
      <c r="O5" s="2">
        <v>99175</v>
      </c>
      <c r="P5" s="2">
        <v>102165</v>
      </c>
      <c r="Q5" s="2">
        <v>100224</v>
      </c>
      <c r="R5" s="2">
        <v>98970</v>
      </c>
      <c r="S5" s="2">
        <v>98080</v>
      </c>
      <c r="T5" s="2">
        <v>94800</v>
      </c>
      <c r="U5" s="2">
        <v>91371</v>
      </c>
      <c r="V5" s="2">
        <v>90078</v>
      </c>
      <c r="W5" s="2">
        <v>89087</v>
      </c>
      <c r="X5" s="2">
        <v>90283</v>
      </c>
      <c r="Y5" s="2">
        <v>90569</v>
      </c>
      <c r="Z5" s="2">
        <v>90489</v>
      </c>
      <c r="AA5" s="2">
        <v>87716</v>
      </c>
      <c r="AB5" s="2">
        <v>85898</v>
      </c>
      <c r="AC5" s="2">
        <v>83703</v>
      </c>
      <c r="AD5" s="2">
        <v>86258</v>
      </c>
      <c r="AE5" s="2">
        <v>83899</v>
      </c>
      <c r="AF5" s="2">
        <v>84639</v>
      </c>
      <c r="AG5" s="2">
        <v>83448</v>
      </c>
      <c r="AH5" s="2">
        <v>83125</v>
      </c>
      <c r="AI5" s="2">
        <v>83322</v>
      </c>
      <c r="AJ5" s="2">
        <v>83102</v>
      </c>
      <c r="AK5" s="2">
        <v>83679</v>
      </c>
    </row>
    <row r="6" spans="1:37" ht="19" x14ac:dyDescent="0.2">
      <c r="A6" s="3" t="s">
        <v>5</v>
      </c>
      <c r="B6" s="2">
        <v>85712</v>
      </c>
      <c r="C6" s="2">
        <v>87937</v>
      </c>
      <c r="D6" s="2">
        <v>91373</v>
      </c>
      <c r="E6" s="2">
        <v>91606</v>
      </c>
      <c r="F6" s="2">
        <v>91872</v>
      </c>
      <c r="G6" s="2">
        <v>93301</v>
      </c>
      <c r="H6" s="2">
        <v>97221</v>
      </c>
      <c r="I6" s="2">
        <v>96237</v>
      </c>
      <c r="J6" s="2">
        <v>95880</v>
      </c>
      <c r="K6" s="2">
        <v>96225</v>
      </c>
      <c r="L6" s="2">
        <v>93943</v>
      </c>
      <c r="M6" s="2">
        <v>93536</v>
      </c>
      <c r="N6" s="2">
        <v>95571</v>
      </c>
      <c r="O6" s="2">
        <v>98673</v>
      </c>
      <c r="P6" s="2">
        <v>99391</v>
      </c>
      <c r="Q6" s="2">
        <v>102246</v>
      </c>
      <c r="R6" s="2">
        <v>100166</v>
      </c>
      <c r="S6" s="2">
        <v>98805</v>
      </c>
      <c r="T6" s="2">
        <v>97913</v>
      </c>
      <c r="U6" s="2">
        <v>94641</v>
      </c>
      <c r="V6" s="2">
        <v>91410</v>
      </c>
      <c r="W6" s="2">
        <v>90295</v>
      </c>
      <c r="X6" s="2">
        <v>89272</v>
      </c>
      <c r="Y6" s="2">
        <v>90427</v>
      </c>
      <c r="Z6" s="2">
        <v>90621</v>
      </c>
      <c r="AA6" s="2">
        <v>90515</v>
      </c>
      <c r="AB6" s="2">
        <v>87798</v>
      </c>
      <c r="AC6" s="2">
        <v>86198</v>
      </c>
      <c r="AD6" s="2">
        <v>84080</v>
      </c>
      <c r="AE6" s="2">
        <v>86786</v>
      </c>
      <c r="AF6" s="2">
        <v>84419</v>
      </c>
      <c r="AG6" s="2">
        <v>85146</v>
      </c>
      <c r="AH6" s="2">
        <v>83877</v>
      </c>
      <c r="AI6" s="2">
        <v>83511</v>
      </c>
      <c r="AJ6" s="2">
        <v>84115</v>
      </c>
      <c r="AK6" s="2">
        <v>84681</v>
      </c>
    </row>
    <row r="7" spans="1:37" ht="19" x14ac:dyDescent="0.2">
      <c r="A7" s="3" t="s">
        <v>6</v>
      </c>
      <c r="B7" s="2">
        <v>83889</v>
      </c>
      <c r="C7" s="2">
        <v>85924</v>
      </c>
      <c r="D7" s="2">
        <v>88260</v>
      </c>
      <c r="E7" s="2">
        <v>91709</v>
      </c>
      <c r="F7" s="2">
        <v>91977</v>
      </c>
      <c r="G7" s="2">
        <v>92244</v>
      </c>
      <c r="H7" s="2">
        <v>93764</v>
      </c>
      <c r="I7" s="2">
        <v>97949</v>
      </c>
      <c r="J7" s="2">
        <v>96446</v>
      </c>
      <c r="K7" s="2">
        <v>96122</v>
      </c>
      <c r="L7" s="2">
        <v>96523</v>
      </c>
      <c r="M7" s="2">
        <v>94295</v>
      </c>
      <c r="N7" s="2">
        <v>93922</v>
      </c>
      <c r="O7" s="2">
        <v>95923</v>
      </c>
      <c r="P7" s="2">
        <v>98811</v>
      </c>
      <c r="Q7" s="2">
        <v>99366</v>
      </c>
      <c r="R7" s="2">
        <v>102077</v>
      </c>
      <c r="S7" s="2">
        <v>99893</v>
      </c>
      <c r="T7" s="2">
        <v>98498</v>
      </c>
      <c r="U7" s="2">
        <v>97703</v>
      </c>
      <c r="V7" s="2">
        <v>94582</v>
      </c>
      <c r="W7" s="2">
        <v>91480</v>
      </c>
      <c r="X7" s="2">
        <v>90432</v>
      </c>
      <c r="Y7" s="2">
        <v>89384</v>
      </c>
      <c r="Z7" s="2">
        <v>90498</v>
      </c>
      <c r="AA7" s="2">
        <v>90623</v>
      </c>
      <c r="AB7" s="2">
        <v>90624</v>
      </c>
      <c r="AC7" s="2">
        <v>88059</v>
      </c>
      <c r="AD7" s="2">
        <v>86650</v>
      </c>
      <c r="AE7" s="2">
        <v>84545</v>
      </c>
      <c r="AF7" s="2">
        <v>87272</v>
      </c>
      <c r="AG7" s="2">
        <v>84864</v>
      </c>
      <c r="AH7" s="2">
        <v>85588</v>
      </c>
      <c r="AI7" s="2">
        <v>84272</v>
      </c>
      <c r="AJ7" s="2">
        <v>84375</v>
      </c>
      <c r="AK7" s="2">
        <v>84997</v>
      </c>
    </row>
    <row r="8" spans="1:37" ht="19" x14ac:dyDescent="0.2">
      <c r="A8" s="3" t="s">
        <v>7</v>
      </c>
      <c r="B8" s="2">
        <v>84561</v>
      </c>
      <c r="C8" s="2">
        <v>84134</v>
      </c>
      <c r="D8" s="2">
        <v>86293</v>
      </c>
      <c r="E8" s="2">
        <v>88598</v>
      </c>
      <c r="F8" s="2">
        <v>91998</v>
      </c>
      <c r="G8" s="2">
        <v>92320</v>
      </c>
      <c r="H8" s="2">
        <v>92544</v>
      </c>
      <c r="I8" s="2">
        <v>97590</v>
      </c>
      <c r="J8" s="2">
        <v>98174</v>
      </c>
      <c r="K8" s="2">
        <v>96674</v>
      </c>
      <c r="L8" s="2">
        <v>96430</v>
      </c>
      <c r="M8" s="2">
        <v>96853</v>
      </c>
      <c r="N8" s="2">
        <v>94647</v>
      </c>
      <c r="O8" s="2">
        <v>94236</v>
      </c>
      <c r="P8" s="2">
        <v>96083</v>
      </c>
      <c r="Q8" s="2">
        <v>98739</v>
      </c>
      <c r="R8" s="2">
        <v>99149</v>
      </c>
      <c r="S8" s="2">
        <v>101728</v>
      </c>
      <c r="T8" s="2">
        <v>99493</v>
      </c>
      <c r="U8" s="2">
        <v>98183</v>
      </c>
      <c r="V8" s="2">
        <v>97578</v>
      </c>
      <c r="W8" s="2">
        <v>94611</v>
      </c>
      <c r="X8" s="2">
        <v>91575</v>
      </c>
      <c r="Y8" s="2">
        <v>90476</v>
      </c>
      <c r="Z8" s="2">
        <v>89395</v>
      </c>
      <c r="AA8" s="2">
        <v>90512</v>
      </c>
      <c r="AB8" s="2">
        <v>90669</v>
      </c>
      <c r="AC8" s="2">
        <v>90845</v>
      </c>
      <c r="AD8" s="2">
        <v>88461</v>
      </c>
      <c r="AE8" s="2">
        <v>87147</v>
      </c>
      <c r="AF8" s="2">
        <v>85020</v>
      </c>
      <c r="AG8" s="2">
        <v>87679</v>
      </c>
      <c r="AH8" s="2">
        <v>85254</v>
      </c>
      <c r="AI8" s="2">
        <v>85912</v>
      </c>
      <c r="AJ8" s="2">
        <v>85113</v>
      </c>
      <c r="AK8" s="2">
        <v>85710</v>
      </c>
    </row>
    <row r="9" spans="1:37" ht="19" x14ac:dyDescent="0.2">
      <c r="A9" s="3" t="s">
        <v>8</v>
      </c>
      <c r="B9" s="2">
        <v>87954</v>
      </c>
      <c r="C9" s="2">
        <v>84722</v>
      </c>
      <c r="D9" s="2">
        <v>84435</v>
      </c>
      <c r="E9" s="2">
        <v>86530</v>
      </c>
      <c r="F9" s="2">
        <v>89008</v>
      </c>
      <c r="G9" s="2">
        <v>92276</v>
      </c>
      <c r="H9" s="2">
        <v>92672</v>
      </c>
      <c r="I9" s="2">
        <v>94167</v>
      </c>
      <c r="J9" s="2">
        <v>97796</v>
      </c>
      <c r="K9" s="2">
        <v>98357</v>
      </c>
      <c r="L9" s="2">
        <v>96931</v>
      </c>
      <c r="M9" s="2">
        <v>96735</v>
      </c>
      <c r="N9" s="2">
        <v>97161</v>
      </c>
      <c r="O9" s="2">
        <v>94988</v>
      </c>
      <c r="P9" s="2">
        <v>94405</v>
      </c>
      <c r="Q9" s="2">
        <v>96050</v>
      </c>
      <c r="R9" s="2">
        <v>98525</v>
      </c>
      <c r="S9" s="2">
        <v>98810</v>
      </c>
      <c r="T9" s="2">
        <v>101327</v>
      </c>
      <c r="U9" s="2">
        <v>99163</v>
      </c>
      <c r="V9" s="2">
        <v>97992</v>
      </c>
      <c r="W9" s="2">
        <v>97554</v>
      </c>
      <c r="X9" s="2">
        <v>94673</v>
      </c>
      <c r="Y9" s="2">
        <v>91659</v>
      </c>
      <c r="Z9" s="2">
        <v>90441</v>
      </c>
      <c r="AA9" s="2">
        <v>89362</v>
      </c>
      <c r="AB9" s="2">
        <v>90580</v>
      </c>
      <c r="AC9" s="2">
        <v>90862</v>
      </c>
      <c r="AD9" s="2">
        <v>91198</v>
      </c>
      <c r="AE9" s="2">
        <v>88898</v>
      </c>
      <c r="AF9" s="2">
        <v>87578</v>
      </c>
      <c r="AG9" s="2">
        <v>85450</v>
      </c>
      <c r="AH9" s="2">
        <v>87992</v>
      </c>
      <c r="AI9" s="2">
        <v>85588</v>
      </c>
      <c r="AJ9" s="2">
        <v>86741</v>
      </c>
      <c r="AK9" s="2">
        <v>87393</v>
      </c>
    </row>
    <row r="10" spans="1:37" ht="19" x14ac:dyDescent="0.2">
      <c r="A10" s="3" t="s">
        <v>9</v>
      </c>
      <c r="B10" s="2">
        <v>89032</v>
      </c>
      <c r="C10" s="2">
        <v>88077</v>
      </c>
      <c r="D10" s="2">
        <v>85116</v>
      </c>
      <c r="E10" s="2">
        <v>84722</v>
      </c>
      <c r="F10" s="2">
        <v>86936</v>
      </c>
      <c r="G10" s="2">
        <v>89287</v>
      </c>
      <c r="H10" s="2">
        <v>92625</v>
      </c>
      <c r="I10" s="2">
        <v>92894</v>
      </c>
      <c r="J10" s="2">
        <v>94412</v>
      </c>
      <c r="K10" s="2">
        <v>98071</v>
      </c>
      <c r="L10" s="2">
        <v>98586</v>
      </c>
      <c r="M10" s="2">
        <v>97257</v>
      </c>
      <c r="N10" s="2">
        <v>97032</v>
      </c>
      <c r="O10" s="2">
        <v>97466</v>
      </c>
      <c r="P10" s="2">
        <v>95181</v>
      </c>
      <c r="Q10" s="2">
        <v>94373</v>
      </c>
      <c r="R10" s="2">
        <v>95887</v>
      </c>
      <c r="S10" s="2">
        <v>98246</v>
      </c>
      <c r="T10" s="2">
        <v>98470</v>
      </c>
      <c r="U10" s="2">
        <v>101047</v>
      </c>
      <c r="V10" s="2">
        <v>99027</v>
      </c>
      <c r="W10" s="2">
        <v>97962</v>
      </c>
      <c r="X10" s="2">
        <v>97644</v>
      </c>
      <c r="Y10" s="2">
        <v>94726</v>
      </c>
      <c r="Z10" s="2">
        <v>91691</v>
      </c>
      <c r="AA10" s="2">
        <v>90443</v>
      </c>
      <c r="AB10" s="2">
        <v>89456</v>
      </c>
      <c r="AC10" s="2">
        <v>90849</v>
      </c>
      <c r="AD10" s="2">
        <v>91253</v>
      </c>
      <c r="AE10" s="2">
        <v>91690</v>
      </c>
      <c r="AF10" s="2">
        <v>89290</v>
      </c>
      <c r="AG10" s="2">
        <v>87989</v>
      </c>
      <c r="AH10" s="2">
        <v>85845</v>
      </c>
      <c r="AI10" s="2">
        <v>88345</v>
      </c>
      <c r="AJ10" s="2">
        <v>86437</v>
      </c>
      <c r="AK10" s="2">
        <v>87097</v>
      </c>
    </row>
    <row r="11" spans="1:37" ht="19" x14ac:dyDescent="0.2">
      <c r="A11" s="3" t="s">
        <v>10</v>
      </c>
      <c r="B11" s="2">
        <v>86705</v>
      </c>
      <c r="C11" s="2">
        <v>89219</v>
      </c>
      <c r="D11" s="2">
        <v>88479</v>
      </c>
      <c r="E11" s="2">
        <v>85374</v>
      </c>
      <c r="F11" s="2">
        <v>84985</v>
      </c>
      <c r="G11" s="2">
        <v>87212</v>
      </c>
      <c r="H11" s="2">
        <v>89656</v>
      </c>
      <c r="I11" s="2">
        <v>93032</v>
      </c>
      <c r="J11" s="2">
        <v>93120</v>
      </c>
      <c r="K11" s="2">
        <v>94685</v>
      </c>
      <c r="L11" s="2">
        <v>98363</v>
      </c>
      <c r="M11" s="2">
        <v>98902</v>
      </c>
      <c r="N11" s="2">
        <v>97641</v>
      </c>
      <c r="O11" s="2">
        <v>97333</v>
      </c>
      <c r="P11" s="2">
        <v>97686</v>
      </c>
      <c r="Q11" s="2">
        <v>95165</v>
      </c>
      <c r="R11" s="2">
        <v>94196</v>
      </c>
      <c r="S11" s="2">
        <v>95652</v>
      </c>
      <c r="T11" s="2">
        <v>97958</v>
      </c>
      <c r="U11" s="2">
        <v>98263</v>
      </c>
      <c r="V11" s="2">
        <v>100945</v>
      </c>
      <c r="W11" s="2">
        <v>99046</v>
      </c>
      <c r="X11" s="2">
        <v>98028</v>
      </c>
      <c r="Y11" s="2">
        <v>97748</v>
      </c>
      <c r="Z11" s="2">
        <v>94771</v>
      </c>
      <c r="AA11" s="2">
        <v>91740</v>
      </c>
      <c r="AB11" s="2">
        <v>90619</v>
      </c>
      <c r="AC11" s="2">
        <v>89728</v>
      </c>
      <c r="AD11" s="2">
        <v>91316</v>
      </c>
      <c r="AE11" s="2">
        <v>91724</v>
      </c>
      <c r="AF11" s="2">
        <v>92161</v>
      </c>
      <c r="AG11" s="2">
        <v>89689</v>
      </c>
      <c r="AH11" s="2">
        <v>88406</v>
      </c>
      <c r="AI11" s="2">
        <v>86230</v>
      </c>
      <c r="AJ11" s="2">
        <v>89242</v>
      </c>
      <c r="AK11" s="2">
        <v>89912</v>
      </c>
    </row>
    <row r="12" spans="1:37" ht="19" x14ac:dyDescent="0.2">
      <c r="A12" s="3" t="s">
        <v>11</v>
      </c>
      <c r="B12" s="2">
        <v>87035</v>
      </c>
      <c r="C12" s="2">
        <v>86904</v>
      </c>
      <c r="D12" s="2">
        <v>89568</v>
      </c>
      <c r="E12" s="2">
        <v>88823</v>
      </c>
      <c r="F12" s="2">
        <v>85721</v>
      </c>
      <c r="G12" s="2">
        <v>85363</v>
      </c>
      <c r="H12" s="2">
        <v>87601</v>
      </c>
      <c r="I12" s="2">
        <v>92978</v>
      </c>
      <c r="J12" s="2">
        <v>93243</v>
      </c>
      <c r="K12" s="2">
        <v>93390</v>
      </c>
      <c r="L12" s="2">
        <v>94973</v>
      </c>
      <c r="M12" s="2">
        <v>98670</v>
      </c>
      <c r="N12" s="2">
        <v>99234</v>
      </c>
      <c r="O12" s="2">
        <v>97994</v>
      </c>
      <c r="P12" s="2">
        <v>97542</v>
      </c>
      <c r="Q12" s="2">
        <v>97745</v>
      </c>
      <c r="R12" s="2">
        <v>95027</v>
      </c>
      <c r="S12" s="2">
        <v>94003</v>
      </c>
      <c r="T12" s="2">
        <v>95447</v>
      </c>
      <c r="U12" s="2">
        <v>97766</v>
      </c>
      <c r="V12" s="2">
        <v>98200</v>
      </c>
      <c r="W12" s="2">
        <v>101055</v>
      </c>
      <c r="X12" s="2">
        <v>99152</v>
      </c>
      <c r="Y12" s="2">
        <v>98170</v>
      </c>
      <c r="Z12" s="2">
        <v>97816</v>
      </c>
      <c r="AA12" s="2">
        <v>94830</v>
      </c>
      <c r="AB12" s="2">
        <v>91873</v>
      </c>
      <c r="AC12" s="2">
        <v>90921</v>
      </c>
      <c r="AD12" s="2">
        <v>90161</v>
      </c>
      <c r="AE12" s="2">
        <v>91862</v>
      </c>
      <c r="AF12" s="2">
        <v>92176</v>
      </c>
      <c r="AG12" s="2">
        <v>92626</v>
      </c>
      <c r="AH12" s="2">
        <v>90133</v>
      </c>
      <c r="AI12" s="2">
        <v>88832</v>
      </c>
      <c r="AJ12" s="2">
        <v>87092</v>
      </c>
      <c r="AK12" s="2">
        <v>87738</v>
      </c>
    </row>
    <row r="13" spans="1:37" ht="19" x14ac:dyDescent="0.2">
      <c r="A13" s="3" t="s">
        <v>12</v>
      </c>
      <c r="B13" s="2">
        <v>86207</v>
      </c>
      <c r="C13" s="2">
        <v>87280</v>
      </c>
      <c r="D13" s="2">
        <v>87242</v>
      </c>
      <c r="E13" s="2">
        <v>89895</v>
      </c>
      <c r="F13" s="2">
        <v>89195</v>
      </c>
      <c r="G13" s="2">
        <v>86032</v>
      </c>
      <c r="H13" s="2">
        <v>85725</v>
      </c>
      <c r="I13" s="2">
        <v>90106</v>
      </c>
      <c r="J13" s="2">
        <v>93214</v>
      </c>
      <c r="K13" s="2">
        <v>93512</v>
      </c>
      <c r="L13" s="2">
        <v>93729</v>
      </c>
      <c r="M13" s="2">
        <v>95312</v>
      </c>
      <c r="N13" s="2">
        <v>99036</v>
      </c>
      <c r="O13" s="2">
        <v>99563</v>
      </c>
      <c r="P13" s="2">
        <v>98219</v>
      </c>
      <c r="Q13" s="2">
        <v>97618</v>
      </c>
      <c r="R13" s="2">
        <v>97683</v>
      </c>
      <c r="S13" s="2">
        <v>94820</v>
      </c>
      <c r="T13" s="2">
        <v>93831</v>
      </c>
      <c r="U13" s="2">
        <v>95319</v>
      </c>
      <c r="V13" s="2">
        <v>97727</v>
      </c>
      <c r="W13" s="2">
        <v>98291</v>
      </c>
      <c r="X13" s="2">
        <v>101215</v>
      </c>
      <c r="Y13" s="2">
        <v>99301</v>
      </c>
      <c r="Z13" s="2">
        <v>98281</v>
      </c>
      <c r="AA13" s="2">
        <v>97925</v>
      </c>
      <c r="AB13" s="2">
        <v>94980</v>
      </c>
      <c r="AC13" s="2">
        <v>92117</v>
      </c>
      <c r="AD13" s="2">
        <v>91326</v>
      </c>
      <c r="AE13" s="2">
        <v>90672</v>
      </c>
      <c r="AF13" s="2">
        <v>92347</v>
      </c>
      <c r="AG13" s="2">
        <v>92626</v>
      </c>
      <c r="AH13" s="2">
        <v>93050</v>
      </c>
      <c r="AI13" s="2">
        <v>90566</v>
      </c>
      <c r="AJ13" s="2">
        <v>89763</v>
      </c>
      <c r="AK13" s="2">
        <v>90462</v>
      </c>
    </row>
    <row r="14" spans="1:37" ht="19" x14ac:dyDescent="0.2">
      <c r="A14" s="3" t="s">
        <v>13</v>
      </c>
      <c r="B14" s="2">
        <v>87597</v>
      </c>
      <c r="C14" s="2">
        <v>86442</v>
      </c>
      <c r="D14" s="2">
        <v>87630</v>
      </c>
      <c r="E14" s="2">
        <v>87543</v>
      </c>
      <c r="F14" s="2">
        <v>90300</v>
      </c>
      <c r="G14" s="2">
        <v>89483</v>
      </c>
      <c r="H14" s="2">
        <v>86416</v>
      </c>
      <c r="I14" s="2">
        <v>87970</v>
      </c>
      <c r="J14" s="2">
        <v>90356</v>
      </c>
      <c r="K14" s="2">
        <v>93511</v>
      </c>
      <c r="L14" s="2">
        <v>93830</v>
      </c>
      <c r="M14" s="2">
        <v>94088</v>
      </c>
      <c r="N14" s="2">
        <v>95694</v>
      </c>
      <c r="O14" s="2">
        <v>99417</v>
      </c>
      <c r="P14" s="2">
        <v>99825</v>
      </c>
      <c r="Q14" s="2">
        <v>98320</v>
      </c>
      <c r="R14" s="2">
        <v>97559</v>
      </c>
      <c r="S14" s="2">
        <v>97540</v>
      </c>
      <c r="T14" s="2">
        <v>94651</v>
      </c>
      <c r="U14" s="2">
        <v>93736</v>
      </c>
      <c r="V14" s="2">
        <v>95307</v>
      </c>
      <c r="W14" s="2">
        <v>97830</v>
      </c>
      <c r="X14" s="2">
        <v>98474</v>
      </c>
      <c r="Y14" s="2">
        <v>101337</v>
      </c>
      <c r="Z14" s="2">
        <v>99381</v>
      </c>
      <c r="AA14" s="2">
        <v>98361</v>
      </c>
      <c r="AB14" s="2">
        <v>98060</v>
      </c>
      <c r="AC14" s="2">
        <v>95267</v>
      </c>
      <c r="AD14" s="2">
        <v>92505</v>
      </c>
      <c r="AE14" s="2">
        <v>91827</v>
      </c>
      <c r="AF14" s="2">
        <v>91138</v>
      </c>
      <c r="AG14" s="2">
        <v>92819</v>
      </c>
      <c r="AH14" s="2">
        <v>93081</v>
      </c>
      <c r="AI14" s="2">
        <v>93482</v>
      </c>
      <c r="AJ14" s="2">
        <v>91475</v>
      </c>
      <c r="AK14" s="2">
        <v>92158</v>
      </c>
    </row>
    <row r="15" spans="1:37" ht="19" x14ac:dyDescent="0.2">
      <c r="A15" s="3" t="s">
        <v>14</v>
      </c>
      <c r="B15" s="2">
        <v>89158</v>
      </c>
      <c r="C15" s="2">
        <v>87771</v>
      </c>
      <c r="D15" s="2">
        <v>86756</v>
      </c>
      <c r="E15" s="2">
        <v>87949</v>
      </c>
      <c r="F15" s="2">
        <v>87913</v>
      </c>
      <c r="G15" s="2">
        <v>90595</v>
      </c>
      <c r="H15" s="2">
        <v>89885</v>
      </c>
      <c r="I15" s="2">
        <v>86100</v>
      </c>
      <c r="J15" s="2">
        <v>88190</v>
      </c>
      <c r="K15" s="2">
        <v>90639</v>
      </c>
      <c r="L15" s="2">
        <v>93864</v>
      </c>
      <c r="M15" s="2">
        <v>94170</v>
      </c>
      <c r="N15" s="2">
        <v>94466</v>
      </c>
      <c r="O15" s="2">
        <v>96081</v>
      </c>
      <c r="P15" s="2">
        <v>99703</v>
      </c>
      <c r="Q15" s="2">
        <v>99950</v>
      </c>
      <c r="R15" s="2">
        <v>98336</v>
      </c>
      <c r="S15" s="2">
        <v>97443</v>
      </c>
      <c r="T15" s="2">
        <v>97369</v>
      </c>
      <c r="U15" s="2">
        <v>94566</v>
      </c>
      <c r="V15" s="2">
        <v>93766</v>
      </c>
      <c r="W15" s="2">
        <v>95447</v>
      </c>
      <c r="X15" s="2">
        <v>98018</v>
      </c>
      <c r="Y15" s="2">
        <v>98660</v>
      </c>
      <c r="Z15" s="2">
        <v>101469</v>
      </c>
      <c r="AA15" s="2">
        <v>99426</v>
      </c>
      <c r="AB15" s="2">
        <v>98532</v>
      </c>
      <c r="AC15" s="2">
        <v>98281</v>
      </c>
      <c r="AD15" s="2">
        <v>95666</v>
      </c>
      <c r="AE15" s="2">
        <v>92996</v>
      </c>
      <c r="AF15" s="2">
        <v>92308</v>
      </c>
      <c r="AG15" s="2">
        <v>91589</v>
      </c>
      <c r="AH15" s="2">
        <v>93265</v>
      </c>
      <c r="AI15" s="2">
        <v>93558</v>
      </c>
      <c r="AJ15" s="2">
        <v>94403</v>
      </c>
      <c r="AK15" s="2">
        <v>95073</v>
      </c>
    </row>
    <row r="16" spans="1:37" ht="19" x14ac:dyDescent="0.2">
      <c r="A16" s="3" t="s">
        <v>15</v>
      </c>
      <c r="B16" s="2">
        <v>93778</v>
      </c>
      <c r="C16" s="2">
        <v>89359</v>
      </c>
      <c r="D16" s="2">
        <v>88108</v>
      </c>
      <c r="E16" s="2">
        <v>87060</v>
      </c>
      <c r="F16" s="2">
        <v>88336</v>
      </c>
      <c r="G16" s="2">
        <v>88240</v>
      </c>
      <c r="H16" s="2">
        <v>90998</v>
      </c>
      <c r="I16" s="2">
        <v>86773</v>
      </c>
      <c r="J16" s="2">
        <v>86321</v>
      </c>
      <c r="K16" s="2">
        <v>88466</v>
      </c>
      <c r="L16" s="2">
        <v>90961</v>
      </c>
      <c r="M16" s="2">
        <v>94232</v>
      </c>
      <c r="N16" s="2">
        <v>94524</v>
      </c>
      <c r="O16" s="2">
        <v>94837</v>
      </c>
      <c r="P16" s="2">
        <v>96383</v>
      </c>
      <c r="Q16" s="2">
        <v>99877</v>
      </c>
      <c r="R16" s="2">
        <v>99933</v>
      </c>
      <c r="S16" s="2">
        <v>98268</v>
      </c>
      <c r="T16" s="2">
        <v>97324</v>
      </c>
      <c r="U16" s="2">
        <v>97291</v>
      </c>
      <c r="V16" s="2">
        <v>94587</v>
      </c>
      <c r="W16" s="2">
        <v>93902</v>
      </c>
      <c r="X16" s="2">
        <v>95610</v>
      </c>
      <c r="Y16" s="2">
        <v>98172</v>
      </c>
      <c r="Z16" s="2">
        <v>98794</v>
      </c>
      <c r="AA16" s="2">
        <v>101593</v>
      </c>
      <c r="AB16" s="2">
        <v>99582</v>
      </c>
      <c r="AC16" s="2">
        <v>98818</v>
      </c>
      <c r="AD16" s="2">
        <v>98637</v>
      </c>
      <c r="AE16" s="2">
        <v>96108</v>
      </c>
      <c r="AF16" s="2">
        <v>93460</v>
      </c>
      <c r="AG16" s="2">
        <v>92745</v>
      </c>
      <c r="AH16" s="2">
        <v>92035</v>
      </c>
      <c r="AI16" s="2">
        <v>93690</v>
      </c>
      <c r="AJ16" s="2">
        <v>94495</v>
      </c>
      <c r="AK16" s="2">
        <v>95171</v>
      </c>
    </row>
    <row r="17" spans="1:37" ht="19" x14ac:dyDescent="0.2">
      <c r="A17" s="3" t="s">
        <v>16</v>
      </c>
      <c r="B17" s="2">
        <v>98392</v>
      </c>
      <c r="C17" s="2">
        <v>93966</v>
      </c>
      <c r="D17" s="2">
        <v>89739</v>
      </c>
      <c r="E17" s="2">
        <v>88424</v>
      </c>
      <c r="F17" s="2">
        <v>87417</v>
      </c>
      <c r="G17" s="2">
        <v>88611</v>
      </c>
      <c r="H17" s="2">
        <v>88624</v>
      </c>
      <c r="I17" s="2">
        <v>90250</v>
      </c>
      <c r="J17" s="2">
        <v>86995</v>
      </c>
      <c r="K17" s="2">
        <v>86550</v>
      </c>
      <c r="L17" s="2">
        <v>88819</v>
      </c>
      <c r="M17" s="2">
        <v>91342</v>
      </c>
      <c r="N17" s="2">
        <v>94600</v>
      </c>
      <c r="O17" s="2">
        <v>94894</v>
      </c>
      <c r="P17" s="2">
        <v>95135</v>
      </c>
      <c r="Q17" s="2">
        <v>96538</v>
      </c>
      <c r="R17" s="2">
        <v>99894</v>
      </c>
      <c r="S17" s="2">
        <v>99861</v>
      </c>
      <c r="T17" s="2">
        <v>98150</v>
      </c>
      <c r="U17" s="2">
        <v>97257</v>
      </c>
      <c r="V17" s="2">
        <v>97319</v>
      </c>
      <c r="W17" s="2">
        <v>94721</v>
      </c>
      <c r="X17" s="2">
        <v>94073</v>
      </c>
      <c r="Y17" s="2">
        <v>95726</v>
      </c>
      <c r="Z17" s="2">
        <v>98266</v>
      </c>
      <c r="AA17" s="2">
        <v>98900</v>
      </c>
      <c r="AB17" s="2">
        <v>101760</v>
      </c>
      <c r="AC17" s="2">
        <v>99828</v>
      </c>
      <c r="AD17" s="2">
        <v>99214</v>
      </c>
      <c r="AE17" s="2">
        <v>99083</v>
      </c>
      <c r="AF17" s="2">
        <v>96517</v>
      </c>
      <c r="AG17" s="2">
        <v>93883</v>
      </c>
      <c r="AH17" s="2">
        <v>93142</v>
      </c>
      <c r="AI17" s="2">
        <v>92479</v>
      </c>
      <c r="AJ17" s="2">
        <v>94592</v>
      </c>
      <c r="AK17" s="2">
        <v>95254</v>
      </c>
    </row>
    <row r="18" spans="1:37" ht="19" x14ac:dyDescent="0.2">
      <c r="A18" s="3" t="s">
        <v>17</v>
      </c>
      <c r="B18" s="2">
        <v>108289</v>
      </c>
      <c r="C18" s="2">
        <v>98774</v>
      </c>
      <c r="D18" s="2">
        <v>94454</v>
      </c>
      <c r="E18" s="2">
        <v>90151</v>
      </c>
      <c r="F18" s="2">
        <v>88831</v>
      </c>
      <c r="G18" s="2">
        <v>87795</v>
      </c>
      <c r="H18" s="2">
        <v>89039</v>
      </c>
      <c r="I18" s="2">
        <v>91381</v>
      </c>
      <c r="J18" s="2">
        <v>90466</v>
      </c>
      <c r="K18" s="2">
        <v>87340</v>
      </c>
      <c r="L18" s="2">
        <v>86872</v>
      </c>
      <c r="M18" s="2">
        <v>89240</v>
      </c>
      <c r="N18" s="2">
        <v>91785</v>
      </c>
      <c r="O18" s="2">
        <v>95014</v>
      </c>
      <c r="P18" s="2">
        <v>95268</v>
      </c>
      <c r="Q18" s="2">
        <v>95331</v>
      </c>
      <c r="R18" s="2">
        <v>96585</v>
      </c>
      <c r="S18" s="2">
        <v>99820</v>
      </c>
      <c r="T18" s="2">
        <v>99804</v>
      </c>
      <c r="U18" s="2">
        <v>98095</v>
      </c>
      <c r="V18" s="2">
        <v>97307</v>
      </c>
      <c r="W18" s="2">
        <v>97468</v>
      </c>
      <c r="X18" s="2">
        <v>94899</v>
      </c>
      <c r="Y18" s="2">
        <v>94237</v>
      </c>
      <c r="Z18" s="2">
        <v>95821</v>
      </c>
      <c r="AA18" s="2">
        <v>98377</v>
      </c>
      <c r="AB18" s="2">
        <v>99066</v>
      </c>
      <c r="AC18" s="2">
        <v>102026</v>
      </c>
      <c r="AD18" s="2">
        <v>100197</v>
      </c>
      <c r="AE18" s="2">
        <v>99695</v>
      </c>
      <c r="AF18" s="2">
        <v>99489</v>
      </c>
      <c r="AG18" s="2">
        <v>96910</v>
      </c>
      <c r="AH18" s="2">
        <v>94282</v>
      </c>
      <c r="AI18" s="2">
        <v>93539</v>
      </c>
      <c r="AJ18" s="2">
        <v>93326</v>
      </c>
      <c r="AK18" s="2">
        <v>93927</v>
      </c>
    </row>
    <row r="19" spans="1:37" ht="19" x14ac:dyDescent="0.2">
      <c r="A19" s="3" t="s">
        <v>18</v>
      </c>
      <c r="B19" s="2">
        <v>114588</v>
      </c>
      <c r="C19" s="2">
        <v>108739</v>
      </c>
      <c r="D19" s="2">
        <v>99464</v>
      </c>
      <c r="E19" s="2">
        <v>95048</v>
      </c>
      <c r="F19" s="2">
        <v>90705</v>
      </c>
      <c r="G19" s="2">
        <v>89353</v>
      </c>
      <c r="H19" s="2">
        <v>88314</v>
      </c>
      <c r="I19" s="2">
        <v>89021</v>
      </c>
      <c r="J19" s="2">
        <v>91624</v>
      </c>
      <c r="K19" s="2">
        <v>90765</v>
      </c>
      <c r="L19" s="2">
        <v>87824</v>
      </c>
      <c r="M19" s="2">
        <v>87335</v>
      </c>
      <c r="N19" s="2">
        <v>89811</v>
      </c>
      <c r="O19" s="2">
        <v>92346</v>
      </c>
      <c r="P19" s="2">
        <v>95530</v>
      </c>
      <c r="Q19" s="2">
        <v>95531</v>
      </c>
      <c r="R19" s="2">
        <v>95368</v>
      </c>
      <c r="S19" s="2">
        <v>96584</v>
      </c>
      <c r="T19" s="2">
        <v>99775</v>
      </c>
      <c r="U19" s="2">
        <v>99851</v>
      </c>
      <c r="V19" s="2">
        <v>98162</v>
      </c>
      <c r="W19" s="2">
        <v>97468</v>
      </c>
      <c r="X19" s="2">
        <v>97679</v>
      </c>
      <c r="Y19" s="2">
        <v>95108</v>
      </c>
      <c r="Z19" s="2">
        <v>94409</v>
      </c>
      <c r="AA19" s="2">
        <v>95959</v>
      </c>
      <c r="AB19" s="2">
        <v>98547</v>
      </c>
      <c r="AC19" s="2">
        <v>99363</v>
      </c>
      <c r="AD19" s="2">
        <v>102451</v>
      </c>
      <c r="AE19" s="2">
        <v>100668</v>
      </c>
      <c r="AF19" s="2">
        <v>100154</v>
      </c>
      <c r="AG19" s="2">
        <v>99866</v>
      </c>
      <c r="AH19" s="2">
        <v>97279</v>
      </c>
      <c r="AI19" s="2">
        <v>94692</v>
      </c>
      <c r="AJ19" s="2">
        <v>94390</v>
      </c>
      <c r="AK19" s="2">
        <v>95022</v>
      </c>
    </row>
    <row r="20" spans="1:37" ht="19" x14ac:dyDescent="0.2">
      <c r="A20" s="3" t="s">
        <v>19</v>
      </c>
      <c r="B20" s="2">
        <v>120762</v>
      </c>
      <c r="C20" s="2">
        <v>115287</v>
      </c>
      <c r="D20" s="2">
        <v>109552</v>
      </c>
      <c r="E20" s="2">
        <v>100133</v>
      </c>
      <c r="F20" s="2">
        <v>95788</v>
      </c>
      <c r="G20" s="2">
        <v>91364</v>
      </c>
      <c r="H20" s="2">
        <v>89989</v>
      </c>
      <c r="I20" s="2">
        <v>89539</v>
      </c>
      <c r="J20" s="2">
        <v>89319</v>
      </c>
      <c r="K20" s="2">
        <v>92019</v>
      </c>
      <c r="L20" s="2">
        <v>91239</v>
      </c>
      <c r="M20" s="2">
        <v>88370</v>
      </c>
      <c r="N20" s="2">
        <v>87920</v>
      </c>
      <c r="O20" s="2">
        <v>90549</v>
      </c>
      <c r="P20" s="2">
        <v>92974</v>
      </c>
      <c r="Q20" s="2">
        <v>95923</v>
      </c>
      <c r="R20" s="2">
        <v>95659</v>
      </c>
      <c r="S20" s="2">
        <v>95403</v>
      </c>
      <c r="T20" s="2">
        <v>96584</v>
      </c>
      <c r="U20" s="2">
        <v>99830</v>
      </c>
      <c r="V20" s="2">
        <v>100028</v>
      </c>
      <c r="W20" s="2">
        <v>98356</v>
      </c>
      <c r="X20" s="2">
        <v>97700</v>
      </c>
      <c r="Y20" s="2">
        <v>97913</v>
      </c>
      <c r="Z20" s="2">
        <v>95323</v>
      </c>
      <c r="AA20" s="2">
        <v>94605</v>
      </c>
      <c r="AB20" s="2">
        <v>96194</v>
      </c>
      <c r="AC20" s="2">
        <v>98899</v>
      </c>
      <c r="AD20" s="2">
        <v>99885</v>
      </c>
      <c r="AE20" s="2">
        <v>103030</v>
      </c>
      <c r="AF20" s="2">
        <v>101148</v>
      </c>
      <c r="AG20" s="2">
        <v>100704</v>
      </c>
      <c r="AH20" s="2">
        <v>100333</v>
      </c>
      <c r="AI20" s="2">
        <v>97754</v>
      </c>
      <c r="AJ20" s="2">
        <v>95655</v>
      </c>
      <c r="AK20" s="2">
        <v>96385</v>
      </c>
    </row>
    <row r="21" spans="1:37" ht="19" x14ac:dyDescent="0.2">
      <c r="A21" s="3" t="s">
        <v>20</v>
      </c>
      <c r="B21" s="2">
        <v>125092</v>
      </c>
      <c r="C21" s="2">
        <v>121659</v>
      </c>
      <c r="D21" s="2">
        <v>116286</v>
      </c>
      <c r="E21" s="2">
        <v>110497</v>
      </c>
      <c r="F21" s="2">
        <v>101185</v>
      </c>
      <c r="G21" s="2">
        <v>96709</v>
      </c>
      <c r="H21" s="2">
        <v>92291</v>
      </c>
      <c r="I21" s="2">
        <v>89000</v>
      </c>
      <c r="J21" s="2">
        <v>90035</v>
      </c>
      <c r="K21" s="2">
        <v>89877</v>
      </c>
      <c r="L21" s="2">
        <v>92716</v>
      </c>
      <c r="M21" s="2">
        <v>91959</v>
      </c>
      <c r="N21" s="2">
        <v>89142</v>
      </c>
      <c r="O21" s="2">
        <v>88801</v>
      </c>
      <c r="P21" s="2">
        <v>91396</v>
      </c>
      <c r="Q21" s="2">
        <v>93653</v>
      </c>
      <c r="R21" s="2">
        <v>96277</v>
      </c>
      <c r="S21" s="2">
        <v>95824</v>
      </c>
      <c r="T21" s="2">
        <v>95529</v>
      </c>
      <c r="U21" s="2">
        <v>96753</v>
      </c>
      <c r="V21" s="2">
        <v>100182</v>
      </c>
      <c r="W21" s="2">
        <v>100430</v>
      </c>
      <c r="X21" s="2">
        <v>98859</v>
      </c>
      <c r="Y21" s="2">
        <v>98229</v>
      </c>
      <c r="Z21" s="2">
        <v>98506</v>
      </c>
      <c r="AA21" s="2">
        <v>95999</v>
      </c>
      <c r="AB21" s="2">
        <v>95337</v>
      </c>
      <c r="AC21" s="2">
        <v>97118</v>
      </c>
      <c r="AD21" s="2">
        <v>100122</v>
      </c>
      <c r="AE21" s="2">
        <v>101351</v>
      </c>
      <c r="AF21" s="2">
        <v>104690</v>
      </c>
      <c r="AG21" s="2">
        <v>102861</v>
      </c>
      <c r="AH21" s="2">
        <v>102369</v>
      </c>
      <c r="AI21" s="2">
        <v>102618</v>
      </c>
      <c r="AJ21" s="2">
        <v>100673</v>
      </c>
      <c r="AK21" s="2">
        <v>103275</v>
      </c>
    </row>
    <row r="22" spans="1:37" ht="19" x14ac:dyDescent="0.2">
      <c r="A22" s="3" t="s">
        <v>21</v>
      </c>
      <c r="B22" s="2">
        <v>120566</v>
      </c>
      <c r="C22" s="2">
        <v>126018</v>
      </c>
      <c r="D22" s="2">
        <v>122532</v>
      </c>
      <c r="E22" s="2">
        <v>117372</v>
      </c>
      <c r="F22" s="2">
        <v>111817</v>
      </c>
      <c r="G22" s="2">
        <v>102357</v>
      </c>
      <c r="H22" s="2">
        <v>97763</v>
      </c>
      <c r="I22" s="2">
        <v>90891</v>
      </c>
      <c r="J22" s="2">
        <v>89848</v>
      </c>
      <c r="K22" s="2">
        <v>90981</v>
      </c>
      <c r="L22" s="2">
        <v>90929</v>
      </c>
      <c r="M22" s="2">
        <v>93816</v>
      </c>
      <c r="N22" s="2">
        <v>93124</v>
      </c>
      <c r="O22" s="2">
        <v>90407</v>
      </c>
      <c r="P22" s="2">
        <v>90044</v>
      </c>
      <c r="Q22" s="2">
        <v>92475</v>
      </c>
      <c r="R22" s="2">
        <v>94473</v>
      </c>
      <c r="S22" s="2">
        <v>96721</v>
      </c>
      <c r="T22" s="2">
        <v>96129</v>
      </c>
      <c r="U22" s="2">
        <v>95997</v>
      </c>
      <c r="V22" s="2">
        <v>97510</v>
      </c>
      <c r="W22" s="2">
        <v>101093</v>
      </c>
      <c r="X22" s="2">
        <v>101414</v>
      </c>
      <c r="Y22" s="2">
        <v>100002</v>
      </c>
      <c r="Z22" s="2">
        <v>99495</v>
      </c>
      <c r="AA22" s="2">
        <v>99835</v>
      </c>
      <c r="AB22" s="2">
        <v>97592</v>
      </c>
      <c r="AC22" s="2">
        <v>97075</v>
      </c>
      <c r="AD22" s="2">
        <v>99291</v>
      </c>
      <c r="AE22" s="2">
        <v>102783</v>
      </c>
      <c r="AF22" s="2">
        <v>104392</v>
      </c>
      <c r="AG22" s="2">
        <v>108188</v>
      </c>
      <c r="AH22" s="2">
        <v>106151</v>
      </c>
      <c r="AI22" s="2">
        <v>106695</v>
      </c>
      <c r="AJ22" s="2">
        <v>108181</v>
      </c>
      <c r="AK22" s="2">
        <v>111712</v>
      </c>
    </row>
    <row r="23" spans="1:37" ht="19" x14ac:dyDescent="0.2">
      <c r="A23" s="3" t="s">
        <v>22</v>
      </c>
      <c r="B23" s="2">
        <v>120420</v>
      </c>
      <c r="C23" s="2">
        <v>121544</v>
      </c>
      <c r="D23" s="2">
        <v>126788</v>
      </c>
      <c r="E23" s="2">
        <v>123593</v>
      </c>
      <c r="F23" s="2">
        <v>118489</v>
      </c>
      <c r="G23" s="2">
        <v>112794</v>
      </c>
      <c r="H23" s="2">
        <v>103451</v>
      </c>
      <c r="I23" s="2">
        <v>93320</v>
      </c>
      <c r="J23" s="2">
        <v>91661</v>
      </c>
      <c r="K23" s="2">
        <v>90915</v>
      </c>
      <c r="L23" s="2">
        <v>92073</v>
      </c>
      <c r="M23" s="2">
        <v>92060</v>
      </c>
      <c r="N23" s="2">
        <v>95075</v>
      </c>
      <c r="O23" s="2">
        <v>94503</v>
      </c>
      <c r="P23" s="2">
        <v>91694</v>
      </c>
      <c r="Q23" s="2">
        <v>91238</v>
      </c>
      <c r="R23" s="2">
        <v>93479</v>
      </c>
      <c r="S23" s="2">
        <v>95174</v>
      </c>
      <c r="T23" s="2">
        <v>97111</v>
      </c>
      <c r="U23" s="2">
        <v>96820</v>
      </c>
      <c r="V23" s="2">
        <v>97149</v>
      </c>
      <c r="W23" s="2">
        <v>98931</v>
      </c>
      <c r="X23" s="2">
        <v>102673</v>
      </c>
      <c r="Y23" s="2">
        <v>103025</v>
      </c>
      <c r="Z23" s="2">
        <v>101660</v>
      </c>
      <c r="AA23" s="2">
        <v>101162</v>
      </c>
      <c r="AB23" s="2">
        <v>101706</v>
      </c>
      <c r="AC23" s="2">
        <v>99662</v>
      </c>
      <c r="AD23" s="2">
        <v>99520</v>
      </c>
      <c r="AE23" s="2">
        <v>102075</v>
      </c>
      <c r="AF23" s="2">
        <v>105808</v>
      </c>
      <c r="AG23" s="2">
        <v>107819</v>
      </c>
      <c r="AH23" s="2">
        <v>111031</v>
      </c>
      <c r="AI23" s="2">
        <v>109692</v>
      </c>
      <c r="AJ23" s="2">
        <v>111977</v>
      </c>
      <c r="AK23" s="2">
        <v>114247</v>
      </c>
    </row>
    <row r="24" spans="1:37" ht="19" x14ac:dyDescent="0.2">
      <c r="A24" s="3" t="s">
        <v>23</v>
      </c>
      <c r="B24" s="2">
        <v>122026</v>
      </c>
      <c r="C24" s="2">
        <v>121133</v>
      </c>
      <c r="D24" s="2">
        <v>122069</v>
      </c>
      <c r="E24" s="2">
        <v>127769</v>
      </c>
      <c r="F24" s="2">
        <v>124635</v>
      </c>
      <c r="G24" s="2">
        <v>119456</v>
      </c>
      <c r="H24" s="2">
        <v>113872</v>
      </c>
      <c r="I24" s="2">
        <v>98712</v>
      </c>
      <c r="J24" s="2">
        <v>94051</v>
      </c>
      <c r="K24" s="2">
        <v>92631</v>
      </c>
      <c r="L24" s="2">
        <v>91973</v>
      </c>
      <c r="M24" s="2">
        <v>93140</v>
      </c>
      <c r="N24" s="2">
        <v>93162</v>
      </c>
      <c r="O24" s="2">
        <v>96382</v>
      </c>
      <c r="P24" s="2">
        <v>95798</v>
      </c>
      <c r="Q24" s="2">
        <v>92781</v>
      </c>
      <c r="R24" s="2">
        <v>92225</v>
      </c>
      <c r="S24" s="2">
        <v>94224</v>
      </c>
      <c r="T24" s="2">
        <v>95630</v>
      </c>
      <c r="U24" s="2">
        <v>97850</v>
      </c>
      <c r="V24" s="2">
        <v>98106</v>
      </c>
      <c r="W24" s="2">
        <v>98822</v>
      </c>
      <c r="X24" s="2">
        <v>100764</v>
      </c>
      <c r="Y24" s="2">
        <v>104580</v>
      </c>
      <c r="Z24" s="2">
        <v>104704</v>
      </c>
      <c r="AA24" s="2">
        <v>103248</v>
      </c>
      <c r="AB24" s="2">
        <v>102658</v>
      </c>
      <c r="AC24" s="2">
        <v>103553</v>
      </c>
      <c r="AD24" s="2">
        <v>101741</v>
      </c>
      <c r="AE24" s="2">
        <v>101813</v>
      </c>
      <c r="AF24" s="2">
        <v>104405</v>
      </c>
      <c r="AG24" s="2">
        <v>108066</v>
      </c>
      <c r="AH24" s="2">
        <v>109404</v>
      </c>
      <c r="AI24" s="2">
        <v>112919</v>
      </c>
      <c r="AJ24" s="2">
        <v>113180</v>
      </c>
      <c r="AK24" s="2">
        <v>114948</v>
      </c>
    </row>
    <row r="25" spans="1:37" ht="19" x14ac:dyDescent="0.2">
      <c r="A25" s="3" t="s">
        <v>24</v>
      </c>
      <c r="B25" s="2">
        <v>124643</v>
      </c>
      <c r="C25" s="2">
        <v>122663</v>
      </c>
      <c r="D25" s="2">
        <v>121515</v>
      </c>
      <c r="E25" s="2">
        <v>122923</v>
      </c>
      <c r="F25" s="2">
        <v>128645</v>
      </c>
      <c r="G25" s="2">
        <v>125588</v>
      </c>
      <c r="H25" s="2">
        <v>120353</v>
      </c>
      <c r="I25" s="2">
        <v>104154</v>
      </c>
      <c r="J25" s="2">
        <v>99470</v>
      </c>
      <c r="K25" s="2">
        <v>94983</v>
      </c>
      <c r="L25" s="2">
        <v>93710</v>
      </c>
      <c r="M25" s="2">
        <v>93126</v>
      </c>
      <c r="N25" s="2">
        <v>94403</v>
      </c>
      <c r="O25" s="2">
        <v>94473</v>
      </c>
      <c r="P25" s="2">
        <v>97761</v>
      </c>
      <c r="Q25" s="2">
        <v>97015</v>
      </c>
      <c r="R25" s="2">
        <v>93839</v>
      </c>
      <c r="S25" s="2">
        <v>93049</v>
      </c>
      <c r="T25" s="2">
        <v>94907</v>
      </c>
      <c r="U25" s="2">
        <v>96312</v>
      </c>
      <c r="V25" s="2">
        <v>99221</v>
      </c>
      <c r="W25" s="2">
        <v>99682</v>
      </c>
      <c r="X25" s="2">
        <v>100659</v>
      </c>
      <c r="Y25" s="2">
        <v>102522</v>
      </c>
      <c r="Z25" s="2">
        <v>106123</v>
      </c>
      <c r="AA25" s="2">
        <v>105997</v>
      </c>
      <c r="AB25" s="2">
        <v>104527</v>
      </c>
      <c r="AC25" s="2">
        <v>104103</v>
      </c>
      <c r="AD25" s="2">
        <v>105148</v>
      </c>
      <c r="AE25" s="2">
        <v>103473</v>
      </c>
      <c r="AF25" s="2">
        <v>103595</v>
      </c>
      <c r="AG25" s="2">
        <v>106162</v>
      </c>
      <c r="AH25" s="2">
        <v>109067</v>
      </c>
      <c r="AI25" s="2">
        <v>110534</v>
      </c>
      <c r="AJ25" s="2">
        <v>115683</v>
      </c>
      <c r="AK25" s="2">
        <v>117246</v>
      </c>
    </row>
    <row r="26" spans="1:37" ht="19" x14ac:dyDescent="0.2">
      <c r="A26" s="3" t="s">
        <v>25</v>
      </c>
      <c r="B26" s="2">
        <v>127760</v>
      </c>
      <c r="C26" s="2">
        <v>125110</v>
      </c>
      <c r="D26" s="2">
        <v>123064</v>
      </c>
      <c r="E26" s="2">
        <v>122251</v>
      </c>
      <c r="F26" s="2">
        <v>123831</v>
      </c>
      <c r="G26" s="2">
        <v>129564</v>
      </c>
      <c r="H26" s="2">
        <v>126537</v>
      </c>
      <c r="I26" s="2">
        <v>114466</v>
      </c>
      <c r="J26" s="2">
        <v>104796</v>
      </c>
      <c r="K26" s="2">
        <v>100405</v>
      </c>
      <c r="L26" s="2">
        <v>96056</v>
      </c>
      <c r="M26" s="2">
        <v>94726</v>
      </c>
      <c r="N26" s="2">
        <v>94312</v>
      </c>
      <c r="O26" s="2">
        <v>95808</v>
      </c>
      <c r="P26" s="2">
        <v>95758</v>
      </c>
      <c r="Q26" s="2">
        <v>98896</v>
      </c>
      <c r="R26" s="2">
        <v>97987</v>
      </c>
      <c r="S26" s="2">
        <v>94664</v>
      </c>
      <c r="T26" s="2">
        <v>93696</v>
      </c>
      <c r="U26" s="2">
        <v>95640</v>
      </c>
      <c r="V26" s="2">
        <v>97547</v>
      </c>
      <c r="W26" s="2">
        <v>100762</v>
      </c>
      <c r="X26" s="2">
        <v>101298</v>
      </c>
      <c r="Y26" s="2">
        <v>102258</v>
      </c>
      <c r="Z26" s="2">
        <v>103756</v>
      </c>
      <c r="AA26" s="2">
        <v>107063</v>
      </c>
      <c r="AB26" s="2">
        <v>106965</v>
      </c>
      <c r="AC26" s="2">
        <v>105811</v>
      </c>
      <c r="AD26" s="2">
        <v>105695</v>
      </c>
      <c r="AE26" s="2">
        <v>106757</v>
      </c>
      <c r="AF26" s="2">
        <v>105006</v>
      </c>
      <c r="AG26" s="2">
        <v>105314</v>
      </c>
      <c r="AH26" s="2">
        <v>107198</v>
      </c>
      <c r="AI26" s="2">
        <v>110381</v>
      </c>
      <c r="AJ26" s="2">
        <v>113317</v>
      </c>
      <c r="AK26" s="2">
        <v>115018</v>
      </c>
    </row>
    <row r="27" spans="1:37" ht="19" x14ac:dyDescent="0.2">
      <c r="A27" s="3" t="s">
        <v>26</v>
      </c>
      <c r="B27" s="2">
        <v>126812</v>
      </c>
      <c r="C27" s="2">
        <v>128301</v>
      </c>
      <c r="D27" s="2">
        <v>125426</v>
      </c>
      <c r="E27" s="2">
        <v>123736</v>
      </c>
      <c r="F27" s="2">
        <v>123080</v>
      </c>
      <c r="G27" s="2">
        <v>124772</v>
      </c>
      <c r="H27" s="2">
        <v>130345</v>
      </c>
      <c r="I27" s="2">
        <v>120886</v>
      </c>
      <c r="J27" s="2">
        <v>115098</v>
      </c>
      <c r="K27" s="2">
        <v>105596</v>
      </c>
      <c r="L27" s="2">
        <v>101441</v>
      </c>
      <c r="M27" s="2">
        <v>97074</v>
      </c>
      <c r="N27" s="2">
        <v>95819</v>
      </c>
      <c r="O27" s="2">
        <v>95611</v>
      </c>
      <c r="P27" s="2">
        <v>97030</v>
      </c>
      <c r="Q27" s="2">
        <v>96794</v>
      </c>
      <c r="R27" s="2">
        <v>99680</v>
      </c>
      <c r="S27" s="2">
        <v>98633</v>
      </c>
      <c r="T27" s="2">
        <v>95137</v>
      </c>
      <c r="U27" s="2">
        <v>94303</v>
      </c>
      <c r="V27" s="2">
        <v>96720</v>
      </c>
      <c r="W27" s="2">
        <v>98927</v>
      </c>
      <c r="X27" s="2">
        <v>102215</v>
      </c>
      <c r="Y27" s="2">
        <v>102670</v>
      </c>
      <c r="Z27" s="2">
        <v>103228</v>
      </c>
      <c r="AA27" s="2">
        <v>104493</v>
      </c>
      <c r="AB27" s="2">
        <v>107791</v>
      </c>
      <c r="AC27" s="2">
        <v>107906</v>
      </c>
      <c r="AD27" s="2">
        <v>107160</v>
      </c>
      <c r="AE27" s="2">
        <v>107220</v>
      </c>
      <c r="AF27" s="2">
        <v>108264</v>
      </c>
      <c r="AG27" s="2">
        <v>106605</v>
      </c>
      <c r="AH27" s="2">
        <v>106330</v>
      </c>
      <c r="AI27" s="2">
        <v>108289</v>
      </c>
      <c r="AJ27" s="2">
        <v>113138</v>
      </c>
      <c r="AK27" s="2">
        <v>114660</v>
      </c>
    </row>
    <row r="28" spans="1:37" ht="19" x14ac:dyDescent="0.2">
      <c r="A28" s="3" t="s">
        <v>27</v>
      </c>
      <c r="B28" s="2">
        <v>125618</v>
      </c>
      <c r="C28" s="2">
        <v>127226</v>
      </c>
      <c r="D28" s="2">
        <v>128590</v>
      </c>
      <c r="E28" s="2">
        <v>126187</v>
      </c>
      <c r="F28" s="2">
        <v>124365</v>
      </c>
      <c r="G28" s="2">
        <v>123895</v>
      </c>
      <c r="H28" s="2">
        <v>125534</v>
      </c>
      <c r="I28" s="2">
        <v>126868</v>
      </c>
      <c r="J28" s="2">
        <v>121397</v>
      </c>
      <c r="K28" s="2">
        <v>115878</v>
      </c>
      <c r="L28" s="2">
        <v>106440</v>
      </c>
      <c r="M28" s="2">
        <v>102432</v>
      </c>
      <c r="N28" s="2">
        <v>98077</v>
      </c>
      <c r="O28" s="2">
        <v>97079</v>
      </c>
      <c r="P28" s="2">
        <v>96830</v>
      </c>
      <c r="Q28" s="2">
        <v>97909</v>
      </c>
      <c r="R28" s="2">
        <v>97510</v>
      </c>
      <c r="S28" s="2">
        <v>100188</v>
      </c>
      <c r="T28" s="2">
        <v>98943</v>
      </c>
      <c r="U28" s="2">
        <v>95632</v>
      </c>
      <c r="V28" s="2">
        <v>95243</v>
      </c>
      <c r="W28" s="2">
        <v>97950</v>
      </c>
      <c r="X28" s="2">
        <v>100149</v>
      </c>
      <c r="Y28" s="2">
        <v>103374</v>
      </c>
      <c r="Z28" s="2">
        <v>103391</v>
      </c>
      <c r="AA28" s="2">
        <v>103620</v>
      </c>
      <c r="AB28" s="2">
        <v>105047</v>
      </c>
      <c r="AC28" s="2">
        <v>108509</v>
      </c>
      <c r="AD28" s="2">
        <v>108918</v>
      </c>
      <c r="AE28" s="2">
        <v>108372</v>
      </c>
      <c r="AF28" s="2">
        <v>108498</v>
      </c>
      <c r="AG28" s="2">
        <v>109708</v>
      </c>
      <c r="AH28" s="2">
        <v>107551</v>
      </c>
      <c r="AI28" s="2">
        <v>107347</v>
      </c>
      <c r="AJ28" s="2">
        <v>110753</v>
      </c>
      <c r="AK28" s="2">
        <v>112339</v>
      </c>
    </row>
    <row r="29" spans="1:37" ht="19" x14ac:dyDescent="0.2">
      <c r="A29" s="3" t="s">
        <v>28</v>
      </c>
      <c r="B29" s="2">
        <v>125846</v>
      </c>
      <c r="C29" s="2">
        <v>126064</v>
      </c>
      <c r="D29" s="2">
        <v>127408</v>
      </c>
      <c r="E29" s="2">
        <v>129212</v>
      </c>
      <c r="F29" s="2">
        <v>126841</v>
      </c>
      <c r="G29" s="2">
        <v>125016</v>
      </c>
      <c r="H29" s="2">
        <v>124514</v>
      </c>
      <c r="I29" s="2">
        <v>130737</v>
      </c>
      <c r="J29" s="2">
        <v>127263</v>
      </c>
      <c r="K29" s="2">
        <v>121970</v>
      </c>
      <c r="L29" s="2">
        <v>116675</v>
      </c>
      <c r="M29" s="2">
        <v>107336</v>
      </c>
      <c r="N29" s="2">
        <v>103401</v>
      </c>
      <c r="O29" s="2">
        <v>99229</v>
      </c>
      <c r="P29" s="2">
        <v>98128</v>
      </c>
      <c r="Q29" s="2">
        <v>97648</v>
      </c>
      <c r="R29" s="2">
        <v>98549</v>
      </c>
      <c r="S29" s="2">
        <v>97896</v>
      </c>
      <c r="T29" s="2">
        <v>100362</v>
      </c>
      <c r="U29" s="2">
        <v>99271</v>
      </c>
      <c r="V29" s="2">
        <v>96450</v>
      </c>
      <c r="W29" s="2">
        <v>96341</v>
      </c>
      <c r="X29" s="2">
        <v>98984</v>
      </c>
      <c r="Y29" s="2">
        <v>101158</v>
      </c>
      <c r="Z29" s="2">
        <v>103923</v>
      </c>
      <c r="AA29" s="2">
        <v>103642</v>
      </c>
      <c r="AB29" s="2">
        <v>104004</v>
      </c>
      <c r="AC29" s="2">
        <v>105660</v>
      </c>
      <c r="AD29" s="2">
        <v>109440</v>
      </c>
      <c r="AE29" s="2">
        <v>110026</v>
      </c>
      <c r="AF29" s="2">
        <v>109528</v>
      </c>
      <c r="AG29" s="2">
        <v>109939</v>
      </c>
      <c r="AH29" s="2">
        <v>110794</v>
      </c>
      <c r="AI29" s="2">
        <v>108545</v>
      </c>
      <c r="AJ29" s="2">
        <v>109864</v>
      </c>
      <c r="AK29" s="2">
        <v>111482</v>
      </c>
    </row>
    <row r="30" spans="1:37" ht="19" x14ac:dyDescent="0.2">
      <c r="A30" s="3" t="s">
        <v>29</v>
      </c>
      <c r="B30" s="2">
        <v>122258</v>
      </c>
      <c r="C30" s="2">
        <v>126136</v>
      </c>
      <c r="D30" s="2">
        <v>126230</v>
      </c>
      <c r="E30" s="2">
        <v>128040</v>
      </c>
      <c r="F30" s="2">
        <v>129896</v>
      </c>
      <c r="G30" s="2">
        <v>127483</v>
      </c>
      <c r="H30" s="2">
        <v>125671</v>
      </c>
      <c r="I30" s="2">
        <v>125745</v>
      </c>
      <c r="J30" s="2">
        <v>131066</v>
      </c>
      <c r="K30" s="2">
        <v>127843</v>
      </c>
      <c r="L30" s="2">
        <v>122560</v>
      </c>
      <c r="M30" s="2">
        <v>117494</v>
      </c>
      <c r="N30" s="2">
        <v>108280</v>
      </c>
      <c r="O30" s="2">
        <v>104452</v>
      </c>
      <c r="P30" s="2">
        <v>100143</v>
      </c>
      <c r="Q30" s="2">
        <v>98739</v>
      </c>
      <c r="R30" s="2">
        <v>98050</v>
      </c>
      <c r="S30" s="2">
        <v>98938</v>
      </c>
      <c r="T30" s="2">
        <v>98036</v>
      </c>
      <c r="U30" s="2">
        <v>100602</v>
      </c>
      <c r="V30" s="2">
        <v>99901</v>
      </c>
      <c r="W30" s="2">
        <v>97340</v>
      </c>
      <c r="X30" s="2">
        <v>97142</v>
      </c>
      <c r="Y30" s="2">
        <v>99706</v>
      </c>
      <c r="Z30" s="2">
        <v>101677</v>
      </c>
      <c r="AA30" s="2">
        <v>104185</v>
      </c>
      <c r="AB30" s="2">
        <v>103970</v>
      </c>
      <c r="AC30" s="2">
        <v>104637</v>
      </c>
      <c r="AD30" s="2">
        <v>106479</v>
      </c>
      <c r="AE30" s="2">
        <v>110567</v>
      </c>
      <c r="AF30" s="2">
        <v>111283</v>
      </c>
      <c r="AG30" s="2">
        <v>110981</v>
      </c>
      <c r="AH30" s="2">
        <v>111119</v>
      </c>
      <c r="AI30" s="2">
        <v>111904</v>
      </c>
      <c r="AJ30" s="2">
        <v>111050</v>
      </c>
      <c r="AK30" s="2">
        <v>112735</v>
      </c>
    </row>
    <row r="31" spans="1:37" ht="19" x14ac:dyDescent="0.2">
      <c r="A31" s="3" t="s">
        <v>30</v>
      </c>
      <c r="B31" s="2">
        <v>122821</v>
      </c>
      <c r="C31" s="2">
        <v>122650</v>
      </c>
      <c r="D31" s="2">
        <v>126184</v>
      </c>
      <c r="E31" s="2">
        <v>126737</v>
      </c>
      <c r="F31" s="2">
        <v>128526</v>
      </c>
      <c r="G31" s="2">
        <v>130582</v>
      </c>
      <c r="H31" s="2">
        <v>128129</v>
      </c>
      <c r="I31" s="2">
        <v>124687</v>
      </c>
      <c r="J31" s="2">
        <v>125984</v>
      </c>
      <c r="K31" s="2">
        <v>131550</v>
      </c>
      <c r="L31" s="2">
        <v>128518</v>
      </c>
      <c r="M31" s="2">
        <v>123228</v>
      </c>
      <c r="N31" s="2">
        <v>118333</v>
      </c>
      <c r="O31" s="2">
        <v>109256</v>
      </c>
      <c r="P31" s="2">
        <v>105304</v>
      </c>
      <c r="Q31" s="2">
        <v>100663</v>
      </c>
      <c r="R31" s="2">
        <v>99032</v>
      </c>
      <c r="S31" s="2">
        <v>98156</v>
      </c>
      <c r="T31" s="2">
        <v>99011</v>
      </c>
      <c r="U31" s="2">
        <v>98172</v>
      </c>
      <c r="V31" s="2">
        <v>101268</v>
      </c>
      <c r="W31" s="2">
        <v>100616</v>
      </c>
      <c r="X31" s="2">
        <v>98057</v>
      </c>
      <c r="Y31" s="2">
        <v>97697</v>
      </c>
      <c r="Z31" s="2">
        <v>100091</v>
      </c>
      <c r="AA31" s="2">
        <v>101933</v>
      </c>
      <c r="AB31" s="2">
        <v>104565</v>
      </c>
      <c r="AC31" s="2">
        <v>104542</v>
      </c>
      <c r="AD31" s="2">
        <v>105461</v>
      </c>
      <c r="AE31" s="2">
        <v>107565</v>
      </c>
      <c r="AF31" s="2">
        <v>111681</v>
      </c>
      <c r="AG31" s="2">
        <v>112698</v>
      </c>
      <c r="AH31" s="2">
        <v>112261</v>
      </c>
      <c r="AI31" s="2">
        <v>112278</v>
      </c>
      <c r="AJ31" s="2">
        <v>114217</v>
      </c>
      <c r="AK31" s="2">
        <v>115707</v>
      </c>
    </row>
    <row r="32" spans="1:37" ht="19" x14ac:dyDescent="0.2">
      <c r="A32" s="3" t="s">
        <v>31</v>
      </c>
      <c r="B32" s="2">
        <v>119945</v>
      </c>
      <c r="C32" s="2">
        <v>123121</v>
      </c>
      <c r="D32" s="2">
        <v>122693</v>
      </c>
      <c r="E32" s="2">
        <v>126578</v>
      </c>
      <c r="F32" s="2">
        <v>127266</v>
      </c>
      <c r="G32" s="2">
        <v>129236</v>
      </c>
      <c r="H32" s="2">
        <v>131228</v>
      </c>
      <c r="I32" s="2">
        <v>125794</v>
      </c>
      <c r="J32" s="2">
        <v>124929</v>
      </c>
      <c r="K32" s="2">
        <v>126318</v>
      </c>
      <c r="L32" s="2">
        <v>132042</v>
      </c>
      <c r="M32" s="2">
        <v>129165</v>
      </c>
      <c r="N32" s="2">
        <v>123956</v>
      </c>
      <c r="O32" s="2">
        <v>119190</v>
      </c>
      <c r="P32" s="2">
        <v>109970</v>
      </c>
      <c r="Q32" s="2">
        <v>105786</v>
      </c>
      <c r="R32" s="2">
        <v>100934</v>
      </c>
      <c r="S32" s="2">
        <v>99098</v>
      </c>
      <c r="T32" s="2">
        <v>98038</v>
      </c>
      <c r="U32" s="2">
        <v>99153</v>
      </c>
      <c r="V32" s="2">
        <v>98567</v>
      </c>
      <c r="W32" s="2">
        <v>101991</v>
      </c>
      <c r="X32" s="2">
        <v>101177</v>
      </c>
      <c r="Y32" s="2">
        <v>98524</v>
      </c>
      <c r="Z32" s="2">
        <v>98021</v>
      </c>
      <c r="AA32" s="2">
        <v>100325</v>
      </c>
      <c r="AB32" s="2">
        <v>102341</v>
      </c>
      <c r="AC32" s="2">
        <v>105179</v>
      </c>
      <c r="AD32" s="2">
        <v>105278</v>
      </c>
      <c r="AE32" s="2">
        <v>106469</v>
      </c>
      <c r="AF32" s="2">
        <v>108779</v>
      </c>
      <c r="AG32" s="2">
        <v>113002</v>
      </c>
      <c r="AH32" s="2">
        <v>113960</v>
      </c>
      <c r="AI32" s="2">
        <v>113392</v>
      </c>
      <c r="AJ32" s="2">
        <v>114644</v>
      </c>
      <c r="AK32" s="2">
        <v>116169</v>
      </c>
    </row>
    <row r="33" spans="1:37" ht="19" x14ac:dyDescent="0.2">
      <c r="A33" s="3" t="s">
        <v>32</v>
      </c>
      <c r="B33" s="2">
        <v>118421</v>
      </c>
      <c r="C33" s="2">
        <v>120074</v>
      </c>
      <c r="D33" s="2">
        <v>123072</v>
      </c>
      <c r="E33" s="2">
        <v>123165</v>
      </c>
      <c r="F33" s="2">
        <v>127029</v>
      </c>
      <c r="G33" s="2">
        <v>127722</v>
      </c>
      <c r="H33" s="2">
        <v>129688</v>
      </c>
      <c r="I33" s="2">
        <v>128243</v>
      </c>
      <c r="J33" s="2">
        <v>125920</v>
      </c>
      <c r="K33" s="2">
        <v>125274</v>
      </c>
      <c r="L33" s="2">
        <v>126767</v>
      </c>
      <c r="M33" s="2">
        <v>132513</v>
      </c>
      <c r="N33" s="2">
        <v>129839</v>
      </c>
      <c r="O33" s="2">
        <v>124723</v>
      </c>
      <c r="P33" s="2">
        <v>119788</v>
      </c>
      <c r="Q33" s="2">
        <v>110340</v>
      </c>
      <c r="R33" s="2">
        <v>105929</v>
      </c>
      <c r="S33" s="2">
        <v>100960</v>
      </c>
      <c r="T33" s="2">
        <v>98956</v>
      </c>
      <c r="U33" s="2">
        <v>97979</v>
      </c>
      <c r="V33" s="2">
        <v>99528</v>
      </c>
      <c r="W33" s="2">
        <v>99045</v>
      </c>
      <c r="X33" s="2">
        <v>102527</v>
      </c>
      <c r="Y33" s="2">
        <v>101555</v>
      </c>
      <c r="Z33" s="2">
        <v>98829</v>
      </c>
      <c r="AA33" s="2">
        <v>98166</v>
      </c>
      <c r="AB33" s="2">
        <v>100651</v>
      </c>
      <c r="AC33" s="2">
        <v>102897</v>
      </c>
      <c r="AD33" s="2">
        <v>105968</v>
      </c>
      <c r="AE33" s="2">
        <v>106175</v>
      </c>
      <c r="AF33" s="2">
        <v>107581</v>
      </c>
      <c r="AG33" s="2">
        <v>110212</v>
      </c>
      <c r="AH33" s="2">
        <v>114153</v>
      </c>
      <c r="AI33" s="2">
        <v>115092</v>
      </c>
      <c r="AJ33" s="2">
        <v>115588</v>
      </c>
      <c r="AK33" s="2">
        <v>117068</v>
      </c>
    </row>
    <row r="34" spans="1:37" ht="19" x14ac:dyDescent="0.2">
      <c r="A34" s="3" t="s">
        <v>33</v>
      </c>
      <c r="B34" s="2">
        <v>116764</v>
      </c>
      <c r="C34" s="2">
        <v>118432</v>
      </c>
      <c r="D34" s="2">
        <v>120107</v>
      </c>
      <c r="E34" s="2">
        <v>123545</v>
      </c>
      <c r="F34" s="2">
        <v>123589</v>
      </c>
      <c r="G34" s="2">
        <v>127518</v>
      </c>
      <c r="H34" s="2">
        <v>128143</v>
      </c>
      <c r="I34" s="2">
        <v>131324</v>
      </c>
      <c r="J34" s="2">
        <v>128292</v>
      </c>
      <c r="K34" s="2">
        <v>126140</v>
      </c>
      <c r="L34" s="2">
        <v>125732</v>
      </c>
      <c r="M34" s="2">
        <v>127249</v>
      </c>
      <c r="N34" s="2">
        <v>133044</v>
      </c>
      <c r="O34" s="2">
        <v>130549</v>
      </c>
      <c r="P34" s="2">
        <v>125208</v>
      </c>
      <c r="Q34" s="2">
        <v>120089</v>
      </c>
      <c r="R34" s="2">
        <v>110435</v>
      </c>
      <c r="S34" s="2">
        <v>105837</v>
      </c>
      <c r="T34" s="2">
        <v>100775</v>
      </c>
      <c r="U34" s="2">
        <v>98894</v>
      </c>
      <c r="V34" s="2">
        <v>98232</v>
      </c>
      <c r="W34" s="2">
        <v>99940</v>
      </c>
      <c r="X34" s="2">
        <v>99402</v>
      </c>
      <c r="Y34" s="2">
        <v>102855</v>
      </c>
      <c r="Z34" s="2">
        <v>101725</v>
      </c>
      <c r="AA34" s="2">
        <v>98992</v>
      </c>
      <c r="AB34" s="2">
        <v>98385</v>
      </c>
      <c r="AC34" s="2">
        <v>101120</v>
      </c>
      <c r="AD34" s="2">
        <v>103557</v>
      </c>
      <c r="AE34" s="2">
        <v>106816</v>
      </c>
      <c r="AF34" s="2">
        <v>107201</v>
      </c>
      <c r="AG34" s="2">
        <v>108785</v>
      </c>
      <c r="AH34" s="2">
        <v>111329</v>
      </c>
      <c r="AI34" s="2">
        <v>115143</v>
      </c>
      <c r="AJ34" s="2">
        <v>117082</v>
      </c>
      <c r="AK34" s="2">
        <v>118435</v>
      </c>
    </row>
    <row r="35" spans="1:37" ht="19" x14ac:dyDescent="0.2">
      <c r="A35" s="3" t="s">
        <v>34</v>
      </c>
      <c r="B35" s="2">
        <v>115446</v>
      </c>
      <c r="C35" s="2">
        <v>116938</v>
      </c>
      <c r="D35" s="2">
        <v>118553</v>
      </c>
      <c r="E35" s="2">
        <v>120507</v>
      </c>
      <c r="F35" s="2">
        <v>123948</v>
      </c>
      <c r="G35" s="2">
        <v>123994</v>
      </c>
      <c r="H35" s="2">
        <v>127786</v>
      </c>
      <c r="I35" s="2">
        <v>129749</v>
      </c>
      <c r="J35" s="2">
        <v>131417</v>
      </c>
      <c r="K35" s="2">
        <v>128461</v>
      </c>
      <c r="L35" s="2">
        <v>126480</v>
      </c>
      <c r="M35" s="2">
        <v>126158</v>
      </c>
      <c r="N35" s="2">
        <v>127742</v>
      </c>
      <c r="O35" s="2">
        <v>133600</v>
      </c>
      <c r="P35" s="2">
        <v>130952</v>
      </c>
      <c r="Q35" s="2">
        <v>125369</v>
      </c>
      <c r="R35" s="2">
        <v>120177</v>
      </c>
      <c r="S35" s="2">
        <v>110311</v>
      </c>
      <c r="T35" s="2">
        <v>105582</v>
      </c>
      <c r="U35" s="2">
        <v>100617</v>
      </c>
      <c r="V35" s="2">
        <v>99098</v>
      </c>
      <c r="W35" s="2">
        <v>98627</v>
      </c>
      <c r="X35" s="2">
        <v>100268</v>
      </c>
      <c r="Y35" s="2">
        <v>99626</v>
      </c>
      <c r="Z35" s="2">
        <v>102997</v>
      </c>
      <c r="AA35" s="2">
        <v>101785</v>
      </c>
      <c r="AB35" s="2">
        <v>99190</v>
      </c>
      <c r="AC35" s="2">
        <v>98874</v>
      </c>
      <c r="AD35" s="2">
        <v>101731</v>
      </c>
      <c r="AE35" s="2">
        <v>104347</v>
      </c>
      <c r="AF35" s="2">
        <v>107701</v>
      </c>
      <c r="AG35" s="2">
        <v>108313</v>
      </c>
      <c r="AH35" s="2">
        <v>109774</v>
      </c>
      <c r="AI35" s="2">
        <v>112097</v>
      </c>
      <c r="AJ35" s="2">
        <v>116988</v>
      </c>
      <c r="AK35" s="2">
        <v>118254</v>
      </c>
    </row>
    <row r="36" spans="1:37" ht="19" x14ac:dyDescent="0.2">
      <c r="A36" s="3" t="s">
        <v>35</v>
      </c>
      <c r="B36" s="2">
        <v>113821</v>
      </c>
      <c r="C36" s="2">
        <v>115616</v>
      </c>
      <c r="D36" s="2">
        <v>116883</v>
      </c>
      <c r="E36" s="2">
        <v>118877</v>
      </c>
      <c r="F36" s="2">
        <v>120876</v>
      </c>
      <c r="G36" s="2">
        <v>124181</v>
      </c>
      <c r="H36" s="2">
        <v>124437</v>
      </c>
      <c r="I36" s="2">
        <v>128202</v>
      </c>
      <c r="J36" s="2">
        <v>129808</v>
      </c>
      <c r="K36" s="2">
        <v>131594</v>
      </c>
      <c r="L36" s="2">
        <v>128804</v>
      </c>
      <c r="M36" s="2">
        <v>126874</v>
      </c>
      <c r="N36" s="2">
        <v>126574</v>
      </c>
      <c r="O36" s="2">
        <v>128236</v>
      </c>
      <c r="P36" s="2">
        <v>133896</v>
      </c>
      <c r="Q36" s="2">
        <v>131062</v>
      </c>
      <c r="R36" s="2">
        <v>125346</v>
      </c>
      <c r="S36" s="2">
        <v>119994</v>
      </c>
      <c r="T36" s="2">
        <v>110014</v>
      </c>
      <c r="U36" s="2">
        <v>105372</v>
      </c>
      <c r="V36" s="2">
        <v>100741</v>
      </c>
      <c r="W36" s="2">
        <v>99384</v>
      </c>
      <c r="X36" s="2">
        <v>98919</v>
      </c>
      <c r="Y36" s="2">
        <v>100420</v>
      </c>
      <c r="Z36" s="2">
        <v>99776</v>
      </c>
      <c r="AA36" s="2">
        <v>103050</v>
      </c>
      <c r="AB36" s="2">
        <v>101993</v>
      </c>
      <c r="AC36" s="2">
        <v>99531</v>
      </c>
      <c r="AD36" s="2">
        <v>99506</v>
      </c>
      <c r="AE36" s="2">
        <v>102508</v>
      </c>
      <c r="AF36" s="2">
        <v>105227</v>
      </c>
      <c r="AG36" s="2">
        <v>108789</v>
      </c>
      <c r="AH36" s="2">
        <v>109242</v>
      </c>
      <c r="AI36" s="2">
        <v>110630</v>
      </c>
      <c r="AJ36" s="2">
        <v>113776</v>
      </c>
      <c r="AK36" s="2">
        <v>115001</v>
      </c>
    </row>
    <row r="37" spans="1:37" ht="19" x14ac:dyDescent="0.2">
      <c r="A37" s="3" t="s">
        <v>36</v>
      </c>
      <c r="B37" s="2">
        <v>112876</v>
      </c>
      <c r="C37" s="2">
        <v>113878</v>
      </c>
      <c r="D37" s="2">
        <v>115567</v>
      </c>
      <c r="E37" s="2">
        <v>117169</v>
      </c>
      <c r="F37" s="2">
        <v>119169</v>
      </c>
      <c r="G37" s="2">
        <v>121193</v>
      </c>
      <c r="H37" s="2">
        <v>124501</v>
      </c>
      <c r="I37" s="2">
        <v>127823</v>
      </c>
      <c r="J37" s="2">
        <v>128253</v>
      </c>
      <c r="K37" s="2">
        <v>129986</v>
      </c>
      <c r="L37" s="2">
        <v>131905</v>
      </c>
      <c r="M37" s="2">
        <v>129150</v>
      </c>
      <c r="N37" s="2">
        <v>127268</v>
      </c>
      <c r="O37" s="2">
        <v>127000</v>
      </c>
      <c r="P37" s="2">
        <v>128510</v>
      </c>
      <c r="Q37" s="2">
        <v>133923</v>
      </c>
      <c r="R37" s="2">
        <v>130982</v>
      </c>
      <c r="S37" s="2">
        <v>125116</v>
      </c>
      <c r="T37" s="2">
        <v>119616</v>
      </c>
      <c r="U37" s="2">
        <v>109724</v>
      </c>
      <c r="V37" s="2">
        <v>105436</v>
      </c>
      <c r="W37" s="2">
        <v>101005</v>
      </c>
      <c r="X37" s="2">
        <v>99611</v>
      </c>
      <c r="Y37" s="2">
        <v>99146</v>
      </c>
      <c r="Z37" s="2">
        <v>100466</v>
      </c>
      <c r="AA37" s="2">
        <v>99912</v>
      </c>
      <c r="AB37" s="2">
        <v>103173</v>
      </c>
      <c r="AC37" s="2">
        <v>102355</v>
      </c>
      <c r="AD37" s="2">
        <v>99959</v>
      </c>
      <c r="AE37" s="2">
        <v>100242</v>
      </c>
      <c r="AF37" s="2">
        <v>103347</v>
      </c>
      <c r="AG37" s="2">
        <v>106201</v>
      </c>
      <c r="AH37" s="2">
        <v>109761</v>
      </c>
      <c r="AI37" s="2">
        <v>110004</v>
      </c>
      <c r="AJ37" s="2">
        <v>112374</v>
      </c>
      <c r="AK37" s="2">
        <v>113620</v>
      </c>
    </row>
    <row r="38" spans="1:37" ht="19" x14ac:dyDescent="0.2">
      <c r="A38" s="3" t="s">
        <v>37</v>
      </c>
      <c r="B38" s="2">
        <v>113217</v>
      </c>
      <c r="C38" s="2">
        <v>112947</v>
      </c>
      <c r="D38" s="2">
        <v>113870</v>
      </c>
      <c r="E38" s="2">
        <v>115823</v>
      </c>
      <c r="F38" s="2">
        <v>117433</v>
      </c>
      <c r="G38" s="2">
        <v>119424</v>
      </c>
      <c r="H38" s="2">
        <v>121514</v>
      </c>
      <c r="I38" s="2">
        <v>124528</v>
      </c>
      <c r="J38" s="2">
        <v>127848</v>
      </c>
      <c r="K38" s="2">
        <v>128370</v>
      </c>
      <c r="L38" s="2">
        <v>130197</v>
      </c>
      <c r="M38" s="2">
        <v>132227</v>
      </c>
      <c r="N38" s="2">
        <v>129533</v>
      </c>
      <c r="O38" s="2">
        <v>127655</v>
      </c>
      <c r="P38" s="2">
        <v>127252</v>
      </c>
      <c r="Q38" s="2">
        <v>128584</v>
      </c>
      <c r="R38" s="2">
        <v>133814</v>
      </c>
      <c r="S38" s="2">
        <v>130735</v>
      </c>
      <c r="T38" s="2">
        <v>124761</v>
      </c>
      <c r="U38" s="2">
        <v>119324</v>
      </c>
      <c r="V38" s="2">
        <v>109711</v>
      </c>
      <c r="W38" s="2">
        <v>105648</v>
      </c>
      <c r="X38" s="2">
        <v>101169</v>
      </c>
      <c r="Y38" s="2">
        <v>99740</v>
      </c>
      <c r="Z38" s="2">
        <v>99270</v>
      </c>
      <c r="AA38" s="2">
        <v>100488</v>
      </c>
      <c r="AB38" s="2">
        <v>100085</v>
      </c>
      <c r="AC38" s="2">
        <v>103450</v>
      </c>
      <c r="AD38" s="2">
        <v>102789</v>
      </c>
      <c r="AE38" s="2">
        <v>100518</v>
      </c>
      <c r="AF38" s="2">
        <v>101016</v>
      </c>
      <c r="AG38" s="2">
        <v>104283</v>
      </c>
      <c r="AH38" s="2">
        <v>106974</v>
      </c>
      <c r="AI38" s="2">
        <v>110474</v>
      </c>
      <c r="AJ38" s="2">
        <v>111554</v>
      </c>
      <c r="AK38" s="2">
        <v>112715</v>
      </c>
    </row>
    <row r="39" spans="1:37" ht="19" x14ac:dyDescent="0.2">
      <c r="A39" s="3" t="s">
        <v>38</v>
      </c>
      <c r="B39" s="2">
        <v>109884</v>
      </c>
      <c r="C39" s="2">
        <v>113336</v>
      </c>
      <c r="D39" s="2">
        <v>112970</v>
      </c>
      <c r="E39" s="2">
        <v>114097</v>
      </c>
      <c r="F39" s="2">
        <v>116069</v>
      </c>
      <c r="G39" s="2">
        <v>117684</v>
      </c>
      <c r="H39" s="2">
        <v>119762</v>
      </c>
      <c r="I39" s="2">
        <v>124542</v>
      </c>
      <c r="J39" s="2">
        <v>124606</v>
      </c>
      <c r="K39" s="2">
        <v>127919</v>
      </c>
      <c r="L39" s="2">
        <v>128613</v>
      </c>
      <c r="M39" s="2">
        <v>130422</v>
      </c>
      <c r="N39" s="2">
        <v>132513</v>
      </c>
      <c r="O39" s="2">
        <v>129956</v>
      </c>
      <c r="P39" s="2">
        <v>127886</v>
      </c>
      <c r="Q39" s="2">
        <v>127295</v>
      </c>
      <c r="R39" s="2">
        <v>128484</v>
      </c>
      <c r="S39" s="2">
        <v>133551</v>
      </c>
      <c r="T39" s="2">
        <v>130398</v>
      </c>
      <c r="U39" s="2">
        <v>124441</v>
      </c>
      <c r="V39" s="2">
        <v>119266</v>
      </c>
      <c r="W39" s="2">
        <v>109839</v>
      </c>
      <c r="X39" s="2">
        <v>105857</v>
      </c>
      <c r="Y39" s="2">
        <v>101276</v>
      </c>
      <c r="Z39" s="2">
        <v>99809</v>
      </c>
      <c r="AA39" s="2">
        <v>99312</v>
      </c>
      <c r="AB39" s="2">
        <v>100619</v>
      </c>
      <c r="AC39" s="2">
        <v>100360</v>
      </c>
      <c r="AD39" s="2">
        <v>103874</v>
      </c>
      <c r="AE39" s="2">
        <v>103301</v>
      </c>
      <c r="AF39" s="2">
        <v>101188</v>
      </c>
      <c r="AG39" s="2">
        <v>101828</v>
      </c>
      <c r="AH39" s="2">
        <v>105048</v>
      </c>
      <c r="AI39" s="2">
        <v>107572</v>
      </c>
      <c r="AJ39" s="2">
        <v>111947</v>
      </c>
      <c r="AK39" s="2">
        <v>113056</v>
      </c>
    </row>
    <row r="40" spans="1:37" ht="19" x14ac:dyDescent="0.2">
      <c r="A40" s="3" t="s">
        <v>39</v>
      </c>
      <c r="B40" s="2">
        <v>110776</v>
      </c>
      <c r="C40" s="2">
        <v>109946</v>
      </c>
      <c r="D40" s="2">
        <v>113313</v>
      </c>
      <c r="E40" s="2">
        <v>113188</v>
      </c>
      <c r="F40" s="2">
        <v>114261</v>
      </c>
      <c r="G40" s="2">
        <v>116195</v>
      </c>
      <c r="H40" s="2">
        <v>117868</v>
      </c>
      <c r="I40" s="2">
        <v>121550</v>
      </c>
      <c r="J40" s="2">
        <v>124535</v>
      </c>
      <c r="K40" s="2">
        <v>124698</v>
      </c>
      <c r="L40" s="2">
        <v>128022</v>
      </c>
      <c r="M40" s="2">
        <v>128880</v>
      </c>
      <c r="N40" s="2">
        <v>130644</v>
      </c>
      <c r="O40" s="2">
        <v>132748</v>
      </c>
      <c r="P40" s="2">
        <v>130143</v>
      </c>
      <c r="Q40" s="2">
        <v>127892</v>
      </c>
      <c r="R40" s="2">
        <v>127137</v>
      </c>
      <c r="S40" s="2">
        <v>128184</v>
      </c>
      <c r="T40" s="2">
        <v>133154</v>
      </c>
      <c r="U40" s="2">
        <v>130103</v>
      </c>
      <c r="V40" s="2">
        <v>124328</v>
      </c>
      <c r="W40" s="2">
        <v>119361</v>
      </c>
      <c r="X40" s="2">
        <v>109978</v>
      </c>
      <c r="Y40" s="2">
        <v>106035</v>
      </c>
      <c r="Z40" s="2">
        <v>101320</v>
      </c>
      <c r="AA40" s="2">
        <v>99837</v>
      </c>
      <c r="AB40" s="2">
        <v>99427</v>
      </c>
      <c r="AC40" s="2">
        <v>100839</v>
      </c>
      <c r="AD40" s="2">
        <v>100738</v>
      </c>
      <c r="AE40" s="2">
        <v>104424</v>
      </c>
      <c r="AF40" s="2">
        <v>103886</v>
      </c>
      <c r="AG40" s="2">
        <v>102008</v>
      </c>
      <c r="AH40" s="2">
        <v>102505</v>
      </c>
      <c r="AI40" s="2">
        <v>105576</v>
      </c>
      <c r="AJ40" s="2">
        <v>109019</v>
      </c>
      <c r="AK40" s="2">
        <v>110122</v>
      </c>
    </row>
    <row r="41" spans="1:37" ht="19" x14ac:dyDescent="0.2">
      <c r="A41" s="3" t="s">
        <v>40</v>
      </c>
      <c r="B41" s="2">
        <v>112751</v>
      </c>
      <c r="C41" s="2">
        <v>110869</v>
      </c>
      <c r="D41" s="2">
        <v>109888</v>
      </c>
      <c r="E41" s="2">
        <v>113426</v>
      </c>
      <c r="F41" s="2">
        <v>113362</v>
      </c>
      <c r="G41" s="2">
        <v>114391</v>
      </c>
      <c r="H41" s="2">
        <v>116313</v>
      </c>
      <c r="I41" s="2">
        <v>119739</v>
      </c>
      <c r="J41" s="2">
        <v>121548</v>
      </c>
      <c r="K41" s="2">
        <v>124544</v>
      </c>
      <c r="L41" s="2">
        <v>124861</v>
      </c>
      <c r="M41" s="2">
        <v>128184</v>
      </c>
      <c r="N41" s="2">
        <v>129070</v>
      </c>
      <c r="O41" s="2">
        <v>130855</v>
      </c>
      <c r="P41" s="2">
        <v>132829</v>
      </c>
      <c r="Q41" s="2">
        <v>130145</v>
      </c>
      <c r="R41" s="2">
        <v>127747</v>
      </c>
      <c r="S41" s="2">
        <v>126839</v>
      </c>
      <c r="T41" s="2">
        <v>127755</v>
      </c>
      <c r="U41" s="2">
        <v>132774</v>
      </c>
      <c r="V41" s="2">
        <v>129977</v>
      </c>
      <c r="W41" s="2">
        <v>124408</v>
      </c>
      <c r="X41" s="2">
        <v>119475</v>
      </c>
      <c r="Y41" s="2">
        <v>110092</v>
      </c>
      <c r="Z41" s="2">
        <v>106084</v>
      </c>
      <c r="AA41" s="2">
        <v>101295</v>
      </c>
      <c r="AB41" s="2">
        <v>99899</v>
      </c>
      <c r="AC41" s="2">
        <v>99631</v>
      </c>
      <c r="AD41" s="2">
        <v>101135</v>
      </c>
      <c r="AE41" s="2">
        <v>101254</v>
      </c>
      <c r="AF41" s="2">
        <v>105014</v>
      </c>
      <c r="AG41" s="2">
        <v>104556</v>
      </c>
      <c r="AH41" s="2">
        <v>102744</v>
      </c>
      <c r="AI41" s="2">
        <v>103099</v>
      </c>
      <c r="AJ41" s="2">
        <v>106909</v>
      </c>
      <c r="AK41" s="2">
        <v>107971</v>
      </c>
    </row>
    <row r="42" spans="1:37" ht="19" x14ac:dyDescent="0.2">
      <c r="A42" s="3" t="s">
        <v>41</v>
      </c>
      <c r="B42" s="2">
        <v>116644</v>
      </c>
      <c r="C42" s="2">
        <v>112796</v>
      </c>
      <c r="D42" s="2">
        <v>110927</v>
      </c>
      <c r="E42" s="2">
        <v>110008</v>
      </c>
      <c r="F42" s="2">
        <v>113549</v>
      </c>
      <c r="G42" s="2">
        <v>113484</v>
      </c>
      <c r="H42" s="2">
        <v>114553</v>
      </c>
      <c r="I42" s="2">
        <v>117884</v>
      </c>
      <c r="J42" s="2">
        <v>119691</v>
      </c>
      <c r="K42" s="2">
        <v>121533</v>
      </c>
      <c r="L42" s="2">
        <v>124614</v>
      </c>
      <c r="M42" s="2">
        <v>125047</v>
      </c>
      <c r="N42" s="2">
        <v>128371</v>
      </c>
      <c r="O42" s="2">
        <v>129217</v>
      </c>
      <c r="P42" s="2">
        <v>130939</v>
      </c>
      <c r="Q42" s="2">
        <v>132803</v>
      </c>
      <c r="R42" s="2">
        <v>130016</v>
      </c>
      <c r="S42" s="2">
        <v>127483</v>
      </c>
      <c r="T42" s="2">
        <v>126480</v>
      </c>
      <c r="U42" s="2">
        <v>127425</v>
      </c>
      <c r="V42" s="2">
        <v>132583</v>
      </c>
      <c r="W42" s="2">
        <v>129980</v>
      </c>
      <c r="X42" s="2">
        <v>124494</v>
      </c>
      <c r="Y42" s="2">
        <v>119501</v>
      </c>
      <c r="Z42" s="2">
        <v>110118</v>
      </c>
      <c r="AA42" s="2">
        <v>106045</v>
      </c>
      <c r="AB42" s="2">
        <v>101360</v>
      </c>
      <c r="AC42" s="2">
        <v>100107</v>
      </c>
      <c r="AD42" s="2">
        <v>99919</v>
      </c>
      <c r="AE42" s="2">
        <v>101545</v>
      </c>
      <c r="AF42" s="2">
        <v>101835</v>
      </c>
      <c r="AG42" s="2">
        <v>105743</v>
      </c>
      <c r="AH42" s="2">
        <v>105208</v>
      </c>
      <c r="AI42" s="2">
        <v>103354</v>
      </c>
      <c r="AJ42" s="2">
        <v>104580</v>
      </c>
      <c r="AK42" s="2">
        <v>105690</v>
      </c>
    </row>
    <row r="43" spans="1:37" ht="19" x14ac:dyDescent="0.2">
      <c r="A43" s="3" t="s">
        <v>42</v>
      </c>
      <c r="B43" s="2">
        <v>123771</v>
      </c>
      <c r="C43" s="2">
        <v>116583</v>
      </c>
      <c r="D43" s="2">
        <v>112864</v>
      </c>
      <c r="E43" s="2">
        <v>111040</v>
      </c>
      <c r="F43" s="2">
        <v>110202</v>
      </c>
      <c r="G43" s="2">
        <v>113631</v>
      </c>
      <c r="H43" s="2">
        <v>113565</v>
      </c>
      <c r="I43" s="2">
        <v>116271</v>
      </c>
      <c r="J43" s="2">
        <v>117814</v>
      </c>
      <c r="K43" s="2">
        <v>119663</v>
      </c>
      <c r="L43" s="2">
        <v>121588</v>
      </c>
      <c r="M43" s="2">
        <v>124698</v>
      </c>
      <c r="N43" s="2">
        <v>125233</v>
      </c>
      <c r="O43" s="2">
        <v>128529</v>
      </c>
      <c r="P43" s="2">
        <v>129327</v>
      </c>
      <c r="Q43" s="2">
        <v>130871</v>
      </c>
      <c r="R43" s="2">
        <v>132644</v>
      </c>
      <c r="S43" s="2">
        <v>129705</v>
      </c>
      <c r="T43" s="2">
        <v>127109</v>
      </c>
      <c r="U43" s="2">
        <v>126165</v>
      </c>
      <c r="V43" s="2">
        <v>127289</v>
      </c>
      <c r="W43" s="2">
        <v>132584</v>
      </c>
      <c r="X43" s="2">
        <v>129993</v>
      </c>
      <c r="Y43" s="2">
        <v>124484</v>
      </c>
      <c r="Z43" s="2">
        <v>119432</v>
      </c>
      <c r="AA43" s="2">
        <v>110095</v>
      </c>
      <c r="AB43" s="2">
        <v>106097</v>
      </c>
      <c r="AC43" s="2">
        <v>101579</v>
      </c>
      <c r="AD43" s="2">
        <v>100408</v>
      </c>
      <c r="AE43" s="2">
        <v>100283</v>
      </c>
      <c r="AF43" s="2">
        <v>102030</v>
      </c>
      <c r="AG43" s="2">
        <v>102456</v>
      </c>
      <c r="AH43" s="2">
        <v>106375</v>
      </c>
      <c r="AI43" s="2">
        <v>105722</v>
      </c>
      <c r="AJ43" s="2">
        <v>104614</v>
      </c>
      <c r="AK43" s="2">
        <v>105551</v>
      </c>
    </row>
    <row r="44" spans="1:37" ht="19" x14ac:dyDescent="0.2">
      <c r="A44" s="3" t="s">
        <v>43</v>
      </c>
      <c r="B44" s="2">
        <v>127600</v>
      </c>
      <c r="C44" s="2">
        <v>123684</v>
      </c>
      <c r="D44" s="2">
        <v>116571</v>
      </c>
      <c r="E44" s="2">
        <v>112860</v>
      </c>
      <c r="F44" s="2">
        <v>111128</v>
      </c>
      <c r="G44" s="2">
        <v>110239</v>
      </c>
      <c r="H44" s="2">
        <v>113782</v>
      </c>
      <c r="I44" s="2">
        <v>114485</v>
      </c>
      <c r="J44" s="2">
        <v>116208</v>
      </c>
      <c r="K44" s="2">
        <v>117751</v>
      </c>
      <c r="L44" s="2">
        <v>119675</v>
      </c>
      <c r="M44" s="2">
        <v>121658</v>
      </c>
      <c r="N44" s="2">
        <v>124835</v>
      </c>
      <c r="O44" s="2">
        <v>125360</v>
      </c>
      <c r="P44" s="2">
        <v>128559</v>
      </c>
      <c r="Q44" s="2">
        <v>129281</v>
      </c>
      <c r="R44" s="2">
        <v>130703</v>
      </c>
      <c r="S44" s="2">
        <v>132378</v>
      </c>
      <c r="T44" s="2">
        <v>129333</v>
      </c>
      <c r="U44" s="2">
        <v>126778</v>
      </c>
      <c r="V44" s="2">
        <v>125954</v>
      </c>
      <c r="W44" s="2">
        <v>127261</v>
      </c>
      <c r="X44" s="2">
        <v>132607</v>
      </c>
      <c r="Y44" s="2">
        <v>130019</v>
      </c>
      <c r="Z44" s="2">
        <v>124432</v>
      </c>
      <c r="AA44" s="2">
        <v>119394</v>
      </c>
      <c r="AB44" s="2">
        <v>110089</v>
      </c>
      <c r="AC44" s="2">
        <v>106227</v>
      </c>
      <c r="AD44" s="2">
        <v>101870</v>
      </c>
      <c r="AE44" s="2">
        <v>100779</v>
      </c>
      <c r="AF44" s="2">
        <v>100773</v>
      </c>
      <c r="AG44" s="2">
        <v>102646</v>
      </c>
      <c r="AH44" s="2">
        <v>102998</v>
      </c>
      <c r="AI44" s="2">
        <v>106777</v>
      </c>
      <c r="AJ44" s="2">
        <v>106872</v>
      </c>
      <c r="AK44" s="2">
        <v>107783</v>
      </c>
    </row>
    <row r="45" spans="1:37" ht="19" x14ac:dyDescent="0.2">
      <c r="A45" s="3" t="s">
        <v>44</v>
      </c>
      <c r="B45" s="2">
        <v>92248</v>
      </c>
      <c r="C45" s="2">
        <v>127484</v>
      </c>
      <c r="D45" s="2">
        <v>123707</v>
      </c>
      <c r="E45" s="2">
        <v>116637</v>
      </c>
      <c r="F45" s="2">
        <v>112973</v>
      </c>
      <c r="G45" s="2">
        <v>111200</v>
      </c>
      <c r="H45" s="2">
        <v>110257</v>
      </c>
      <c r="I45" s="2">
        <v>113402</v>
      </c>
      <c r="J45" s="2">
        <v>114384</v>
      </c>
      <c r="K45" s="2">
        <v>116144</v>
      </c>
      <c r="L45" s="2">
        <v>117735</v>
      </c>
      <c r="M45" s="2">
        <v>119703</v>
      </c>
      <c r="N45" s="2">
        <v>121714</v>
      </c>
      <c r="O45" s="2">
        <v>124962</v>
      </c>
      <c r="P45" s="2">
        <v>125341</v>
      </c>
      <c r="Q45" s="2">
        <v>128463</v>
      </c>
      <c r="R45" s="2">
        <v>129106</v>
      </c>
      <c r="S45" s="2">
        <v>130410</v>
      </c>
      <c r="T45" s="2">
        <v>132050</v>
      </c>
      <c r="U45" s="2">
        <v>129004</v>
      </c>
      <c r="V45" s="2">
        <v>126627</v>
      </c>
      <c r="W45" s="2">
        <v>125868</v>
      </c>
      <c r="X45" s="2">
        <v>127296</v>
      </c>
      <c r="Y45" s="2">
        <v>132580</v>
      </c>
      <c r="Z45" s="2">
        <v>129975</v>
      </c>
      <c r="AA45" s="2">
        <v>124430</v>
      </c>
      <c r="AB45" s="2">
        <v>119429</v>
      </c>
      <c r="AC45" s="2">
        <v>110185</v>
      </c>
      <c r="AD45" s="2">
        <v>106469</v>
      </c>
      <c r="AE45" s="2">
        <v>102211</v>
      </c>
      <c r="AF45" s="2">
        <v>101210</v>
      </c>
      <c r="AG45" s="2">
        <v>101353</v>
      </c>
      <c r="AH45" s="2">
        <v>103177</v>
      </c>
      <c r="AI45" s="2">
        <v>103426</v>
      </c>
      <c r="AJ45" s="2">
        <v>107826</v>
      </c>
      <c r="AK45" s="2">
        <v>108682</v>
      </c>
    </row>
    <row r="46" spans="1:37" ht="19" x14ac:dyDescent="0.2">
      <c r="A46" s="3" t="s">
        <v>45</v>
      </c>
      <c r="B46" s="2">
        <v>96901</v>
      </c>
      <c r="C46" s="2">
        <v>92185</v>
      </c>
      <c r="D46" s="2">
        <v>127426</v>
      </c>
      <c r="E46" s="2">
        <v>123659</v>
      </c>
      <c r="F46" s="2">
        <v>116629</v>
      </c>
      <c r="G46" s="2">
        <v>112940</v>
      </c>
      <c r="H46" s="2">
        <v>111201</v>
      </c>
      <c r="I46" s="2">
        <v>113651</v>
      </c>
      <c r="J46" s="2">
        <v>113222</v>
      </c>
      <c r="K46" s="2">
        <v>114309</v>
      </c>
      <c r="L46" s="2">
        <v>116103</v>
      </c>
      <c r="M46" s="2">
        <v>117735</v>
      </c>
      <c r="N46" s="2">
        <v>119748</v>
      </c>
      <c r="O46" s="2">
        <v>121759</v>
      </c>
      <c r="P46" s="2">
        <v>124951</v>
      </c>
      <c r="Q46" s="2">
        <v>125170</v>
      </c>
      <c r="R46" s="2">
        <v>128243</v>
      </c>
      <c r="S46" s="2">
        <v>128867</v>
      </c>
      <c r="T46" s="2">
        <v>130084</v>
      </c>
      <c r="U46" s="2">
        <v>131708</v>
      </c>
      <c r="V46" s="2">
        <v>128799</v>
      </c>
      <c r="W46" s="2">
        <v>126588</v>
      </c>
      <c r="X46" s="2">
        <v>125840</v>
      </c>
      <c r="Y46" s="2">
        <v>127303</v>
      </c>
      <c r="Z46" s="2">
        <v>132497</v>
      </c>
      <c r="AA46" s="2">
        <v>129886</v>
      </c>
      <c r="AB46" s="2">
        <v>124473</v>
      </c>
      <c r="AC46" s="2">
        <v>119478</v>
      </c>
      <c r="AD46" s="2">
        <v>110386</v>
      </c>
      <c r="AE46" s="2">
        <v>106815</v>
      </c>
      <c r="AF46" s="2">
        <v>102593</v>
      </c>
      <c r="AG46" s="2">
        <v>101684</v>
      </c>
      <c r="AH46" s="2">
        <v>101842</v>
      </c>
      <c r="AI46" s="2">
        <v>103558</v>
      </c>
      <c r="AJ46" s="2">
        <v>104390</v>
      </c>
      <c r="AK46" s="2">
        <v>105137</v>
      </c>
    </row>
    <row r="47" spans="1:37" ht="19" x14ac:dyDescent="0.2">
      <c r="A47" s="3" t="s">
        <v>46</v>
      </c>
      <c r="B47" s="2">
        <v>91866</v>
      </c>
      <c r="C47" s="2">
        <v>96807</v>
      </c>
      <c r="D47" s="2">
        <v>92153</v>
      </c>
      <c r="E47" s="2">
        <v>127363</v>
      </c>
      <c r="F47" s="2">
        <v>123648</v>
      </c>
      <c r="G47" s="2">
        <v>116595</v>
      </c>
      <c r="H47" s="2">
        <v>112928</v>
      </c>
      <c r="I47" s="2">
        <v>110021</v>
      </c>
      <c r="J47" s="2">
        <v>113502</v>
      </c>
      <c r="K47" s="2">
        <v>113049</v>
      </c>
      <c r="L47" s="2">
        <v>114231</v>
      </c>
      <c r="M47" s="2">
        <v>116088</v>
      </c>
      <c r="N47" s="2">
        <v>117747</v>
      </c>
      <c r="O47" s="2">
        <v>119775</v>
      </c>
      <c r="P47" s="2">
        <v>121715</v>
      </c>
      <c r="Q47" s="2">
        <v>124801</v>
      </c>
      <c r="R47" s="2">
        <v>124919</v>
      </c>
      <c r="S47" s="2">
        <v>127924</v>
      </c>
      <c r="T47" s="2">
        <v>128513</v>
      </c>
      <c r="U47" s="2">
        <v>129767</v>
      </c>
      <c r="V47" s="2">
        <v>131469</v>
      </c>
      <c r="W47" s="2">
        <v>128721</v>
      </c>
      <c r="X47" s="2">
        <v>126554</v>
      </c>
      <c r="Y47" s="2">
        <v>125768</v>
      </c>
      <c r="Z47" s="2">
        <v>127257</v>
      </c>
      <c r="AA47" s="2">
        <v>132384</v>
      </c>
      <c r="AB47" s="2">
        <v>129847</v>
      </c>
      <c r="AC47" s="2">
        <v>124539</v>
      </c>
      <c r="AD47" s="2">
        <v>119621</v>
      </c>
      <c r="AE47" s="2">
        <v>110625</v>
      </c>
      <c r="AF47" s="2">
        <v>107166</v>
      </c>
      <c r="AG47" s="2">
        <v>103006</v>
      </c>
      <c r="AH47" s="2">
        <v>102094</v>
      </c>
      <c r="AI47" s="2">
        <v>102222</v>
      </c>
      <c r="AJ47" s="2">
        <v>104482</v>
      </c>
      <c r="AK47" s="2">
        <v>105204</v>
      </c>
    </row>
    <row r="48" spans="1:37" ht="19" x14ac:dyDescent="0.2">
      <c r="A48" s="3" t="s">
        <v>47</v>
      </c>
      <c r="B48" s="2">
        <v>84770</v>
      </c>
      <c r="C48" s="2">
        <v>91737</v>
      </c>
      <c r="D48" s="2">
        <v>96667</v>
      </c>
      <c r="E48" s="2">
        <v>92083</v>
      </c>
      <c r="F48" s="2">
        <v>127307</v>
      </c>
      <c r="G48" s="2">
        <v>123540</v>
      </c>
      <c r="H48" s="2">
        <v>116529</v>
      </c>
      <c r="I48" s="2">
        <v>110993</v>
      </c>
      <c r="J48" s="2">
        <v>109838</v>
      </c>
      <c r="K48" s="2">
        <v>113347</v>
      </c>
      <c r="L48" s="2">
        <v>112923</v>
      </c>
      <c r="M48" s="2">
        <v>114120</v>
      </c>
      <c r="N48" s="2">
        <v>116024</v>
      </c>
      <c r="O48" s="2">
        <v>117726</v>
      </c>
      <c r="P48" s="2">
        <v>119672</v>
      </c>
      <c r="Q48" s="2">
        <v>121546</v>
      </c>
      <c r="R48" s="2">
        <v>124523</v>
      </c>
      <c r="S48" s="2">
        <v>124613</v>
      </c>
      <c r="T48" s="2">
        <v>127577</v>
      </c>
      <c r="U48" s="2">
        <v>128181</v>
      </c>
      <c r="V48" s="2">
        <v>129513</v>
      </c>
      <c r="W48" s="2">
        <v>131371</v>
      </c>
      <c r="X48" s="2">
        <v>128645</v>
      </c>
      <c r="Y48" s="2">
        <v>126522</v>
      </c>
      <c r="Z48" s="2">
        <v>125666</v>
      </c>
      <c r="AA48" s="2">
        <v>127160</v>
      </c>
      <c r="AB48" s="2">
        <v>132307</v>
      </c>
      <c r="AC48" s="2">
        <v>129844</v>
      </c>
      <c r="AD48" s="2">
        <v>124634</v>
      </c>
      <c r="AE48" s="2">
        <v>119874</v>
      </c>
      <c r="AF48" s="2">
        <v>110916</v>
      </c>
      <c r="AG48" s="2">
        <v>107592</v>
      </c>
      <c r="AH48" s="2">
        <v>103356</v>
      </c>
      <c r="AI48" s="2">
        <v>102454</v>
      </c>
      <c r="AJ48" s="2">
        <v>103065</v>
      </c>
      <c r="AK48" s="2">
        <v>103728</v>
      </c>
    </row>
    <row r="49" spans="1:37" ht="19" x14ac:dyDescent="0.2">
      <c r="A49" s="3" t="s">
        <v>48</v>
      </c>
      <c r="B49" s="2">
        <v>81211</v>
      </c>
      <c r="C49" s="2">
        <v>84655</v>
      </c>
      <c r="D49" s="2">
        <v>91651</v>
      </c>
      <c r="E49" s="2">
        <v>96613</v>
      </c>
      <c r="F49" s="2">
        <v>92023</v>
      </c>
      <c r="G49" s="2">
        <v>127176</v>
      </c>
      <c r="H49" s="2">
        <v>123451</v>
      </c>
      <c r="I49" s="2">
        <v>112648</v>
      </c>
      <c r="J49" s="2">
        <v>110802</v>
      </c>
      <c r="K49" s="2">
        <v>109627</v>
      </c>
      <c r="L49" s="2">
        <v>113226</v>
      </c>
      <c r="M49" s="2">
        <v>112804</v>
      </c>
      <c r="N49" s="2">
        <v>114037</v>
      </c>
      <c r="O49" s="2">
        <v>115892</v>
      </c>
      <c r="P49" s="2">
        <v>117581</v>
      </c>
      <c r="Q49" s="2">
        <v>119439</v>
      </c>
      <c r="R49" s="2">
        <v>121258</v>
      </c>
      <c r="S49" s="2">
        <v>124159</v>
      </c>
      <c r="T49" s="2">
        <v>124243</v>
      </c>
      <c r="U49" s="2">
        <v>127253</v>
      </c>
      <c r="V49" s="2">
        <v>127953</v>
      </c>
      <c r="W49" s="2">
        <v>129371</v>
      </c>
      <c r="X49" s="2">
        <v>131288</v>
      </c>
      <c r="Y49" s="2">
        <v>128544</v>
      </c>
      <c r="Z49" s="2">
        <v>126438</v>
      </c>
      <c r="AA49" s="2">
        <v>125533</v>
      </c>
      <c r="AB49" s="2">
        <v>127068</v>
      </c>
      <c r="AC49" s="2">
        <v>132294</v>
      </c>
      <c r="AD49" s="2">
        <v>129897</v>
      </c>
      <c r="AE49" s="2">
        <v>124788</v>
      </c>
      <c r="AF49" s="2">
        <v>120123</v>
      </c>
      <c r="AG49" s="2">
        <v>111283</v>
      </c>
      <c r="AH49" s="2">
        <v>107987</v>
      </c>
      <c r="AI49" s="2">
        <v>103619</v>
      </c>
      <c r="AJ49" s="2">
        <v>103312</v>
      </c>
      <c r="AK49" s="2">
        <v>103978</v>
      </c>
    </row>
    <row r="50" spans="1:37" ht="19" x14ac:dyDescent="0.2">
      <c r="A50" s="3" t="s">
        <v>49</v>
      </c>
      <c r="B50" s="2">
        <v>83652</v>
      </c>
      <c r="C50" s="2">
        <v>81097</v>
      </c>
      <c r="D50" s="2">
        <v>84568</v>
      </c>
      <c r="E50" s="2">
        <v>91530</v>
      </c>
      <c r="F50" s="2">
        <v>96502</v>
      </c>
      <c r="G50" s="2">
        <v>91924</v>
      </c>
      <c r="H50" s="2">
        <v>126938</v>
      </c>
      <c r="I50" s="2">
        <v>116178</v>
      </c>
      <c r="J50" s="2">
        <v>112409</v>
      </c>
      <c r="K50" s="2">
        <v>110602</v>
      </c>
      <c r="L50" s="2">
        <v>109434</v>
      </c>
      <c r="M50" s="2">
        <v>113109</v>
      </c>
      <c r="N50" s="2">
        <v>112653</v>
      </c>
      <c r="O50" s="2">
        <v>113921</v>
      </c>
      <c r="P50" s="2">
        <v>115714</v>
      </c>
      <c r="Q50" s="2">
        <v>117337</v>
      </c>
      <c r="R50" s="2">
        <v>119131</v>
      </c>
      <c r="S50" s="2">
        <v>120869</v>
      </c>
      <c r="T50" s="2">
        <v>123749</v>
      </c>
      <c r="U50" s="2">
        <v>123900</v>
      </c>
      <c r="V50" s="2">
        <v>127005</v>
      </c>
      <c r="W50" s="2">
        <v>127778</v>
      </c>
      <c r="X50" s="2">
        <v>129231</v>
      </c>
      <c r="Y50" s="2">
        <v>131136</v>
      </c>
      <c r="Z50" s="2">
        <v>128364</v>
      </c>
      <c r="AA50" s="2">
        <v>126305</v>
      </c>
      <c r="AB50" s="2">
        <v>125377</v>
      </c>
      <c r="AC50" s="2">
        <v>127014</v>
      </c>
      <c r="AD50" s="2">
        <v>132368</v>
      </c>
      <c r="AE50" s="2">
        <v>130014</v>
      </c>
      <c r="AF50" s="2">
        <v>124951</v>
      </c>
      <c r="AG50" s="2">
        <v>120373</v>
      </c>
      <c r="AH50" s="2">
        <v>111596</v>
      </c>
      <c r="AI50" s="2">
        <v>108264</v>
      </c>
      <c r="AJ50" s="2">
        <v>104330</v>
      </c>
      <c r="AK50" s="2">
        <v>104902</v>
      </c>
    </row>
    <row r="51" spans="1:37" ht="19" x14ac:dyDescent="0.2">
      <c r="A51" s="3" t="s">
        <v>50</v>
      </c>
      <c r="B51" s="2">
        <v>81393</v>
      </c>
      <c r="C51" s="2">
        <v>83470</v>
      </c>
      <c r="D51" s="2">
        <v>80996</v>
      </c>
      <c r="E51" s="2">
        <v>84470</v>
      </c>
      <c r="F51" s="2">
        <v>91473</v>
      </c>
      <c r="G51" s="2">
        <v>96356</v>
      </c>
      <c r="H51" s="2">
        <v>91774</v>
      </c>
      <c r="I51" s="2">
        <v>123035</v>
      </c>
      <c r="J51" s="2">
        <v>115921</v>
      </c>
      <c r="K51" s="2">
        <v>112174</v>
      </c>
      <c r="L51" s="2">
        <v>110396</v>
      </c>
      <c r="M51" s="2">
        <v>109244</v>
      </c>
      <c r="N51" s="2">
        <v>112957</v>
      </c>
      <c r="O51" s="2">
        <v>112462</v>
      </c>
      <c r="P51" s="2">
        <v>113674</v>
      </c>
      <c r="Q51" s="2">
        <v>115477</v>
      </c>
      <c r="R51" s="2">
        <v>117007</v>
      </c>
      <c r="S51" s="2">
        <v>118761</v>
      </c>
      <c r="T51" s="2">
        <v>120462</v>
      </c>
      <c r="U51" s="2">
        <v>123360</v>
      </c>
      <c r="V51" s="2">
        <v>123633</v>
      </c>
      <c r="W51" s="2">
        <v>126809</v>
      </c>
      <c r="X51" s="2">
        <v>127621</v>
      </c>
      <c r="Y51" s="2">
        <v>129036</v>
      </c>
      <c r="Z51" s="2">
        <v>130936</v>
      </c>
      <c r="AA51" s="2">
        <v>128135</v>
      </c>
      <c r="AB51" s="2">
        <v>126191</v>
      </c>
      <c r="AC51" s="2">
        <v>125260</v>
      </c>
      <c r="AD51" s="2">
        <v>127005</v>
      </c>
      <c r="AE51" s="2">
        <v>132484</v>
      </c>
      <c r="AF51" s="2">
        <v>130189</v>
      </c>
      <c r="AG51" s="2">
        <v>125156</v>
      </c>
      <c r="AH51" s="2">
        <v>120604</v>
      </c>
      <c r="AI51" s="2">
        <v>111833</v>
      </c>
      <c r="AJ51" s="2">
        <v>108932</v>
      </c>
      <c r="AK51" s="2">
        <v>109477</v>
      </c>
    </row>
    <row r="52" spans="1:37" ht="19" x14ac:dyDescent="0.2">
      <c r="A52" s="3" t="s">
        <v>51</v>
      </c>
      <c r="B52" s="2">
        <v>79786</v>
      </c>
      <c r="C52" s="2">
        <v>81183</v>
      </c>
      <c r="D52" s="2">
        <v>83459</v>
      </c>
      <c r="E52" s="2">
        <v>80865</v>
      </c>
      <c r="F52" s="2">
        <v>84331</v>
      </c>
      <c r="G52" s="2">
        <v>91231</v>
      </c>
      <c r="H52" s="2">
        <v>96170</v>
      </c>
      <c r="I52" s="2">
        <v>126465</v>
      </c>
      <c r="J52" s="2">
        <v>122696</v>
      </c>
      <c r="K52" s="2">
        <v>115637</v>
      </c>
      <c r="L52" s="2">
        <v>111905</v>
      </c>
      <c r="M52" s="2">
        <v>110165</v>
      </c>
      <c r="N52" s="2">
        <v>109066</v>
      </c>
      <c r="O52" s="2">
        <v>112763</v>
      </c>
      <c r="P52" s="2">
        <v>112219</v>
      </c>
      <c r="Q52" s="2">
        <v>113331</v>
      </c>
      <c r="R52" s="2">
        <v>115125</v>
      </c>
      <c r="S52" s="2">
        <v>116586</v>
      </c>
      <c r="T52" s="2">
        <v>118333</v>
      </c>
      <c r="U52" s="2">
        <v>120077</v>
      </c>
      <c r="V52" s="2">
        <v>123014</v>
      </c>
      <c r="W52" s="2">
        <v>123428</v>
      </c>
      <c r="X52" s="2">
        <v>126605</v>
      </c>
      <c r="Y52" s="2">
        <v>127440</v>
      </c>
      <c r="Z52" s="2">
        <v>128852</v>
      </c>
      <c r="AA52" s="2">
        <v>130697</v>
      </c>
      <c r="AB52" s="2">
        <v>127940</v>
      </c>
      <c r="AC52" s="2">
        <v>126078</v>
      </c>
      <c r="AD52" s="2">
        <v>125237</v>
      </c>
      <c r="AE52" s="2">
        <v>127064</v>
      </c>
      <c r="AF52" s="2">
        <v>132544</v>
      </c>
      <c r="AG52" s="2">
        <v>130396</v>
      </c>
      <c r="AH52" s="2">
        <v>125427</v>
      </c>
      <c r="AI52" s="2">
        <v>120745</v>
      </c>
      <c r="AJ52" s="2">
        <v>112397</v>
      </c>
      <c r="AK52" s="2">
        <v>112849</v>
      </c>
    </row>
    <row r="53" spans="1:37" ht="19" x14ac:dyDescent="0.2">
      <c r="A53" s="3" t="s">
        <v>52</v>
      </c>
      <c r="B53" s="2">
        <v>75647</v>
      </c>
      <c r="C53" s="2">
        <v>79536</v>
      </c>
      <c r="D53" s="2">
        <v>81067</v>
      </c>
      <c r="E53" s="2">
        <v>83329</v>
      </c>
      <c r="F53" s="2">
        <v>80737</v>
      </c>
      <c r="G53" s="2">
        <v>84151</v>
      </c>
      <c r="H53" s="2">
        <v>90987</v>
      </c>
      <c r="I53" s="2">
        <v>91373</v>
      </c>
      <c r="J53" s="2">
        <v>126066</v>
      </c>
      <c r="K53" s="2">
        <v>122330</v>
      </c>
      <c r="L53" s="2">
        <v>115378</v>
      </c>
      <c r="M53" s="2">
        <v>111616</v>
      </c>
      <c r="N53" s="2">
        <v>109929</v>
      </c>
      <c r="O53" s="2">
        <v>108850</v>
      </c>
      <c r="P53" s="2">
        <v>112470</v>
      </c>
      <c r="Q53" s="2">
        <v>111868</v>
      </c>
      <c r="R53" s="2">
        <v>112986</v>
      </c>
      <c r="S53" s="2">
        <v>114668</v>
      </c>
      <c r="T53" s="2">
        <v>116151</v>
      </c>
      <c r="U53" s="2">
        <v>117916</v>
      </c>
      <c r="V53" s="2">
        <v>119728</v>
      </c>
      <c r="W53" s="2">
        <v>122689</v>
      </c>
      <c r="X53" s="2">
        <v>123215</v>
      </c>
      <c r="Y53" s="2">
        <v>126369</v>
      </c>
      <c r="Z53" s="2">
        <v>127204</v>
      </c>
      <c r="AA53" s="2">
        <v>128621</v>
      </c>
      <c r="AB53" s="2">
        <v>130485</v>
      </c>
      <c r="AC53" s="2">
        <v>127707</v>
      </c>
      <c r="AD53" s="2">
        <v>125985</v>
      </c>
      <c r="AE53" s="2">
        <v>125250</v>
      </c>
      <c r="AF53" s="2">
        <v>127142</v>
      </c>
      <c r="AG53" s="2">
        <v>132591</v>
      </c>
      <c r="AH53" s="2">
        <v>130566</v>
      </c>
      <c r="AI53" s="2">
        <v>125567</v>
      </c>
      <c r="AJ53" s="2">
        <v>121234</v>
      </c>
      <c r="AK53" s="2">
        <v>121675</v>
      </c>
    </row>
    <row r="54" spans="1:37" ht="19" x14ac:dyDescent="0.2">
      <c r="A54" s="3" t="s">
        <v>53</v>
      </c>
      <c r="B54" s="2">
        <v>75355</v>
      </c>
      <c r="C54" s="2">
        <v>75435</v>
      </c>
      <c r="D54" s="2">
        <v>79374</v>
      </c>
      <c r="E54" s="2">
        <v>80906</v>
      </c>
      <c r="F54" s="2">
        <v>83178</v>
      </c>
      <c r="G54" s="2">
        <v>80518</v>
      </c>
      <c r="H54" s="2">
        <v>83984</v>
      </c>
      <c r="I54" s="2">
        <v>95669</v>
      </c>
      <c r="J54" s="2">
        <v>91092</v>
      </c>
      <c r="K54" s="2">
        <v>125673</v>
      </c>
      <c r="L54" s="2">
        <v>122011</v>
      </c>
      <c r="M54" s="2">
        <v>115119</v>
      </c>
      <c r="N54" s="2">
        <v>111368</v>
      </c>
      <c r="O54" s="2">
        <v>109691</v>
      </c>
      <c r="P54" s="2">
        <v>108543</v>
      </c>
      <c r="Q54" s="2">
        <v>112074</v>
      </c>
      <c r="R54" s="2">
        <v>111440</v>
      </c>
      <c r="S54" s="2">
        <v>112596</v>
      </c>
      <c r="T54" s="2">
        <v>114203</v>
      </c>
      <c r="U54" s="2">
        <v>115740</v>
      </c>
      <c r="V54" s="2">
        <v>117560</v>
      </c>
      <c r="W54" s="2">
        <v>119413</v>
      </c>
      <c r="X54" s="2">
        <v>122351</v>
      </c>
      <c r="Y54" s="2">
        <v>122941</v>
      </c>
      <c r="Z54" s="2">
        <v>126058</v>
      </c>
      <c r="AA54" s="2">
        <v>126935</v>
      </c>
      <c r="AB54" s="2">
        <v>128328</v>
      </c>
      <c r="AC54" s="2">
        <v>130275</v>
      </c>
      <c r="AD54" s="2">
        <v>127465</v>
      </c>
      <c r="AE54" s="2">
        <v>125943</v>
      </c>
      <c r="AF54" s="2">
        <v>125241</v>
      </c>
      <c r="AG54" s="2">
        <v>127180</v>
      </c>
      <c r="AH54" s="2">
        <v>132641</v>
      </c>
      <c r="AI54" s="2">
        <v>130615</v>
      </c>
      <c r="AJ54" s="2">
        <v>125885</v>
      </c>
      <c r="AK54" s="2">
        <v>126192</v>
      </c>
    </row>
    <row r="55" spans="1:37" ht="19" x14ac:dyDescent="0.2">
      <c r="A55" s="3" t="s">
        <v>54</v>
      </c>
      <c r="B55" s="2">
        <v>74157</v>
      </c>
      <c r="C55" s="2">
        <v>75122</v>
      </c>
      <c r="D55" s="2">
        <v>75211</v>
      </c>
      <c r="E55" s="2">
        <v>79143</v>
      </c>
      <c r="F55" s="2">
        <v>80688</v>
      </c>
      <c r="G55" s="2">
        <v>82968</v>
      </c>
      <c r="H55" s="2">
        <v>80287</v>
      </c>
      <c r="I55" s="2">
        <v>90540</v>
      </c>
      <c r="J55" s="2">
        <v>95292</v>
      </c>
      <c r="K55" s="2">
        <v>90824</v>
      </c>
      <c r="L55" s="2">
        <v>125277</v>
      </c>
      <c r="M55" s="2">
        <v>121699</v>
      </c>
      <c r="N55" s="2">
        <v>114801</v>
      </c>
      <c r="O55" s="2">
        <v>111065</v>
      </c>
      <c r="P55" s="2">
        <v>109371</v>
      </c>
      <c r="Q55" s="2">
        <v>108159</v>
      </c>
      <c r="R55" s="2">
        <v>111618</v>
      </c>
      <c r="S55" s="2">
        <v>110994</v>
      </c>
      <c r="T55" s="2">
        <v>112129</v>
      </c>
      <c r="U55" s="2">
        <v>113746</v>
      </c>
      <c r="V55" s="2">
        <v>115351</v>
      </c>
      <c r="W55" s="2">
        <v>117226</v>
      </c>
      <c r="X55" s="2">
        <v>119090</v>
      </c>
      <c r="Y55" s="2">
        <v>122005</v>
      </c>
      <c r="Z55" s="2">
        <v>122649</v>
      </c>
      <c r="AA55" s="2">
        <v>125728</v>
      </c>
      <c r="AB55" s="2">
        <v>126645</v>
      </c>
      <c r="AC55" s="2">
        <v>128065</v>
      </c>
      <c r="AD55" s="2">
        <v>130036</v>
      </c>
      <c r="AE55" s="2">
        <v>127321</v>
      </c>
      <c r="AF55" s="2">
        <v>125900</v>
      </c>
      <c r="AG55" s="2">
        <v>125233</v>
      </c>
      <c r="AH55" s="2">
        <v>127179</v>
      </c>
      <c r="AI55" s="2">
        <v>132629</v>
      </c>
      <c r="AJ55" s="2">
        <v>130881</v>
      </c>
      <c r="AK55" s="2">
        <v>131154</v>
      </c>
    </row>
    <row r="56" spans="1:37" ht="19" x14ac:dyDescent="0.2">
      <c r="A56" s="3" t="s">
        <v>55</v>
      </c>
      <c r="B56" s="2">
        <v>74041</v>
      </c>
      <c r="C56" s="2">
        <v>73913</v>
      </c>
      <c r="D56" s="2">
        <v>74856</v>
      </c>
      <c r="E56" s="2">
        <v>74993</v>
      </c>
      <c r="F56" s="2">
        <v>78968</v>
      </c>
      <c r="G56" s="2">
        <v>80422</v>
      </c>
      <c r="H56" s="2">
        <v>82719</v>
      </c>
      <c r="I56" s="2">
        <v>83502</v>
      </c>
      <c r="J56" s="2">
        <v>90188</v>
      </c>
      <c r="K56" s="2">
        <v>94946</v>
      </c>
      <c r="L56" s="2">
        <v>90513</v>
      </c>
      <c r="M56" s="2">
        <v>124839</v>
      </c>
      <c r="N56" s="2">
        <v>121360</v>
      </c>
      <c r="O56" s="2">
        <v>114433</v>
      </c>
      <c r="P56" s="2">
        <v>110661</v>
      </c>
      <c r="Q56" s="2">
        <v>108939</v>
      </c>
      <c r="R56" s="2">
        <v>107715</v>
      </c>
      <c r="S56" s="2">
        <v>111114</v>
      </c>
      <c r="T56" s="2">
        <v>110489</v>
      </c>
      <c r="U56" s="2">
        <v>111640</v>
      </c>
      <c r="V56" s="2">
        <v>113299</v>
      </c>
      <c r="W56" s="2">
        <v>114985</v>
      </c>
      <c r="X56" s="2">
        <v>116878</v>
      </c>
      <c r="Y56" s="2">
        <v>118721</v>
      </c>
      <c r="Z56" s="2">
        <v>121661</v>
      </c>
      <c r="AA56" s="2">
        <v>122326</v>
      </c>
      <c r="AB56" s="2">
        <v>125413</v>
      </c>
      <c r="AC56" s="2">
        <v>126311</v>
      </c>
      <c r="AD56" s="2">
        <v>127815</v>
      </c>
      <c r="AE56" s="2">
        <v>129805</v>
      </c>
      <c r="AF56" s="2">
        <v>127205</v>
      </c>
      <c r="AG56" s="2">
        <v>125831</v>
      </c>
      <c r="AH56" s="2">
        <v>125183</v>
      </c>
      <c r="AI56" s="2">
        <v>127107</v>
      </c>
      <c r="AJ56" s="2">
        <v>132850</v>
      </c>
      <c r="AK56" s="2">
        <v>133094</v>
      </c>
    </row>
    <row r="57" spans="1:37" ht="19" x14ac:dyDescent="0.2">
      <c r="A57" s="3" t="s">
        <v>56</v>
      </c>
      <c r="B57" s="2">
        <v>72830</v>
      </c>
      <c r="C57" s="2">
        <v>73861</v>
      </c>
      <c r="D57" s="2">
        <v>73681</v>
      </c>
      <c r="E57" s="2">
        <v>74622</v>
      </c>
      <c r="F57" s="2">
        <v>74802</v>
      </c>
      <c r="G57" s="2">
        <v>78674</v>
      </c>
      <c r="H57" s="2">
        <v>80200</v>
      </c>
      <c r="I57" s="2">
        <v>79865</v>
      </c>
      <c r="J57" s="2">
        <v>83187</v>
      </c>
      <c r="K57" s="2">
        <v>89825</v>
      </c>
      <c r="L57" s="2">
        <v>94620</v>
      </c>
      <c r="M57" s="2">
        <v>90176</v>
      </c>
      <c r="N57" s="2">
        <v>124427</v>
      </c>
      <c r="O57" s="2">
        <v>120949</v>
      </c>
      <c r="P57" s="2">
        <v>113973</v>
      </c>
      <c r="Q57" s="2">
        <v>110196</v>
      </c>
      <c r="R57" s="2">
        <v>108419</v>
      </c>
      <c r="S57" s="2">
        <v>107233</v>
      </c>
      <c r="T57" s="2">
        <v>110608</v>
      </c>
      <c r="U57" s="2">
        <v>110006</v>
      </c>
      <c r="V57" s="2">
        <v>111173</v>
      </c>
      <c r="W57" s="2">
        <v>112883</v>
      </c>
      <c r="X57" s="2">
        <v>114600</v>
      </c>
      <c r="Y57" s="2">
        <v>116503</v>
      </c>
      <c r="Z57" s="2">
        <v>118308</v>
      </c>
      <c r="AA57" s="2">
        <v>121277</v>
      </c>
      <c r="AB57" s="2">
        <v>121964</v>
      </c>
      <c r="AC57" s="2">
        <v>125057</v>
      </c>
      <c r="AD57" s="2">
        <v>125966</v>
      </c>
      <c r="AE57" s="2">
        <v>127572</v>
      </c>
      <c r="AF57" s="2">
        <v>129579</v>
      </c>
      <c r="AG57" s="2">
        <v>127028</v>
      </c>
      <c r="AH57" s="2">
        <v>125729</v>
      </c>
      <c r="AI57" s="2">
        <v>125044</v>
      </c>
      <c r="AJ57" s="2">
        <v>127211</v>
      </c>
      <c r="AK57" s="2">
        <v>127387</v>
      </c>
    </row>
    <row r="58" spans="1:37" ht="19" x14ac:dyDescent="0.2">
      <c r="A58" s="3" t="s">
        <v>57</v>
      </c>
      <c r="B58" s="2">
        <v>75155</v>
      </c>
      <c r="C58" s="2">
        <v>72531</v>
      </c>
      <c r="D58" s="2">
        <v>73547</v>
      </c>
      <c r="E58" s="2">
        <v>73414</v>
      </c>
      <c r="F58" s="2">
        <v>74412</v>
      </c>
      <c r="G58" s="2">
        <v>74502</v>
      </c>
      <c r="H58" s="2">
        <v>78381</v>
      </c>
      <c r="I58" s="2">
        <v>82176</v>
      </c>
      <c r="J58" s="2">
        <v>79495</v>
      </c>
      <c r="K58" s="2">
        <v>82879</v>
      </c>
      <c r="L58" s="2">
        <v>89492</v>
      </c>
      <c r="M58" s="2">
        <v>94249</v>
      </c>
      <c r="N58" s="2">
        <v>89843</v>
      </c>
      <c r="O58" s="2">
        <v>124011</v>
      </c>
      <c r="P58" s="2">
        <v>120446</v>
      </c>
      <c r="Q58" s="2">
        <v>113426</v>
      </c>
      <c r="R58" s="2">
        <v>109700</v>
      </c>
      <c r="S58" s="2">
        <v>107859</v>
      </c>
      <c r="T58" s="2">
        <v>106689</v>
      </c>
      <c r="U58" s="2">
        <v>110089</v>
      </c>
      <c r="V58" s="2">
        <v>109586</v>
      </c>
      <c r="W58" s="2">
        <v>110715</v>
      </c>
      <c r="X58" s="2">
        <v>112451</v>
      </c>
      <c r="Y58" s="2">
        <v>114174</v>
      </c>
      <c r="Z58" s="2">
        <v>116062</v>
      </c>
      <c r="AA58" s="2">
        <v>117892</v>
      </c>
      <c r="AB58" s="2">
        <v>120875</v>
      </c>
      <c r="AC58" s="2">
        <v>121553</v>
      </c>
      <c r="AD58" s="2">
        <v>124694</v>
      </c>
      <c r="AE58" s="2">
        <v>125628</v>
      </c>
      <c r="AF58" s="2">
        <v>127316</v>
      </c>
      <c r="AG58" s="2">
        <v>129357</v>
      </c>
      <c r="AH58" s="2">
        <v>126825</v>
      </c>
      <c r="AI58" s="2">
        <v>125529</v>
      </c>
      <c r="AJ58" s="2">
        <v>125061</v>
      </c>
      <c r="AK58" s="2">
        <v>125165</v>
      </c>
    </row>
    <row r="59" spans="1:37" ht="19" x14ac:dyDescent="0.2">
      <c r="A59" s="3" t="s">
        <v>58</v>
      </c>
      <c r="B59" s="2">
        <v>73971</v>
      </c>
      <c r="C59" s="2">
        <v>74729</v>
      </c>
      <c r="D59" s="2">
        <v>72284</v>
      </c>
      <c r="E59" s="2">
        <v>73242</v>
      </c>
      <c r="F59" s="2">
        <v>73152</v>
      </c>
      <c r="G59" s="2">
        <v>74125</v>
      </c>
      <c r="H59" s="2">
        <v>74188</v>
      </c>
      <c r="I59" s="2">
        <v>79677</v>
      </c>
      <c r="J59" s="2">
        <v>81853</v>
      </c>
      <c r="K59" s="2">
        <v>79131</v>
      </c>
      <c r="L59" s="2">
        <v>82578</v>
      </c>
      <c r="M59" s="2">
        <v>89134</v>
      </c>
      <c r="N59" s="2">
        <v>93853</v>
      </c>
      <c r="O59" s="2">
        <v>89485</v>
      </c>
      <c r="P59" s="2">
        <v>123486</v>
      </c>
      <c r="Q59" s="2">
        <v>119888</v>
      </c>
      <c r="R59" s="2">
        <v>112865</v>
      </c>
      <c r="S59" s="2">
        <v>109177</v>
      </c>
      <c r="T59" s="2">
        <v>107294</v>
      </c>
      <c r="U59" s="2">
        <v>106142</v>
      </c>
      <c r="V59" s="2">
        <v>109555</v>
      </c>
      <c r="W59" s="2">
        <v>109151</v>
      </c>
      <c r="X59" s="2">
        <v>110228</v>
      </c>
      <c r="Y59" s="2">
        <v>111982</v>
      </c>
      <c r="Z59" s="2">
        <v>113738</v>
      </c>
      <c r="AA59" s="2">
        <v>115603</v>
      </c>
      <c r="AB59" s="2">
        <v>117497</v>
      </c>
      <c r="AC59" s="2">
        <v>120454</v>
      </c>
      <c r="AD59" s="2">
        <v>121161</v>
      </c>
      <c r="AE59" s="2">
        <v>124370</v>
      </c>
      <c r="AF59" s="2">
        <v>125291</v>
      </c>
      <c r="AG59" s="2">
        <v>127027</v>
      </c>
      <c r="AH59" s="2">
        <v>129099</v>
      </c>
      <c r="AI59" s="2">
        <v>126542</v>
      </c>
      <c r="AJ59" s="2">
        <v>125438</v>
      </c>
      <c r="AK59" s="2">
        <v>125483</v>
      </c>
    </row>
    <row r="60" spans="1:37" ht="19" x14ac:dyDescent="0.2">
      <c r="A60" s="3" t="s">
        <v>59</v>
      </c>
      <c r="B60" s="2">
        <v>75267</v>
      </c>
      <c r="C60" s="2">
        <v>73662</v>
      </c>
      <c r="D60" s="2">
        <v>74519</v>
      </c>
      <c r="E60" s="2">
        <v>71988</v>
      </c>
      <c r="F60" s="2">
        <v>72907</v>
      </c>
      <c r="G60" s="2">
        <v>72870</v>
      </c>
      <c r="H60" s="2">
        <v>73772</v>
      </c>
      <c r="I60" s="2">
        <v>77796</v>
      </c>
      <c r="J60" s="2">
        <v>79302</v>
      </c>
      <c r="K60" s="2">
        <v>81492</v>
      </c>
      <c r="L60" s="2">
        <v>78768</v>
      </c>
      <c r="M60" s="2">
        <v>82247</v>
      </c>
      <c r="N60" s="2">
        <v>88761</v>
      </c>
      <c r="O60" s="2">
        <v>93428</v>
      </c>
      <c r="P60" s="2">
        <v>89039</v>
      </c>
      <c r="Q60" s="2">
        <v>122877</v>
      </c>
      <c r="R60" s="2">
        <v>119277</v>
      </c>
      <c r="S60" s="2">
        <v>112232</v>
      </c>
      <c r="T60" s="2">
        <v>108594</v>
      </c>
      <c r="U60" s="2">
        <v>106724</v>
      </c>
      <c r="V60" s="2">
        <v>105624</v>
      </c>
      <c r="W60" s="2">
        <v>109063</v>
      </c>
      <c r="X60" s="2">
        <v>108664</v>
      </c>
      <c r="Y60" s="2">
        <v>109759</v>
      </c>
      <c r="Z60" s="2">
        <v>111511</v>
      </c>
      <c r="AA60" s="2">
        <v>113298</v>
      </c>
      <c r="AB60" s="2">
        <v>115160</v>
      </c>
      <c r="AC60" s="2">
        <v>117080</v>
      </c>
      <c r="AD60" s="2">
        <v>119980</v>
      </c>
      <c r="AE60" s="2">
        <v>120794</v>
      </c>
      <c r="AF60" s="2">
        <v>123983</v>
      </c>
      <c r="AG60" s="2">
        <v>124958</v>
      </c>
      <c r="AH60" s="2">
        <v>126733</v>
      </c>
      <c r="AI60" s="2">
        <v>128742</v>
      </c>
      <c r="AJ60" s="2">
        <v>126388</v>
      </c>
      <c r="AK60" s="2">
        <v>126408</v>
      </c>
    </row>
    <row r="61" spans="1:37" ht="19" x14ac:dyDescent="0.2">
      <c r="A61" s="3" t="s">
        <v>60</v>
      </c>
      <c r="B61" s="2">
        <v>72503</v>
      </c>
      <c r="C61" s="2">
        <v>74887</v>
      </c>
      <c r="D61" s="2">
        <v>73192</v>
      </c>
      <c r="E61" s="2">
        <v>74113</v>
      </c>
      <c r="F61" s="2">
        <v>71675</v>
      </c>
      <c r="G61" s="2">
        <v>72548</v>
      </c>
      <c r="H61" s="2">
        <v>72485</v>
      </c>
      <c r="I61" s="2">
        <v>73596</v>
      </c>
      <c r="J61" s="2">
        <v>77392</v>
      </c>
      <c r="K61" s="2">
        <v>78880</v>
      </c>
      <c r="L61" s="2">
        <v>81109</v>
      </c>
      <c r="M61" s="2">
        <v>78376</v>
      </c>
      <c r="N61" s="2">
        <v>81873</v>
      </c>
      <c r="O61" s="2">
        <v>88339</v>
      </c>
      <c r="P61" s="2">
        <v>92961</v>
      </c>
      <c r="Q61" s="2">
        <v>88543</v>
      </c>
      <c r="R61" s="2">
        <v>122227</v>
      </c>
      <c r="S61" s="2">
        <v>118587</v>
      </c>
      <c r="T61" s="2">
        <v>111545</v>
      </c>
      <c r="U61" s="2">
        <v>107978</v>
      </c>
      <c r="V61" s="2">
        <v>106154</v>
      </c>
      <c r="W61" s="2">
        <v>105153</v>
      </c>
      <c r="X61" s="2">
        <v>108575</v>
      </c>
      <c r="Y61" s="2">
        <v>108130</v>
      </c>
      <c r="Z61" s="2">
        <v>109268</v>
      </c>
      <c r="AA61" s="2">
        <v>111041</v>
      </c>
      <c r="AB61" s="2">
        <v>112837</v>
      </c>
      <c r="AC61" s="2">
        <v>114680</v>
      </c>
      <c r="AD61" s="2">
        <v>116597</v>
      </c>
      <c r="AE61" s="2">
        <v>119499</v>
      </c>
      <c r="AF61" s="2">
        <v>120358</v>
      </c>
      <c r="AG61" s="2">
        <v>123547</v>
      </c>
      <c r="AH61" s="2">
        <v>124605</v>
      </c>
      <c r="AI61" s="2">
        <v>126352</v>
      </c>
      <c r="AJ61" s="2">
        <v>128490</v>
      </c>
      <c r="AK61" s="2">
        <v>128448</v>
      </c>
    </row>
    <row r="62" spans="1:37" ht="19" x14ac:dyDescent="0.2">
      <c r="A62" s="3" t="s">
        <v>61</v>
      </c>
      <c r="B62" s="2">
        <v>72743</v>
      </c>
      <c r="C62" s="2">
        <v>72087</v>
      </c>
      <c r="D62" s="2">
        <v>74337</v>
      </c>
      <c r="E62" s="2">
        <v>72809</v>
      </c>
      <c r="F62" s="2">
        <v>73750</v>
      </c>
      <c r="G62" s="2">
        <v>71298</v>
      </c>
      <c r="H62" s="2">
        <v>72103</v>
      </c>
      <c r="I62" s="2">
        <v>73113</v>
      </c>
      <c r="J62" s="2">
        <v>73173</v>
      </c>
      <c r="K62" s="2">
        <v>76932</v>
      </c>
      <c r="L62" s="2">
        <v>78453</v>
      </c>
      <c r="M62" s="2">
        <v>80721</v>
      </c>
      <c r="N62" s="2">
        <v>77963</v>
      </c>
      <c r="O62" s="2">
        <v>81446</v>
      </c>
      <c r="P62" s="2">
        <v>87859</v>
      </c>
      <c r="Q62" s="2">
        <v>92427</v>
      </c>
      <c r="R62" s="2">
        <v>88014</v>
      </c>
      <c r="S62" s="2">
        <v>121494</v>
      </c>
      <c r="T62" s="2">
        <v>117869</v>
      </c>
      <c r="U62" s="2">
        <v>110882</v>
      </c>
      <c r="V62" s="2">
        <v>107353</v>
      </c>
      <c r="W62" s="2">
        <v>105604</v>
      </c>
      <c r="X62" s="2">
        <v>104661</v>
      </c>
      <c r="Y62" s="2">
        <v>108036</v>
      </c>
      <c r="Z62" s="2">
        <v>107571</v>
      </c>
      <c r="AA62" s="2">
        <v>108727</v>
      </c>
      <c r="AB62" s="2">
        <v>110519</v>
      </c>
      <c r="AC62" s="2">
        <v>112320</v>
      </c>
      <c r="AD62" s="2">
        <v>114187</v>
      </c>
      <c r="AE62" s="2">
        <v>116093</v>
      </c>
      <c r="AF62" s="2">
        <v>119012</v>
      </c>
      <c r="AG62" s="2">
        <v>119884</v>
      </c>
      <c r="AH62" s="2">
        <v>123129</v>
      </c>
      <c r="AI62" s="2">
        <v>124159</v>
      </c>
      <c r="AJ62" s="2">
        <v>126045</v>
      </c>
      <c r="AK62" s="2">
        <v>125972</v>
      </c>
    </row>
    <row r="63" spans="1:37" ht="19" x14ac:dyDescent="0.2">
      <c r="A63" s="3" t="s">
        <v>62</v>
      </c>
      <c r="B63" s="2">
        <v>70215</v>
      </c>
      <c r="C63" s="2">
        <v>72278</v>
      </c>
      <c r="D63" s="2">
        <v>71605</v>
      </c>
      <c r="E63" s="2">
        <v>73924</v>
      </c>
      <c r="F63" s="2">
        <v>72383</v>
      </c>
      <c r="G63" s="2">
        <v>73265</v>
      </c>
      <c r="H63" s="2">
        <v>70876</v>
      </c>
      <c r="I63" s="2">
        <v>71805</v>
      </c>
      <c r="J63" s="2">
        <v>72654</v>
      </c>
      <c r="K63" s="2">
        <v>72726</v>
      </c>
      <c r="L63" s="2">
        <v>76477</v>
      </c>
      <c r="M63" s="2">
        <v>78014</v>
      </c>
      <c r="N63" s="2">
        <v>80286</v>
      </c>
      <c r="O63" s="2">
        <v>77527</v>
      </c>
      <c r="P63" s="2">
        <v>80954</v>
      </c>
      <c r="Q63" s="2">
        <v>87298</v>
      </c>
      <c r="R63" s="2">
        <v>91810</v>
      </c>
      <c r="S63" s="2">
        <v>87429</v>
      </c>
      <c r="T63" s="2">
        <v>120701</v>
      </c>
      <c r="U63" s="2">
        <v>117143</v>
      </c>
      <c r="V63" s="2">
        <v>110191</v>
      </c>
      <c r="W63" s="2">
        <v>106730</v>
      </c>
      <c r="X63" s="2">
        <v>105049</v>
      </c>
      <c r="Y63" s="2">
        <v>104066</v>
      </c>
      <c r="Z63" s="2">
        <v>107460</v>
      </c>
      <c r="AA63" s="2">
        <v>106986</v>
      </c>
      <c r="AB63" s="2">
        <v>108145</v>
      </c>
      <c r="AC63" s="2">
        <v>109958</v>
      </c>
      <c r="AD63" s="2">
        <v>111744</v>
      </c>
      <c r="AE63" s="2">
        <v>113665</v>
      </c>
      <c r="AF63" s="2">
        <v>115542</v>
      </c>
      <c r="AG63" s="2">
        <v>118501</v>
      </c>
      <c r="AH63" s="2">
        <v>119403</v>
      </c>
      <c r="AI63" s="2">
        <v>122571</v>
      </c>
      <c r="AJ63" s="2">
        <v>123841</v>
      </c>
      <c r="AK63" s="2">
        <v>123786</v>
      </c>
    </row>
    <row r="64" spans="1:37" ht="19" x14ac:dyDescent="0.2">
      <c r="A64" s="3" t="s">
        <v>63</v>
      </c>
      <c r="B64" s="2">
        <v>70598</v>
      </c>
      <c r="C64" s="2">
        <v>69726</v>
      </c>
      <c r="D64" s="2">
        <v>71767</v>
      </c>
      <c r="E64" s="2">
        <v>71114</v>
      </c>
      <c r="F64" s="2">
        <v>73455</v>
      </c>
      <c r="G64" s="2">
        <v>71844</v>
      </c>
      <c r="H64" s="2">
        <v>72778</v>
      </c>
      <c r="I64" s="2">
        <v>71362</v>
      </c>
      <c r="J64" s="2">
        <v>71289</v>
      </c>
      <c r="K64" s="2">
        <v>72167</v>
      </c>
      <c r="L64" s="2">
        <v>72296</v>
      </c>
      <c r="M64" s="2">
        <v>76021</v>
      </c>
      <c r="N64" s="2">
        <v>77550</v>
      </c>
      <c r="O64" s="2">
        <v>79822</v>
      </c>
      <c r="P64" s="2">
        <v>77024</v>
      </c>
      <c r="Q64" s="2">
        <v>80403</v>
      </c>
      <c r="R64" s="2">
        <v>86666</v>
      </c>
      <c r="S64" s="2">
        <v>91173</v>
      </c>
      <c r="T64" s="2">
        <v>86810</v>
      </c>
      <c r="U64" s="2">
        <v>119869</v>
      </c>
      <c r="V64" s="2">
        <v>116360</v>
      </c>
      <c r="W64" s="2">
        <v>109487</v>
      </c>
      <c r="X64" s="2">
        <v>106098</v>
      </c>
      <c r="Y64" s="2">
        <v>104449</v>
      </c>
      <c r="Z64" s="2">
        <v>103426</v>
      </c>
      <c r="AA64" s="2">
        <v>106841</v>
      </c>
      <c r="AB64" s="2">
        <v>106358</v>
      </c>
      <c r="AC64" s="2">
        <v>107505</v>
      </c>
      <c r="AD64" s="2">
        <v>109397</v>
      </c>
      <c r="AE64" s="2">
        <v>111144</v>
      </c>
      <c r="AF64" s="2">
        <v>113054</v>
      </c>
      <c r="AG64" s="2">
        <v>114942</v>
      </c>
      <c r="AH64" s="2">
        <v>117949</v>
      </c>
      <c r="AI64" s="2">
        <v>118849</v>
      </c>
      <c r="AJ64" s="2">
        <v>122118</v>
      </c>
      <c r="AK64" s="2">
        <v>122005</v>
      </c>
    </row>
    <row r="65" spans="1:37" ht="19" x14ac:dyDescent="0.2">
      <c r="A65" s="3" t="s">
        <v>64</v>
      </c>
      <c r="B65" s="2">
        <v>70425</v>
      </c>
      <c r="C65" s="2">
        <v>70104</v>
      </c>
      <c r="D65" s="2">
        <v>69202</v>
      </c>
      <c r="E65" s="2">
        <v>71268</v>
      </c>
      <c r="F65" s="2">
        <v>70620</v>
      </c>
      <c r="G65" s="2">
        <v>72923</v>
      </c>
      <c r="H65" s="2">
        <v>71275</v>
      </c>
      <c r="I65" s="2">
        <v>70101</v>
      </c>
      <c r="J65" s="2">
        <v>70862</v>
      </c>
      <c r="K65" s="2">
        <v>70774</v>
      </c>
      <c r="L65" s="2">
        <v>71645</v>
      </c>
      <c r="M65" s="2">
        <v>71823</v>
      </c>
      <c r="N65" s="2">
        <v>75523</v>
      </c>
      <c r="O65" s="2">
        <v>77046</v>
      </c>
      <c r="P65" s="2">
        <v>79327</v>
      </c>
      <c r="Q65" s="2">
        <v>76459</v>
      </c>
      <c r="R65" s="2">
        <v>79803</v>
      </c>
      <c r="S65" s="2">
        <v>86048</v>
      </c>
      <c r="T65" s="2">
        <v>90528</v>
      </c>
      <c r="U65" s="2">
        <v>86179</v>
      </c>
      <c r="V65" s="2">
        <v>119011</v>
      </c>
      <c r="W65" s="2">
        <v>115557</v>
      </c>
      <c r="X65" s="2">
        <v>108788</v>
      </c>
      <c r="Y65" s="2">
        <v>105429</v>
      </c>
      <c r="Z65" s="2">
        <v>103799</v>
      </c>
      <c r="AA65" s="2">
        <v>102729</v>
      </c>
      <c r="AB65" s="2">
        <v>106187</v>
      </c>
      <c r="AC65" s="2">
        <v>105665</v>
      </c>
      <c r="AD65" s="2">
        <v>106815</v>
      </c>
      <c r="AE65" s="2">
        <v>108768</v>
      </c>
      <c r="AF65" s="2">
        <v>110482</v>
      </c>
      <c r="AG65" s="2">
        <v>112414</v>
      </c>
      <c r="AH65" s="2">
        <v>114327</v>
      </c>
      <c r="AI65" s="2">
        <v>117290</v>
      </c>
      <c r="AJ65" s="2">
        <v>118391</v>
      </c>
      <c r="AK65" s="2">
        <v>118246</v>
      </c>
    </row>
    <row r="66" spans="1:37" ht="19" x14ac:dyDescent="0.2">
      <c r="A66" s="3" t="s">
        <v>65</v>
      </c>
      <c r="B66" s="2">
        <v>71345</v>
      </c>
      <c r="C66" s="2">
        <v>69861</v>
      </c>
      <c r="D66" s="2">
        <v>69459</v>
      </c>
      <c r="E66" s="2">
        <v>68623</v>
      </c>
      <c r="F66" s="2">
        <v>70726</v>
      </c>
      <c r="G66" s="2">
        <v>70051</v>
      </c>
      <c r="H66" s="2">
        <v>72317</v>
      </c>
      <c r="I66" s="2">
        <v>71917</v>
      </c>
      <c r="J66" s="2">
        <v>69519</v>
      </c>
      <c r="K66" s="2">
        <v>70355</v>
      </c>
      <c r="L66" s="2">
        <v>70245</v>
      </c>
      <c r="M66" s="2">
        <v>71107</v>
      </c>
      <c r="N66" s="2">
        <v>71302</v>
      </c>
      <c r="O66" s="2">
        <v>74988</v>
      </c>
      <c r="P66" s="2">
        <v>76454</v>
      </c>
      <c r="Q66" s="2">
        <v>78738</v>
      </c>
      <c r="R66" s="2">
        <v>75904</v>
      </c>
      <c r="S66" s="2">
        <v>79190</v>
      </c>
      <c r="T66" s="2">
        <v>85370</v>
      </c>
      <c r="U66" s="2">
        <v>89853</v>
      </c>
      <c r="V66" s="2">
        <v>85543</v>
      </c>
      <c r="W66" s="2">
        <v>118154</v>
      </c>
      <c r="X66" s="2">
        <v>114746</v>
      </c>
      <c r="Y66" s="2">
        <v>108053</v>
      </c>
      <c r="Z66" s="2">
        <v>104702</v>
      </c>
      <c r="AA66" s="2">
        <v>103090</v>
      </c>
      <c r="AB66" s="2">
        <v>101995</v>
      </c>
      <c r="AC66" s="2">
        <v>105484</v>
      </c>
      <c r="AD66" s="2">
        <v>104927</v>
      </c>
      <c r="AE66" s="2">
        <v>106096</v>
      </c>
      <c r="AF66" s="2">
        <v>108072</v>
      </c>
      <c r="AG66" s="2">
        <v>109775</v>
      </c>
      <c r="AH66" s="2">
        <v>111746</v>
      </c>
      <c r="AI66" s="2">
        <v>113637</v>
      </c>
      <c r="AJ66" s="2">
        <v>116743</v>
      </c>
      <c r="AK66" s="2">
        <v>116558</v>
      </c>
    </row>
    <row r="67" spans="1:37" ht="19" x14ac:dyDescent="0.2">
      <c r="A67" s="3" t="s">
        <v>66</v>
      </c>
      <c r="B67" s="2">
        <v>72150</v>
      </c>
      <c r="C67" s="2">
        <v>70713</v>
      </c>
      <c r="D67" s="2">
        <v>69217</v>
      </c>
      <c r="E67" s="2">
        <v>68834</v>
      </c>
      <c r="F67" s="2">
        <v>68026</v>
      </c>
      <c r="G67" s="2">
        <v>70146</v>
      </c>
      <c r="H67" s="2">
        <v>69451</v>
      </c>
      <c r="I67" s="2">
        <v>70367</v>
      </c>
      <c r="J67" s="2">
        <v>71302</v>
      </c>
      <c r="K67" s="2">
        <v>68910</v>
      </c>
      <c r="L67" s="2">
        <v>69790</v>
      </c>
      <c r="M67" s="2">
        <v>69676</v>
      </c>
      <c r="N67" s="2">
        <v>70530</v>
      </c>
      <c r="O67" s="2">
        <v>70774</v>
      </c>
      <c r="P67" s="2">
        <v>74370</v>
      </c>
      <c r="Q67" s="2">
        <v>75824</v>
      </c>
      <c r="R67" s="2">
        <v>78070</v>
      </c>
      <c r="S67" s="2">
        <v>75316</v>
      </c>
      <c r="T67" s="2">
        <v>78572</v>
      </c>
      <c r="U67" s="2">
        <v>84686</v>
      </c>
      <c r="V67" s="2">
        <v>89159</v>
      </c>
      <c r="W67" s="2">
        <v>84928</v>
      </c>
      <c r="X67" s="2">
        <v>117319</v>
      </c>
      <c r="Y67" s="2">
        <v>113914</v>
      </c>
      <c r="Z67" s="2">
        <v>107281</v>
      </c>
      <c r="AA67" s="2">
        <v>103944</v>
      </c>
      <c r="AB67" s="2">
        <v>102364</v>
      </c>
      <c r="AC67" s="2">
        <v>101247</v>
      </c>
      <c r="AD67" s="2">
        <v>104756</v>
      </c>
      <c r="AE67" s="2">
        <v>104185</v>
      </c>
      <c r="AF67" s="2">
        <v>105384</v>
      </c>
      <c r="AG67" s="2">
        <v>107345</v>
      </c>
      <c r="AH67" s="2">
        <v>109052</v>
      </c>
      <c r="AI67" s="2">
        <v>110979</v>
      </c>
      <c r="AJ67" s="2">
        <v>113060</v>
      </c>
      <c r="AK67" s="2">
        <v>112854</v>
      </c>
    </row>
    <row r="68" spans="1:37" ht="19" x14ac:dyDescent="0.2">
      <c r="A68" s="3" t="s">
        <v>67</v>
      </c>
      <c r="B68" s="2">
        <v>69569</v>
      </c>
      <c r="C68" s="2">
        <v>71426</v>
      </c>
      <c r="D68" s="2">
        <v>70003</v>
      </c>
      <c r="E68" s="2">
        <v>68614</v>
      </c>
      <c r="F68" s="2">
        <v>68242</v>
      </c>
      <c r="G68" s="2">
        <v>67365</v>
      </c>
      <c r="H68" s="2">
        <v>69486</v>
      </c>
      <c r="I68" s="2">
        <v>71289</v>
      </c>
      <c r="J68" s="2">
        <v>69715</v>
      </c>
      <c r="K68" s="2">
        <v>70633</v>
      </c>
      <c r="L68" s="2">
        <v>68311</v>
      </c>
      <c r="M68" s="2">
        <v>69138</v>
      </c>
      <c r="N68" s="2">
        <v>69078</v>
      </c>
      <c r="O68" s="2">
        <v>69927</v>
      </c>
      <c r="P68" s="2">
        <v>70163</v>
      </c>
      <c r="Q68" s="2">
        <v>73699</v>
      </c>
      <c r="R68" s="2">
        <v>75172</v>
      </c>
      <c r="S68" s="2">
        <v>77342</v>
      </c>
      <c r="T68" s="2">
        <v>74668</v>
      </c>
      <c r="U68" s="2">
        <v>77914</v>
      </c>
      <c r="V68" s="2">
        <v>83939</v>
      </c>
      <c r="W68" s="2">
        <v>88403</v>
      </c>
      <c r="X68" s="2">
        <v>84265</v>
      </c>
      <c r="Y68" s="2">
        <v>116423</v>
      </c>
      <c r="Z68" s="2">
        <v>112965</v>
      </c>
      <c r="AA68" s="2">
        <v>106421</v>
      </c>
      <c r="AB68" s="2">
        <v>103126</v>
      </c>
      <c r="AC68" s="2">
        <v>101569</v>
      </c>
      <c r="AD68" s="2">
        <v>100434</v>
      </c>
      <c r="AE68" s="2">
        <v>104026</v>
      </c>
      <c r="AF68" s="2">
        <v>103407</v>
      </c>
      <c r="AG68" s="2">
        <v>104658</v>
      </c>
      <c r="AH68" s="36">
        <v>106562</v>
      </c>
      <c r="AI68" s="2">
        <v>108231</v>
      </c>
      <c r="AJ68" s="2">
        <v>110365</v>
      </c>
      <c r="AK68" s="2">
        <v>110159</v>
      </c>
    </row>
    <row r="69" spans="1:37" ht="19" x14ac:dyDescent="0.2">
      <c r="A69" s="3" t="s">
        <v>68</v>
      </c>
      <c r="B69" s="2">
        <v>69718</v>
      </c>
      <c r="C69" s="2">
        <v>68810</v>
      </c>
      <c r="D69" s="2">
        <v>70634</v>
      </c>
      <c r="E69" s="2">
        <v>69298</v>
      </c>
      <c r="F69" s="2">
        <v>67861</v>
      </c>
      <c r="G69" s="2">
        <v>67498</v>
      </c>
      <c r="H69" s="2">
        <v>66659</v>
      </c>
      <c r="I69" s="2">
        <v>68367</v>
      </c>
      <c r="J69" s="2">
        <v>70530</v>
      </c>
      <c r="K69" s="2">
        <v>69026</v>
      </c>
      <c r="L69" s="2">
        <v>69891</v>
      </c>
      <c r="M69" s="2">
        <v>67664</v>
      </c>
      <c r="N69" s="2">
        <v>68432</v>
      </c>
      <c r="O69" s="2">
        <v>68442</v>
      </c>
      <c r="P69" s="2">
        <v>69274</v>
      </c>
      <c r="Q69" s="2">
        <v>69430</v>
      </c>
      <c r="R69" s="2">
        <v>73003</v>
      </c>
      <c r="S69" s="2">
        <v>74469</v>
      </c>
      <c r="T69" s="2">
        <v>76586</v>
      </c>
      <c r="U69" s="2">
        <v>73973</v>
      </c>
      <c r="V69" s="2">
        <v>77199</v>
      </c>
      <c r="W69" s="2">
        <v>83142</v>
      </c>
      <c r="X69" s="2">
        <v>87614</v>
      </c>
      <c r="Y69" s="2">
        <v>83494</v>
      </c>
      <c r="Z69" s="2">
        <v>115402</v>
      </c>
      <c r="AA69" s="2">
        <v>111920</v>
      </c>
      <c r="AB69" s="2">
        <v>105475</v>
      </c>
      <c r="AC69" s="2">
        <v>102200</v>
      </c>
      <c r="AD69" s="2">
        <v>100672</v>
      </c>
      <c r="AE69" s="2">
        <v>99531</v>
      </c>
      <c r="AF69" s="2">
        <v>103178</v>
      </c>
      <c r="AG69" s="2">
        <v>102582</v>
      </c>
      <c r="AH69" s="2">
        <v>103852</v>
      </c>
      <c r="AI69" s="2">
        <v>105640</v>
      </c>
      <c r="AJ69" s="2">
        <v>107451</v>
      </c>
      <c r="AK69" s="2">
        <v>107120</v>
      </c>
    </row>
    <row r="70" spans="1:37" ht="19" x14ac:dyDescent="0.2">
      <c r="A70" s="3" t="s">
        <v>69</v>
      </c>
      <c r="B70" s="2">
        <v>69952</v>
      </c>
      <c r="C70" s="2">
        <v>68927</v>
      </c>
      <c r="D70" s="2">
        <v>68008</v>
      </c>
      <c r="E70" s="2">
        <v>69740</v>
      </c>
      <c r="F70" s="2">
        <v>68515</v>
      </c>
      <c r="G70" s="2">
        <v>67106</v>
      </c>
      <c r="H70" s="2">
        <v>66678</v>
      </c>
      <c r="I70" s="2">
        <v>68305</v>
      </c>
      <c r="J70" s="2">
        <v>67539</v>
      </c>
      <c r="K70" s="2">
        <v>69743</v>
      </c>
      <c r="L70" s="2">
        <v>68296</v>
      </c>
      <c r="M70" s="2">
        <v>69130</v>
      </c>
      <c r="N70" s="2">
        <v>66949</v>
      </c>
      <c r="O70" s="2">
        <v>67691</v>
      </c>
      <c r="P70" s="2">
        <v>67727</v>
      </c>
      <c r="Q70" s="2">
        <v>68564</v>
      </c>
      <c r="R70" s="2">
        <v>68665</v>
      </c>
      <c r="S70" s="2">
        <v>72264</v>
      </c>
      <c r="T70" s="2">
        <v>73720</v>
      </c>
      <c r="U70" s="2">
        <v>75845</v>
      </c>
      <c r="V70" s="2">
        <v>73259</v>
      </c>
      <c r="W70" s="2">
        <v>76467</v>
      </c>
      <c r="X70" s="2">
        <v>82347</v>
      </c>
      <c r="Y70" s="2">
        <v>86786</v>
      </c>
      <c r="Z70" s="2">
        <v>82687</v>
      </c>
      <c r="AA70" s="2">
        <v>114357</v>
      </c>
      <c r="AB70" s="2">
        <v>110882</v>
      </c>
      <c r="AC70" s="2">
        <v>104482</v>
      </c>
      <c r="AD70" s="2">
        <v>101243</v>
      </c>
      <c r="AE70" s="2">
        <v>99752</v>
      </c>
      <c r="AF70" s="2">
        <v>98600</v>
      </c>
      <c r="AG70" s="2">
        <v>102242</v>
      </c>
      <c r="AH70" s="2">
        <v>101686</v>
      </c>
      <c r="AI70" s="2">
        <v>102866</v>
      </c>
      <c r="AJ70" s="2">
        <v>104719</v>
      </c>
      <c r="AK70" s="2">
        <v>104313</v>
      </c>
    </row>
    <row r="71" spans="1:37" ht="19" x14ac:dyDescent="0.2">
      <c r="A71" s="3" t="s">
        <v>70</v>
      </c>
      <c r="B71" s="2">
        <v>58018</v>
      </c>
      <c r="C71" s="2">
        <v>69043</v>
      </c>
      <c r="D71" s="2">
        <v>68024</v>
      </c>
      <c r="E71" s="2">
        <v>67179</v>
      </c>
      <c r="F71" s="2">
        <v>68884</v>
      </c>
      <c r="G71" s="2">
        <v>67610</v>
      </c>
      <c r="H71" s="2">
        <v>66230</v>
      </c>
      <c r="I71" s="2">
        <v>65393</v>
      </c>
      <c r="J71" s="2">
        <v>67400</v>
      </c>
      <c r="K71" s="2">
        <v>66669</v>
      </c>
      <c r="L71" s="2">
        <v>68869</v>
      </c>
      <c r="M71" s="2">
        <v>67487</v>
      </c>
      <c r="N71" s="2">
        <v>68334</v>
      </c>
      <c r="O71" s="2">
        <v>66189</v>
      </c>
      <c r="P71" s="2">
        <v>66882</v>
      </c>
      <c r="Q71" s="2">
        <v>66919</v>
      </c>
      <c r="R71" s="2">
        <v>67826</v>
      </c>
      <c r="S71" s="2">
        <v>67907</v>
      </c>
      <c r="T71" s="2">
        <v>71486</v>
      </c>
      <c r="U71" s="2">
        <v>72919</v>
      </c>
      <c r="V71" s="2">
        <v>75060</v>
      </c>
      <c r="W71" s="2">
        <v>72554</v>
      </c>
      <c r="X71" s="2">
        <v>75753</v>
      </c>
      <c r="Y71" s="2">
        <v>81520</v>
      </c>
      <c r="Z71" s="2">
        <v>85883</v>
      </c>
      <c r="AA71" s="2">
        <v>81850</v>
      </c>
      <c r="AB71" s="2">
        <v>113267</v>
      </c>
      <c r="AC71" s="2">
        <v>109776</v>
      </c>
      <c r="AD71" s="2">
        <v>103436</v>
      </c>
      <c r="AE71" s="2">
        <v>100300</v>
      </c>
      <c r="AF71" s="2">
        <v>98830</v>
      </c>
      <c r="AG71" s="2">
        <v>97652</v>
      </c>
      <c r="AH71" s="2">
        <v>101254</v>
      </c>
      <c r="AI71" s="2">
        <v>100681</v>
      </c>
      <c r="AJ71" s="2">
        <v>101921</v>
      </c>
      <c r="AK71" s="2">
        <v>101528</v>
      </c>
    </row>
    <row r="72" spans="1:37" ht="19" x14ac:dyDescent="0.2">
      <c r="A72" s="3" t="s">
        <v>71</v>
      </c>
      <c r="B72" s="2">
        <v>55898</v>
      </c>
      <c r="C72" s="2">
        <v>57186</v>
      </c>
      <c r="D72" s="2">
        <v>68051</v>
      </c>
      <c r="E72" s="2">
        <v>67033</v>
      </c>
      <c r="F72" s="2">
        <v>66204</v>
      </c>
      <c r="G72" s="2">
        <v>67957</v>
      </c>
      <c r="H72" s="2">
        <v>66637</v>
      </c>
      <c r="I72" s="2">
        <v>65321</v>
      </c>
      <c r="J72" s="2">
        <v>64432</v>
      </c>
      <c r="K72" s="2">
        <v>66465</v>
      </c>
      <c r="L72" s="2">
        <v>65774</v>
      </c>
      <c r="M72" s="2">
        <v>67908</v>
      </c>
      <c r="N72" s="2">
        <v>66578</v>
      </c>
      <c r="O72" s="2">
        <v>67449</v>
      </c>
      <c r="P72" s="2">
        <v>65359</v>
      </c>
      <c r="Q72" s="2">
        <v>66017</v>
      </c>
      <c r="R72" s="2">
        <v>66063</v>
      </c>
      <c r="S72" s="2">
        <v>67038</v>
      </c>
      <c r="T72" s="2">
        <v>67096</v>
      </c>
      <c r="U72" s="2">
        <v>70650</v>
      </c>
      <c r="V72" s="2">
        <v>72101</v>
      </c>
      <c r="W72" s="2">
        <v>74233</v>
      </c>
      <c r="X72" s="2">
        <v>71792</v>
      </c>
      <c r="Y72" s="2">
        <v>74994</v>
      </c>
      <c r="Z72" s="2">
        <v>80661</v>
      </c>
      <c r="AA72" s="2">
        <v>84936</v>
      </c>
      <c r="AB72" s="2">
        <v>80962</v>
      </c>
      <c r="AC72" s="2">
        <v>112075</v>
      </c>
      <c r="AD72" s="2">
        <v>108600</v>
      </c>
      <c r="AE72" s="2">
        <v>102361</v>
      </c>
      <c r="AF72" s="2">
        <v>99345</v>
      </c>
      <c r="AG72" s="2">
        <v>97885</v>
      </c>
      <c r="AH72" s="2">
        <v>96643</v>
      </c>
      <c r="AI72" s="2">
        <v>100159</v>
      </c>
      <c r="AJ72" s="2">
        <v>99707</v>
      </c>
      <c r="AK72" s="2">
        <v>99261</v>
      </c>
    </row>
    <row r="73" spans="1:37" ht="19" x14ac:dyDescent="0.2">
      <c r="A73" s="3" t="s">
        <v>72</v>
      </c>
      <c r="B73" s="2">
        <v>56656</v>
      </c>
      <c r="C73" s="2">
        <v>54994</v>
      </c>
      <c r="D73" s="2">
        <v>56291</v>
      </c>
      <c r="E73" s="2">
        <v>67023</v>
      </c>
      <c r="F73" s="2">
        <v>66002</v>
      </c>
      <c r="G73" s="2">
        <v>65189</v>
      </c>
      <c r="H73" s="2">
        <v>66886</v>
      </c>
      <c r="I73" s="2">
        <v>64768</v>
      </c>
      <c r="J73" s="2">
        <v>64297</v>
      </c>
      <c r="K73" s="2">
        <v>63423</v>
      </c>
      <c r="L73" s="2">
        <v>65513</v>
      </c>
      <c r="M73" s="2">
        <v>64804</v>
      </c>
      <c r="N73" s="2">
        <v>66911</v>
      </c>
      <c r="O73" s="2">
        <v>65610</v>
      </c>
      <c r="P73" s="2">
        <v>66455</v>
      </c>
      <c r="Q73" s="2">
        <v>64451</v>
      </c>
      <c r="R73" s="2">
        <v>65112</v>
      </c>
      <c r="S73" s="2">
        <v>65193</v>
      </c>
      <c r="T73" s="2">
        <v>66221</v>
      </c>
      <c r="U73" s="2">
        <v>66240</v>
      </c>
      <c r="V73" s="2">
        <v>69787</v>
      </c>
      <c r="W73" s="2">
        <v>71269</v>
      </c>
      <c r="X73" s="2">
        <v>73384</v>
      </c>
      <c r="Y73" s="2">
        <v>70936</v>
      </c>
      <c r="Z73" s="2">
        <v>74144</v>
      </c>
      <c r="AA73" s="2">
        <v>79723</v>
      </c>
      <c r="AB73" s="2">
        <v>83933</v>
      </c>
      <c r="AC73" s="2">
        <v>80014</v>
      </c>
      <c r="AD73" s="2">
        <v>110808</v>
      </c>
      <c r="AE73" s="2">
        <v>107390</v>
      </c>
      <c r="AF73" s="2">
        <v>101234</v>
      </c>
      <c r="AG73" s="2">
        <v>98273</v>
      </c>
      <c r="AH73" s="2">
        <v>96840</v>
      </c>
      <c r="AI73" s="2">
        <v>95495</v>
      </c>
      <c r="AJ73" s="2">
        <v>99076</v>
      </c>
      <c r="AK73" s="2">
        <v>98565</v>
      </c>
    </row>
    <row r="74" spans="1:37" ht="19" x14ac:dyDescent="0.2">
      <c r="A74" s="3" t="s">
        <v>73</v>
      </c>
      <c r="B74" s="2">
        <v>55949</v>
      </c>
      <c r="C74" s="2">
        <v>55623</v>
      </c>
      <c r="D74" s="2">
        <v>53983</v>
      </c>
      <c r="E74" s="2">
        <v>55337</v>
      </c>
      <c r="F74" s="2">
        <v>65789</v>
      </c>
      <c r="G74" s="2">
        <v>64826</v>
      </c>
      <c r="H74" s="2">
        <v>64008</v>
      </c>
      <c r="I74" s="2">
        <v>65070</v>
      </c>
      <c r="J74" s="2">
        <v>63651</v>
      </c>
      <c r="K74" s="2">
        <v>63218</v>
      </c>
      <c r="L74" s="2">
        <v>62366</v>
      </c>
      <c r="M74" s="2">
        <v>64446</v>
      </c>
      <c r="N74" s="2">
        <v>63763</v>
      </c>
      <c r="O74" s="2">
        <v>65857</v>
      </c>
      <c r="P74" s="2">
        <v>64561</v>
      </c>
      <c r="Q74" s="2">
        <v>65362</v>
      </c>
      <c r="R74" s="2">
        <v>63461</v>
      </c>
      <c r="S74" s="2">
        <v>64149</v>
      </c>
      <c r="T74" s="2">
        <v>64275</v>
      </c>
      <c r="U74" s="2">
        <v>65374</v>
      </c>
      <c r="V74" s="2">
        <v>65346</v>
      </c>
      <c r="W74" s="2">
        <v>68893</v>
      </c>
      <c r="X74" s="2">
        <v>70406</v>
      </c>
      <c r="Y74" s="2">
        <v>72465</v>
      </c>
      <c r="Z74" s="2">
        <v>70012</v>
      </c>
      <c r="AA74" s="2">
        <v>73230</v>
      </c>
      <c r="AB74" s="2">
        <v>78725</v>
      </c>
      <c r="AC74" s="2">
        <v>82845</v>
      </c>
      <c r="AD74" s="2">
        <v>79000</v>
      </c>
      <c r="AE74" s="2">
        <v>109480</v>
      </c>
      <c r="AF74" s="2">
        <v>106101</v>
      </c>
      <c r="AG74" s="2">
        <v>100032</v>
      </c>
      <c r="AH74" s="2">
        <v>97054</v>
      </c>
      <c r="AI74" s="2">
        <v>95648</v>
      </c>
      <c r="AJ74" s="2">
        <v>94388</v>
      </c>
      <c r="AK74" s="2">
        <v>93905</v>
      </c>
    </row>
    <row r="75" spans="1:37" ht="19" x14ac:dyDescent="0.2">
      <c r="A75" s="3" t="s">
        <v>74</v>
      </c>
      <c r="B75" s="2">
        <v>53936</v>
      </c>
      <c r="C75" s="2">
        <v>54832</v>
      </c>
      <c r="D75" s="2">
        <v>54524</v>
      </c>
      <c r="E75" s="2">
        <v>52922</v>
      </c>
      <c r="F75" s="2">
        <v>54311</v>
      </c>
      <c r="G75" s="2">
        <v>64529</v>
      </c>
      <c r="H75" s="2">
        <v>63579</v>
      </c>
      <c r="I75" s="2">
        <v>65045</v>
      </c>
      <c r="J75" s="2">
        <v>63889</v>
      </c>
      <c r="K75" s="2">
        <v>62447</v>
      </c>
      <c r="L75" s="2">
        <v>62068</v>
      </c>
      <c r="M75" s="2">
        <v>61218</v>
      </c>
      <c r="N75" s="2">
        <v>63261</v>
      </c>
      <c r="O75" s="2">
        <v>62638</v>
      </c>
      <c r="P75" s="2">
        <v>64718</v>
      </c>
      <c r="Q75" s="2">
        <v>63444</v>
      </c>
      <c r="R75" s="2">
        <v>64213</v>
      </c>
      <c r="S75" s="2">
        <v>62391</v>
      </c>
      <c r="T75" s="2">
        <v>63138</v>
      </c>
      <c r="U75" s="2">
        <v>63286</v>
      </c>
      <c r="V75" s="2">
        <v>64416</v>
      </c>
      <c r="W75" s="2">
        <v>64430</v>
      </c>
      <c r="X75" s="2">
        <v>67949</v>
      </c>
      <c r="Y75" s="2">
        <v>69471</v>
      </c>
      <c r="Z75" s="2">
        <v>71439</v>
      </c>
      <c r="AA75" s="2">
        <v>69060</v>
      </c>
      <c r="AB75" s="2">
        <v>72218</v>
      </c>
      <c r="AC75" s="2">
        <v>77646</v>
      </c>
      <c r="AD75" s="2">
        <v>81673</v>
      </c>
      <c r="AE75" s="2">
        <v>77936</v>
      </c>
      <c r="AF75" s="2">
        <v>108046</v>
      </c>
      <c r="AG75" s="2">
        <v>104719</v>
      </c>
      <c r="AH75" s="2">
        <v>98696</v>
      </c>
      <c r="AI75" s="2">
        <v>95714</v>
      </c>
      <c r="AJ75" s="2">
        <v>94413</v>
      </c>
      <c r="AK75" s="2">
        <v>93815</v>
      </c>
    </row>
    <row r="76" spans="1:37" ht="19" x14ac:dyDescent="0.2">
      <c r="A76" s="3" t="s">
        <v>75</v>
      </c>
      <c r="B76" s="2">
        <v>55409</v>
      </c>
      <c r="C76" s="2">
        <v>52744</v>
      </c>
      <c r="D76" s="2">
        <v>53671</v>
      </c>
      <c r="E76" s="2">
        <v>53343</v>
      </c>
      <c r="F76" s="2">
        <v>51749</v>
      </c>
      <c r="G76" s="2">
        <v>53184</v>
      </c>
      <c r="H76" s="2">
        <v>63044</v>
      </c>
      <c r="I76" s="2">
        <v>62104</v>
      </c>
      <c r="J76" s="2">
        <v>63701</v>
      </c>
      <c r="K76" s="2">
        <v>62609</v>
      </c>
      <c r="L76" s="2">
        <v>61156</v>
      </c>
      <c r="M76" s="2">
        <v>60822</v>
      </c>
      <c r="N76" s="2">
        <v>59953</v>
      </c>
      <c r="O76" s="2">
        <v>61968</v>
      </c>
      <c r="P76" s="2">
        <v>61362</v>
      </c>
      <c r="Q76" s="2">
        <v>63455</v>
      </c>
      <c r="R76" s="2">
        <v>62262</v>
      </c>
      <c r="S76" s="2">
        <v>63048</v>
      </c>
      <c r="T76" s="2">
        <v>61290</v>
      </c>
      <c r="U76" s="2">
        <v>62052</v>
      </c>
      <c r="V76" s="2">
        <v>62245</v>
      </c>
      <c r="W76" s="2">
        <v>63373</v>
      </c>
      <c r="X76" s="2">
        <v>63450</v>
      </c>
      <c r="Y76" s="2">
        <v>66943</v>
      </c>
      <c r="Z76" s="2">
        <v>68457</v>
      </c>
      <c r="AA76" s="2">
        <v>70349</v>
      </c>
      <c r="AB76" s="2">
        <v>68063</v>
      </c>
      <c r="AC76" s="2">
        <v>71141</v>
      </c>
      <c r="AD76" s="2">
        <v>76489</v>
      </c>
      <c r="AE76" s="2">
        <v>80467</v>
      </c>
      <c r="AF76" s="2">
        <v>76774</v>
      </c>
      <c r="AG76" s="2">
        <v>106499</v>
      </c>
      <c r="AH76" s="2">
        <v>103199</v>
      </c>
      <c r="AI76" s="2">
        <v>97232</v>
      </c>
      <c r="AJ76" s="2">
        <v>94322</v>
      </c>
      <c r="AK76" s="2">
        <v>93631</v>
      </c>
    </row>
    <row r="77" spans="1:37" ht="19" x14ac:dyDescent="0.2">
      <c r="A77" s="3" t="s">
        <v>76</v>
      </c>
      <c r="B77" s="2">
        <v>53299</v>
      </c>
      <c r="C77" s="2">
        <v>53985</v>
      </c>
      <c r="D77" s="2">
        <v>51467</v>
      </c>
      <c r="E77" s="2">
        <v>52377</v>
      </c>
      <c r="F77" s="2">
        <v>52032</v>
      </c>
      <c r="G77" s="2">
        <v>50514</v>
      </c>
      <c r="H77" s="2">
        <v>51877</v>
      </c>
      <c r="I77" s="2">
        <v>61497</v>
      </c>
      <c r="J77" s="2">
        <v>60687</v>
      </c>
      <c r="K77" s="2">
        <v>62268</v>
      </c>
      <c r="L77" s="2">
        <v>61227</v>
      </c>
      <c r="M77" s="2">
        <v>59763</v>
      </c>
      <c r="N77" s="2">
        <v>59483</v>
      </c>
      <c r="O77" s="2">
        <v>58616</v>
      </c>
      <c r="P77" s="2">
        <v>60554</v>
      </c>
      <c r="Q77" s="2">
        <v>59984</v>
      </c>
      <c r="R77" s="2">
        <v>62110</v>
      </c>
      <c r="S77" s="2">
        <v>60977</v>
      </c>
      <c r="T77" s="2">
        <v>61812</v>
      </c>
      <c r="U77" s="2">
        <v>60128</v>
      </c>
      <c r="V77" s="2">
        <v>60910</v>
      </c>
      <c r="W77" s="2">
        <v>61150</v>
      </c>
      <c r="X77" s="2">
        <v>62256</v>
      </c>
      <c r="Y77" s="2">
        <v>62351</v>
      </c>
      <c r="Z77" s="2">
        <v>65860</v>
      </c>
      <c r="AA77" s="2">
        <v>67337</v>
      </c>
      <c r="AB77" s="2">
        <v>69212</v>
      </c>
      <c r="AC77" s="2">
        <v>66963</v>
      </c>
      <c r="AD77" s="2">
        <v>69994</v>
      </c>
      <c r="AE77" s="2">
        <v>75254</v>
      </c>
      <c r="AF77" s="2">
        <v>79153</v>
      </c>
      <c r="AG77" s="2">
        <v>75497</v>
      </c>
      <c r="AH77" s="2">
        <v>104811</v>
      </c>
      <c r="AI77" s="2">
        <v>101462</v>
      </c>
      <c r="AJ77" s="2">
        <v>95722</v>
      </c>
      <c r="AK77" s="2">
        <v>94953</v>
      </c>
    </row>
    <row r="78" spans="1:37" ht="19" x14ac:dyDescent="0.2">
      <c r="A78" s="3" t="s">
        <v>77</v>
      </c>
      <c r="B78" s="2">
        <v>51187</v>
      </c>
      <c r="C78" s="2">
        <v>51873</v>
      </c>
      <c r="D78" s="2">
        <v>52531</v>
      </c>
      <c r="E78" s="2">
        <v>50065</v>
      </c>
      <c r="F78" s="2">
        <v>50974</v>
      </c>
      <c r="G78" s="2">
        <v>50660</v>
      </c>
      <c r="H78" s="2">
        <v>49151</v>
      </c>
      <c r="I78" s="2">
        <v>60605</v>
      </c>
      <c r="J78" s="2">
        <v>59956</v>
      </c>
      <c r="K78" s="2">
        <v>59112</v>
      </c>
      <c r="L78" s="2">
        <v>60694</v>
      </c>
      <c r="M78" s="2">
        <v>59727</v>
      </c>
      <c r="N78" s="2">
        <v>58267</v>
      </c>
      <c r="O78" s="2">
        <v>58046</v>
      </c>
      <c r="P78" s="2">
        <v>57189</v>
      </c>
      <c r="Q78" s="2">
        <v>59060</v>
      </c>
      <c r="R78" s="2">
        <v>58573</v>
      </c>
      <c r="S78" s="2">
        <v>60668</v>
      </c>
      <c r="T78" s="2">
        <v>59601</v>
      </c>
      <c r="U78" s="2">
        <v>60491</v>
      </c>
      <c r="V78" s="2">
        <v>58868</v>
      </c>
      <c r="W78" s="2">
        <v>59757</v>
      </c>
      <c r="X78" s="2">
        <v>59954</v>
      </c>
      <c r="Y78" s="2">
        <v>61054</v>
      </c>
      <c r="Z78" s="2">
        <v>61158</v>
      </c>
      <c r="AA78" s="2">
        <v>64685</v>
      </c>
      <c r="AB78" s="2">
        <v>66093</v>
      </c>
      <c r="AC78" s="2">
        <v>67978</v>
      </c>
      <c r="AD78" s="2">
        <v>65776</v>
      </c>
      <c r="AE78" s="2">
        <v>68745</v>
      </c>
      <c r="AF78" s="2">
        <v>73927</v>
      </c>
      <c r="AG78" s="2">
        <v>77732</v>
      </c>
      <c r="AH78" s="2">
        <v>74096</v>
      </c>
      <c r="AI78" s="2">
        <v>102839</v>
      </c>
      <c r="AJ78" s="2">
        <v>99591</v>
      </c>
      <c r="AK78" s="2">
        <v>98644</v>
      </c>
    </row>
    <row r="79" spans="1:37" ht="19" x14ac:dyDescent="0.2">
      <c r="A79" s="3" t="s">
        <v>78</v>
      </c>
      <c r="B79" s="2">
        <v>46900</v>
      </c>
      <c r="C79" s="2">
        <v>49647</v>
      </c>
      <c r="D79" s="2">
        <v>50212</v>
      </c>
      <c r="E79" s="2">
        <v>50921</v>
      </c>
      <c r="F79" s="2">
        <v>48546</v>
      </c>
      <c r="G79" s="2">
        <v>49406</v>
      </c>
      <c r="H79" s="2">
        <v>49067</v>
      </c>
      <c r="I79" s="2">
        <v>49651</v>
      </c>
      <c r="J79" s="2">
        <v>58828</v>
      </c>
      <c r="K79" s="2">
        <v>58244</v>
      </c>
      <c r="L79" s="2">
        <v>57457</v>
      </c>
      <c r="M79" s="2">
        <v>58975</v>
      </c>
      <c r="N79" s="2">
        <v>58085</v>
      </c>
      <c r="O79" s="2">
        <v>56684</v>
      </c>
      <c r="P79" s="2">
        <v>56448</v>
      </c>
      <c r="Q79" s="2">
        <v>55665</v>
      </c>
      <c r="R79" s="2">
        <v>57521</v>
      </c>
      <c r="S79" s="2">
        <v>57122</v>
      </c>
      <c r="T79" s="2">
        <v>59133</v>
      </c>
      <c r="U79" s="2">
        <v>58183</v>
      </c>
      <c r="V79" s="2">
        <v>59129</v>
      </c>
      <c r="W79" s="2">
        <v>57536</v>
      </c>
      <c r="X79" s="2">
        <v>58494</v>
      </c>
      <c r="Y79" s="2">
        <v>58624</v>
      </c>
      <c r="Z79" s="2">
        <v>59757</v>
      </c>
      <c r="AA79" s="2">
        <v>59881</v>
      </c>
      <c r="AB79" s="2">
        <v>63391</v>
      </c>
      <c r="AC79" s="2">
        <v>64766</v>
      </c>
      <c r="AD79" s="2">
        <v>66600</v>
      </c>
      <c r="AE79" s="2">
        <v>64468</v>
      </c>
      <c r="AF79" s="2">
        <v>67372</v>
      </c>
      <c r="AG79" s="2">
        <v>72468</v>
      </c>
      <c r="AH79" s="2">
        <v>76129</v>
      </c>
      <c r="AI79" s="2">
        <v>72511</v>
      </c>
      <c r="AJ79" s="2">
        <v>100707</v>
      </c>
      <c r="AK79" s="2">
        <v>99653</v>
      </c>
    </row>
    <row r="80" spans="1:37" ht="19" x14ac:dyDescent="0.2">
      <c r="A80" s="3" t="s">
        <v>79</v>
      </c>
      <c r="B80" s="2">
        <v>45477</v>
      </c>
      <c r="C80" s="2">
        <v>45254</v>
      </c>
      <c r="D80" s="2">
        <v>47910</v>
      </c>
      <c r="E80" s="2">
        <v>48448</v>
      </c>
      <c r="F80" s="2">
        <v>49193</v>
      </c>
      <c r="G80" s="2">
        <v>46840</v>
      </c>
      <c r="H80" s="2">
        <v>47689</v>
      </c>
      <c r="I80" s="2">
        <v>46796</v>
      </c>
      <c r="J80" s="2">
        <v>48028</v>
      </c>
      <c r="K80" s="2">
        <v>56950</v>
      </c>
      <c r="L80" s="2">
        <v>56405</v>
      </c>
      <c r="M80" s="2">
        <v>55643</v>
      </c>
      <c r="N80" s="2">
        <v>57164</v>
      </c>
      <c r="O80" s="2">
        <v>56255</v>
      </c>
      <c r="P80" s="2">
        <v>54933</v>
      </c>
      <c r="Q80" s="2">
        <v>54703</v>
      </c>
      <c r="R80" s="2">
        <v>54043</v>
      </c>
      <c r="S80" s="2">
        <v>55862</v>
      </c>
      <c r="T80" s="2">
        <v>55541</v>
      </c>
      <c r="U80" s="2">
        <v>57553</v>
      </c>
      <c r="V80" s="2">
        <v>56703</v>
      </c>
      <c r="W80" s="2">
        <v>57677</v>
      </c>
      <c r="X80" s="2">
        <v>56098</v>
      </c>
      <c r="Y80" s="2">
        <v>57061</v>
      </c>
      <c r="Z80" s="2">
        <v>57220</v>
      </c>
      <c r="AA80" s="2">
        <v>58354</v>
      </c>
      <c r="AB80" s="2">
        <v>58504</v>
      </c>
      <c r="AC80" s="2">
        <v>61957</v>
      </c>
      <c r="AD80" s="2">
        <v>63319</v>
      </c>
      <c r="AE80" s="2">
        <v>65064</v>
      </c>
      <c r="AF80" s="2">
        <v>63025</v>
      </c>
      <c r="AG80" s="2">
        <v>65868</v>
      </c>
      <c r="AH80" s="2">
        <v>70795</v>
      </c>
      <c r="AI80" s="2">
        <v>74259</v>
      </c>
      <c r="AJ80" s="2">
        <v>70783</v>
      </c>
      <c r="AK80" s="2">
        <v>69894</v>
      </c>
    </row>
    <row r="81" spans="1:37" ht="19" x14ac:dyDescent="0.2">
      <c r="A81" s="3" t="s">
        <v>80</v>
      </c>
      <c r="B81" s="2">
        <v>44410</v>
      </c>
      <c r="C81" s="2">
        <v>43651</v>
      </c>
      <c r="D81" s="2">
        <v>43370</v>
      </c>
      <c r="E81" s="2">
        <v>45981</v>
      </c>
      <c r="F81" s="2">
        <v>46530</v>
      </c>
      <c r="G81" s="2">
        <v>47367</v>
      </c>
      <c r="H81" s="2">
        <v>44959</v>
      </c>
      <c r="I81" s="2">
        <v>46462</v>
      </c>
      <c r="J81" s="2">
        <v>45090</v>
      </c>
      <c r="K81" s="2">
        <v>46309</v>
      </c>
      <c r="L81" s="2">
        <v>54927</v>
      </c>
      <c r="M81" s="2">
        <v>54430</v>
      </c>
      <c r="N81" s="2">
        <v>53664</v>
      </c>
      <c r="O81" s="2">
        <v>55133</v>
      </c>
      <c r="P81" s="2">
        <v>54262</v>
      </c>
      <c r="Q81" s="2">
        <v>52979</v>
      </c>
      <c r="R81" s="2">
        <v>52884</v>
      </c>
      <c r="S81" s="2">
        <v>52271</v>
      </c>
      <c r="T81" s="2">
        <v>54064</v>
      </c>
      <c r="U81" s="2">
        <v>53828</v>
      </c>
      <c r="V81" s="2">
        <v>55837</v>
      </c>
      <c r="W81" s="2">
        <v>55106</v>
      </c>
      <c r="X81" s="2">
        <v>56092</v>
      </c>
      <c r="Y81" s="2">
        <v>54564</v>
      </c>
      <c r="Z81" s="2">
        <v>55515</v>
      </c>
      <c r="AA81" s="2">
        <v>55739</v>
      </c>
      <c r="AB81" s="2">
        <v>56872</v>
      </c>
      <c r="AC81" s="2">
        <v>56985</v>
      </c>
      <c r="AD81" s="2">
        <v>60365</v>
      </c>
      <c r="AE81" s="2">
        <v>61749</v>
      </c>
      <c r="AF81" s="2">
        <v>63389</v>
      </c>
      <c r="AG81" s="2">
        <v>61481</v>
      </c>
      <c r="AH81" s="2">
        <v>64162</v>
      </c>
      <c r="AI81" s="2">
        <v>68911</v>
      </c>
      <c r="AJ81" s="2">
        <v>72265</v>
      </c>
      <c r="AK81" s="2">
        <v>71256</v>
      </c>
    </row>
    <row r="82" spans="1:37" ht="19" x14ac:dyDescent="0.2">
      <c r="A82" s="3" t="s">
        <v>81</v>
      </c>
      <c r="B82" s="2">
        <v>41192</v>
      </c>
      <c r="C82" s="2">
        <v>42377</v>
      </c>
      <c r="D82" s="2">
        <v>41642</v>
      </c>
      <c r="E82" s="2">
        <v>41461</v>
      </c>
      <c r="F82" s="2">
        <v>43905</v>
      </c>
      <c r="G82" s="2">
        <v>44582</v>
      </c>
      <c r="H82" s="2">
        <v>45284</v>
      </c>
      <c r="I82" s="2">
        <v>44841</v>
      </c>
      <c r="J82" s="2">
        <v>44586</v>
      </c>
      <c r="K82" s="2">
        <v>43233</v>
      </c>
      <c r="L82" s="2">
        <v>44495</v>
      </c>
      <c r="M82" s="2">
        <v>52685</v>
      </c>
      <c r="N82" s="2">
        <v>52252</v>
      </c>
      <c r="O82" s="2">
        <v>51554</v>
      </c>
      <c r="P82" s="2">
        <v>52868</v>
      </c>
      <c r="Q82" s="2">
        <v>52147</v>
      </c>
      <c r="R82" s="2">
        <v>50944</v>
      </c>
      <c r="S82" s="2">
        <v>50961</v>
      </c>
      <c r="T82" s="2">
        <v>50381</v>
      </c>
      <c r="U82" s="2">
        <v>52209</v>
      </c>
      <c r="V82" s="2">
        <v>52057</v>
      </c>
      <c r="W82" s="2">
        <v>54032</v>
      </c>
      <c r="X82" s="2">
        <v>53375</v>
      </c>
      <c r="Y82" s="2">
        <v>54418</v>
      </c>
      <c r="Z82" s="2">
        <v>52919</v>
      </c>
      <c r="AA82" s="2">
        <v>53874</v>
      </c>
      <c r="AB82" s="2">
        <v>54132</v>
      </c>
      <c r="AC82" s="2">
        <v>55243</v>
      </c>
      <c r="AD82" s="2">
        <v>55334</v>
      </c>
      <c r="AE82" s="2">
        <v>58644</v>
      </c>
      <c r="AF82" s="2">
        <v>60034</v>
      </c>
      <c r="AG82" s="2">
        <v>61590</v>
      </c>
      <c r="AH82" s="2">
        <v>59685</v>
      </c>
      <c r="AI82" s="2">
        <v>62221</v>
      </c>
      <c r="AJ82" s="2">
        <v>66846</v>
      </c>
      <c r="AK82" s="2">
        <v>65768</v>
      </c>
    </row>
    <row r="83" spans="1:37" ht="19" x14ac:dyDescent="0.2">
      <c r="A83" s="3" t="s">
        <v>82</v>
      </c>
      <c r="B83" s="2">
        <v>38255</v>
      </c>
      <c r="C83" s="2">
        <v>39117</v>
      </c>
      <c r="D83" s="2">
        <v>40172</v>
      </c>
      <c r="E83" s="2">
        <v>39510</v>
      </c>
      <c r="F83" s="2">
        <v>39366</v>
      </c>
      <c r="G83" s="2">
        <v>41768</v>
      </c>
      <c r="H83" s="2">
        <v>42344</v>
      </c>
      <c r="I83" s="2">
        <v>41936</v>
      </c>
      <c r="J83" s="2">
        <v>42727</v>
      </c>
      <c r="K83" s="2">
        <v>42567</v>
      </c>
      <c r="L83" s="2">
        <v>41273</v>
      </c>
      <c r="M83" s="2">
        <v>42542</v>
      </c>
      <c r="N83" s="2">
        <v>50258</v>
      </c>
      <c r="O83" s="2">
        <v>49889</v>
      </c>
      <c r="P83" s="2">
        <v>49264</v>
      </c>
      <c r="Q83" s="2">
        <v>50504</v>
      </c>
      <c r="R83" s="2">
        <v>49912</v>
      </c>
      <c r="S83" s="2">
        <v>48824</v>
      </c>
      <c r="T83" s="2">
        <v>48928</v>
      </c>
      <c r="U83" s="2">
        <v>48431</v>
      </c>
      <c r="V83" s="2">
        <v>50210</v>
      </c>
      <c r="W83" s="2">
        <v>50176</v>
      </c>
      <c r="X83" s="2">
        <v>52144</v>
      </c>
      <c r="Y83" s="2">
        <v>51504</v>
      </c>
      <c r="Z83" s="2">
        <v>52572</v>
      </c>
      <c r="AA83" s="2">
        <v>51068</v>
      </c>
      <c r="AB83" s="2">
        <v>52142</v>
      </c>
      <c r="AC83" s="2">
        <v>52328</v>
      </c>
      <c r="AD83" s="2">
        <v>53423</v>
      </c>
      <c r="AE83" s="2">
        <v>53549</v>
      </c>
      <c r="AF83" s="2">
        <v>56787</v>
      </c>
      <c r="AG83" s="2">
        <v>58147</v>
      </c>
      <c r="AH83" s="2">
        <v>59577</v>
      </c>
      <c r="AI83" s="2">
        <v>57617</v>
      </c>
      <c r="AJ83" s="2">
        <v>60162</v>
      </c>
      <c r="AK83" s="2">
        <v>59107</v>
      </c>
    </row>
    <row r="84" spans="1:37" ht="19" x14ac:dyDescent="0.2">
      <c r="A84" s="3" t="s">
        <v>83</v>
      </c>
      <c r="B84" s="2">
        <v>35006</v>
      </c>
      <c r="C84" s="2">
        <v>36083</v>
      </c>
      <c r="D84" s="2">
        <v>36797</v>
      </c>
      <c r="E84" s="2">
        <v>37854</v>
      </c>
      <c r="F84" s="2">
        <v>37221</v>
      </c>
      <c r="G84" s="2">
        <v>37106</v>
      </c>
      <c r="H84" s="2">
        <v>39365</v>
      </c>
      <c r="I84" s="2">
        <v>41850</v>
      </c>
      <c r="J84" s="2">
        <v>39762</v>
      </c>
      <c r="K84" s="2">
        <v>40432</v>
      </c>
      <c r="L84" s="2">
        <v>40354</v>
      </c>
      <c r="M84" s="2">
        <v>39184</v>
      </c>
      <c r="N84" s="2">
        <v>40403</v>
      </c>
      <c r="O84" s="2">
        <v>47689</v>
      </c>
      <c r="P84" s="2">
        <v>47295</v>
      </c>
      <c r="Q84" s="2">
        <v>46846</v>
      </c>
      <c r="R84" s="2">
        <v>48088</v>
      </c>
      <c r="S84" s="2">
        <v>47610</v>
      </c>
      <c r="T84" s="2">
        <v>46571</v>
      </c>
      <c r="U84" s="2">
        <v>46815</v>
      </c>
      <c r="V84" s="2">
        <v>46338</v>
      </c>
      <c r="W84" s="2">
        <v>48073</v>
      </c>
      <c r="X84" s="2">
        <v>48108</v>
      </c>
      <c r="Y84" s="2">
        <v>50049</v>
      </c>
      <c r="Z84" s="2">
        <v>49440</v>
      </c>
      <c r="AA84" s="2">
        <v>50471</v>
      </c>
      <c r="AB84" s="2">
        <v>49128</v>
      </c>
      <c r="AC84" s="2">
        <v>50190</v>
      </c>
      <c r="AD84" s="2">
        <v>50367</v>
      </c>
      <c r="AE84" s="2">
        <v>51428</v>
      </c>
      <c r="AF84" s="2">
        <v>51601</v>
      </c>
      <c r="AG84" s="2">
        <v>54757</v>
      </c>
      <c r="AH84" s="2">
        <v>55960</v>
      </c>
      <c r="AI84" s="2">
        <v>57262</v>
      </c>
      <c r="AJ84" s="2">
        <v>55448</v>
      </c>
      <c r="AK84" s="2">
        <v>54348</v>
      </c>
    </row>
    <row r="85" spans="1:37" ht="19" x14ac:dyDescent="0.2">
      <c r="A85" s="3" t="s">
        <v>84</v>
      </c>
      <c r="B85" s="2">
        <v>32076</v>
      </c>
      <c r="C85" s="2">
        <v>32695</v>
      </c>
      <c r="D85" s="2">
        <v>33677</v>
      </c>
      <c r="E85" s="2">
        <v>34431</v>
      </c>
      <c r="F85" s="2">
        <v>35402</v>
      </c>
      <c r="G85" s="2">
        <v>34820</v>
      </c>
      <c r="H85" s="2">
        <v>34562</v>
      </c>
      <c r="I85" s="2">
        <v>38744</v>
      </c>
      <c r="J85" s="2">
        <v>39394</v>
      </c>
      <c r="K85" s="2">
        <v>37419</v>
      </c>
      <c r="L85" s="2">
        <v>38040</v>
      </c>
      <c r="M85" s="2">
        <v>37946</v>
      </c>
      <c r="N85" s="2">
        <v>36878</v>
      </c>
      <c r="O85" s="2">
        <v>38074</v>
      </c>
      <c r="P85" s="2">
        <v>44956</v>
      </c>
      <c r="Q85" s="2">
        <v>44563</v>
      </c>
      <c r="R85" s="2">
        <v>44307</v>
      </c>
      <c r="S85" s="2">
        <v>45570</v>
      </c>
      <c r="T85" s="2">
        <v>45179</v>
      </c>
      <c r="U85" s="2">
        <v>44247</v>
      </c>
      <c r="V85" s="2">
        <v>44505</v>
      </c>
      <c r="W85" s="2">
        <v>44063</v>
      </c>
      <c r="X85" s="2">
        <v>45825</v>
      </c>
      <c r="Y85" s="2">
        <v>45861</v>
      </c>
      <c r="Z85" s="2">
        <v>47758</v>
      </c>
      <c r="AA85" s="2">
        <v>47222</v>
      </c>
      <c r="AB85" s="2">
        <v>48245</v>
      </c>
      <c r="AC85" s="2">
        <v>47037</v>
      </c>
      <c r="AD85" s="2">
        <v>47959</v>
      </c>
      <c r="AE85" s="2">
        <v>48254</v>
      </c>
      <c r="AF85" s="2">
        <v>49282</v>
      </c>
      <c r="AG85" s="2">
        <v>49476</v>
      </c>
      <c r="AH85" s="2">
        <v>52420</v>
      </c>
      <c r="AI85" s="2">
        <v>53477</v>
      </c>
      <c r="AJ85" s="2">
        <v>54741</v>
      </c>
      <c r="AK85" s="2">
        <v>53447</v>
      </c>
    </row>
    <row r="86" spans="1:37" ht="19" x14ac:dyDescent="0.2">
      <c r="A86" s="3" t="s">
        <v>85</v>
      </c>
      <c r="B86" s="2">
        <v>28933</v>
      </c>
      <c r="C86" s="2">
        <v>29644</v>
      </c>
      <c r="D86" s="2">
        <v>30308</v>
      </c>
      <c r="E86" s="2">
        <v>31212</v>
      </c>
      <c r="F86" s="2">
        <v>31945</v>
      </c>
      <c r="G86" s="2">
        <v>32889</v>
      </c>
      <c r="H86" s="2">
        <v>32307</v>
      </c>
      <c r="I86" s="2">
        <v>35525</v>
      </c>
      <c r="J86" s="2">
        <v>36097</v>
      </c>
      <c r="K86" s="2">
        <v>36797</v>
      </c>
      <c r="L86" s="2">
        <v>34939</v>
      </c>
      <c r="M86" s="2">
        <v>35537</v>
      </c>
      <c r="N86" s="2">
        <v>35391</v>
      </c>
      <c r="O86" s="2">
        <v>34411</v>
      </c>
      <c r="P86" s="2">
        <v>35587</v>
      </c>
      <c r="Q86" s="2">
        <v>42079</v>
      </c>
      <c r="R86" s="2">
        <v>41727</v>
      </c>
      <c r="S86" s="2">
        <v>41623</v>
      </c>
      <c r="T86" s="2">
        <v>42923</v>
      </c>
      <c r="U86" s="2">
        <v>42563</v>
      </c>
      <c r="V86" s="2">
        <v>41804</v>
      </c>
      <c r="W86" s="2">
        <v>42034</v>
      </c>
      <c r="X86" s="2">
        <v>41665</v>
      </c>
      <c r="Y86" s="2">
        <v>43380</v>
      </c>
      <c r="Z86" s="2">
        <v>43480</v>
      </c>
      <c r="AA86" s="2">
        <v>45319</v>
      </c>
      <c r="AB86" s="2">
        <v>44851</v>
      </c>
      <c r="AC86" s="2">
        <v>45849</v>
      </c>
      <c r="AD86" s="2">
        <v>44722</v>
      </c>
      <c r="AE86" s="2">
        <v>45564</v>
      </c>
      <c r="AF86" s="2">
        <v>45890</v>
      </c>
      <c r="AG86" s="2">
        <v>46970</v>
      </c>
      <c r="AH86" s="2">
        <v>47057</v>
      </c>
      <c r="AI86" s="2">
        <v>49821</v>
      </c>
      <c r="AJ86" s="2">
        <v>50854</v>
      </c>
      <c r="AK86" s="2">
        <v>49512</v>
      </c>
    </row>
    <row r="87" spans="1:37" ht="19" x14ac:dyDescent="0.2">
      <c r="A87" s="3" t="s">
        <v>86</v>
      </c>
      <c r="B87" s="2">
        <v>25463</v>
      </c>
      <c r="C87" s="2">
        <v>26600</v>
      </c>
      <c r="D87" s="2">
        <v>27134</v>
      </c>
      <c r="E87" s="2">
        <v>27766</v>
      </c>
      <c r="F87" s="2">
        <v>28658</v>
      </c>
      <c r="G87" s="2">
        <v>29426</v>
      </c>
      <c r="H87" s="2">
        <v>30126</v>
      </c>
      <c r="I87" s="2">
        <v>30812</v>
      </c>
      <c r="J87" s="2">
        <v>32805</v>
      </c>
      <c r="K87" s="2">
        <v>33327</v>
      </c>
      <c r="L87" s="2">
        <v>34039</v>
      </c>
      <c r="M87" s="2">
        <v>32352</v>
      </c>
      <c r="N87" s="2">
        <v>32808</v>
      </c>
      <c r="O87" s="2">
        <v>32746</v>
      </c>
      <c r="P87" s="2">
        <v>31780</v>
      </c>
      <c r="Q87" s="2">
        <v>33010</v>
      </c>
      <c r="R87" s="2">
        <v>39118</v>
      </c>
      <c r="S87" s="2">
        <v>38821</v>
      </c>
      <c r="T87" s="2">
        <v>38784</v>
      </c>
      <c r="U87" s="2">
        <v>40171</v>
      </c>
      <c r="V87" s="2">
        <v>39837</v>
      </c>
      <c r="W87" s="2">
        <v>39232</v>
      </c>
      <c r="X87" s="2">
        <v>39503</v>
      </c>
      <c r="Y87" s="2">
        <v>39152</v>
      </c>
      <c r="Z87" s="2">
        <v>40764</v>
      </c>
      <c r="AA87" s="2">
        <v>40962</v>
      </c>
      <c r="AB87" s="2">
        <v>42751</v>
      </c>
      <c r="AC87" s="2">
        <v>42267</v>
      </c>
      <c r="AD87" s="2">
        <v>43228</v>
      </c>
      <c r="AE87" s="2">
        <v>42253</v>
      </c>
      <c r="AF87" s="2">
        <v>43031</v>
      </c>
      <c r="AG87" s="2">
        <v>43354</v>
      </c>
      <c r="AH87" s="2">
        <v>44315</v>
      </c>
      <c r="AI87" s="2">
        <v>44380</v>
      </c>
      <c r="AJ87" s="2">
        <v>47111</v>
      </c>
      <c r="AK87" s="2">
        <v>45724</v>
      </c>
    </row>
    <row r="88" spans="1:37" ht="19" x14ac:dyDescent="0.2">
      <c r="A88" s="3" t="s">
        <v>87</v>
      </c>
      <c r="B88" s="2">
        <v>22649</v>
      </c>
      <c r="C88" s="2">
        <v>23095</v>
      </c>
      <c r="D88" s="2">
        <v>24072</v>
      </c>
      <c r="E88" s="2">
        <v>24611</v>
      </c>
      <c r="F88" s="2">
        <v>25155</v>
      </c>
      <c r="G88" s="2">
        <v>26084</v>
      </c>
      <c r="H88" s="2">
        <v>26562</v>
      </c>
      <c r="I88" s="2">
        <v>28501</v>
      </c>
      <c r="J88" s="2">
        <v>28173</v>
      </c>
      <c r="K88" s="2">
        <v>30011</v>
      </c>
      <c r="L88" s="2">
        <v>30513</v>
      </c>
      <c r="M88" s="2">
        <v>31150</v>
      </c>
      <c r="N88" s="2">
        <v>29624</v>
      </c>
      <c r="O88" s="2">
        <v>29950</v>
      </c>
      <c r="P88" s="2">
        <v>29964</v>
      </c>
      <c r="Q88" s="2">
        <v>29078</v>
      </c>
      <c r="R88" s="2">
        <v>30395</v>
      </c>
      <c r="S88" s="2">
        <v>36056</v>
      </c>
      <c r="T88" s="2">
        <v>35868</v>
      </c>
      <c r="U88" s="2">
        <v>35875</v>
      </c>
      <c r="V88" s="2">
        <v>37296</v>
      </c>
      <c r="W88" s="2">
        <v>37053</v>
      </c>
      <c r="X88" s="2">
        <v>36576</v>
      </c>
      <c r="Y88" s="2">
        <v>36863</v>
      </c>
      <c r="Z88" s="2">
        <v>36520</v>
      </c>
      <c r="AA88" s="2">
        <v>38044</v>
      </c>
      <c r="AB88" s="2">
        <v>38345</v>
      </c>
      <c r="AC88" s="2">
        <v>39979</v>
      </c>
      <c r="AD88" s="2">
        <v>39509</v>
      </c>
      <c r="AE88" s="2">
        <v>40407</v>
      </c>
      <c r="AF88" s="2">
        <v>39540</v>
      </c>
      <c r="AG88" s="2">
        <v>40362</v>
      </c>
      <c r="AH88" s="36">
        <v>40582</v>
      </c>
      <c r="AI88" s="2">
        <v>41320</v>
      </c>
      <c r="AJ88" s="2">
        <v>41544</v>
      </c>
      <c r="AK88" s="2">
        <v>40084</v>
      </c>
    </row>
    <row r="89" spans="1:37" ht="19" x14ac:dyDescent="0.2">
      <c r="A89" s="3" t="s">
        <v>88</v>
      </c>
      <c r="B89" s="2">
        <v>19518</v>
      </c>
      <c r="C89" s="2">
        <v>20328</v>
      </c>
      <c r="D89" s="2">
        <v>20675</v>
      </c>
      <c r="E89" s="2">
        <v>21590</v>
      </c>
      <c r="F89" s="2">
        <v>22075</v>
      </c>
      <c r="G89" s="2">
        <v>22603</v>
      </c>
      <c r="H89" s="2">
        <v>23323</v>
      </c>
      <c r="I89" s="2">
        <v>25892</v>
      </c>
      <c r="J89" s="2">
        <v>25744</v>
      </c>
      <c r="K89" s="2">
        <v>25504</v>
      </c>
      <c r="L89" s="2">
        <v>27168</v>
      </c>
      <c r="M89" s="2">
        <v>27605</v>
      </c>
      <c r="N89" s="2">
        <v>28161</v>
      </c>
      <c r="O89" s="2">
        <v>26805</v>
      </c>
      <c r="P89" s="2">
        <v>27128</v>
      </c>
      <c r="Q89" s="2">
        <v>27109</v>
      </c>
      <c r="R89" s="2">
        <v>26385</v>
      </c>
      <c r="S89" s="2">
        <v>27735</v>
      </c>
      <c r="T89" s="2">
        <v>32928</v>
      </c>
      <c r="U89" s="2">
        <v>32834</v>
      </c>
      <c r="V89" s="2">
        <v>32914</v>
      </c>
      <c r="W89" s="2">
        <v>34311</v>
      </c>
      <c r="X89" s="2">
        <v>34203</v>
      </c>
      <c r="Y89" s="2">
        <v>33751</v>
      </c>
      <c r="Z89" s="2">
        <v>34021</v>
      </c>
      <c r="AA89" s="2">
        <v>33723</v>
      </c>
      <c r="AB89" s="2">
        <v>35217</v>
      </c>
      <c r="AC89" s="2">
        <v>35500</v>
      </c>
      <c r="AD89" s="2">
        <v>36987</v>
      </c>
      <c r="AE89" s="2">
        <v>36591</v>
      </c>
      <c r="AF89" s="2">
        <v>37339</v>
      </c>
      <c r="AG89" s="2">
        <v>36656</v>
      </c>
      <c r="AH89" s="2">
        <v>37337</v>
      </c>
      <c r="AI89" s="2">
        <v>37535</v>
      </c>
      <c r="AJ89" s="2">
        <v>38183</v>
      </c>
      <c r="AK89" s="2">
        <v>36589</v>
      </c>
    </row>
    <row r="90" spans="1:37" ht="19" x14ac:dyDescent="0.2">
      <c r="A90" s="3" t="s">
        <v>89</v>
      </c>
      <c r="B90" s="2">
        <v>15965</v>
      </c>
      <c r="C90" s="2">
        <v>17368</v>
      </c>
      <c r="D90" s="2">
        <v>17866</v>
      </c>
      <c r="E90" s="2">
        <v>18229</v>
      </c>
      <c r="F90" s="2">
        <v>18980</v>
      </c>
      <c r="G90" s="2">
        <v>19614</v>
      </c>
      <c r="H90" s="2">
        <v>19859</v>
      </c>
      <c r="I90" s="2">
        <v>22482</v>
      </c>
      <c r="J90" s="2">
        <v>23092</v>
      </c>
      <c r="K90" s="2">
        <v>22958</v>
      </c>
      <c r="L90" s="2">
        <v>22749</v>
      </c>
      <c r="M90" s="2">
        <v>24229</v>
      </c>
      <c r="N90" s="2">
        <v>24637</v>
      </c>
      <c r="O90" s="2">
        <v>25131</v>
      </c>
      <c r="P90" s="2">
        <v>23961</v>
      </c>
      <c r="Q90" s="2">
        <v>24207</v>
      </c>
      <c r="R90" s="2">
        <v>24326</v>
      </c>
      <c r="S90" s="2">
        <v>23728</v>
      </c>
      <c r="T90" s="2">
        <v>25016</v>
      </c>
      <c r="U90" s="2">
        <v>29753</v>
      </c>
      <c r="V90" s="2">
        <v>29764</v>
      </c>
      <c r="W90" s="2">
        <v>29902</v>
      </c>
      <c r="X90" s="2">
        <v>31208</v>
      </c>
      <c r="Y90" s="2">
        <v>31214</v>
      </c>
      <c r="Z90" s="2">
        <v>30733</v>
      </c>
      <c r="AA90" s="2">
        <v>30997</v>
      </c>
      <c r="AB90" s="2">
        <v>30820</v>
      </c>
      <c r="AC90" s="2">
        <v>32168</v>
      </c>
      <c r="AD90" s="2">
        <v>32385</v>
      </c>
      <c r="AE90" s="2">
        <v>33824</v>
      </c>
      <c r="AF90" s="2">
        <v>33455</v>
      </c>
      <c r="AG90" s="2">
        <v>34191</v>
      </c>
      <c r="AH90" s="2">
        <v>33463</v>
      </c>
      <c r="AI90" s="2">
        <v>34029</v>
      </c>
      <c r="AJ90" s="2">
        <v>34301</v>
      </c>
      <c r="AK90" s="2">
        <v>32634</v>
      </c>
    </row>
    <row r="91" spans="1:37" ht="19" x14ac:dyDescent="0.2">
      <c r="A91" s="3" t="s">
        <v>90</v>
      </c>
      <c r="B91" s="2">
        <v>13492</v>
      </c>
      <c r="C91" s="2">
        <v>13956</v>
      </c>
      <c r="D91" s="2">
        <v>15042</v>
      </c>
      <c r="E91" s="2">
        <v>15581</v>
      </c>
      <c r="F91" s="2">
        <v>15789</v>
      </c>
      <c r="G91" s="2">
        <v>16546</v>
      </c>
      <c r="H91" s="2">
        <v>16915</v>
      </c>
      <c r="I91" s="2">
        <v>19366</v>
      </c>
      <c r="J91" s="2">
        <v>19734</v>
      </c>
      <c r="K91" s="2">
        <v>20299</v>
      </c>
      <c r="L91" s="2">
        <v>20216</v>
      </c>
      <c r="M91" s="2">
        <v>19955</v>
      </c>
      <c r="N91" s="2">
        <v>21234</v>
      </c>
      <c r="O91" s="2">
        <v>21687</v>
      </c>
      <c r="P91" s="2">
        <v>22074</v>
      </c>
      <c r="Q91" s="2">
        <v>21108</v>
      </c>
      <c r="R91" s="2">
        <v>21356</v>
      </c>
      <c r="S91" s="2">
        <v>21602</v>
      </c>
      <c r="T91" s="2">
        <v>21114</v>
      </c>
      <c r="U91" s="2">
        <v>22347</v>
      </c>
      <c r="V91" s="2">
        <v>26553</v>
      </c>
      <c r="W91" s="2">
        <v>26703</v>
      </c>
      <c r="X91" s="2">
        <v>26884</v>
      </c>
      <c r="Y91" s="2">
        <v>28064</v>
      </c>
      <c r="Z91" s="2">
        <v>28101</v>
      </c>
      <c r="AA91" s="2">
        <v>27600</v>
      </c>
      <c r="AB91" s="2">
        <v>28010</v>
      </c>
      <c r="AC91" s="2">
        <v>27791</v>
      </c>
      <c r="AD91" s="2">
        <v>28958</v>
      </c>
      <c r="AE91" s="2">
        <v>29122</v>
      </c>
      <c r="AF91" s="2">
        <v>30511</v>
      </c>
      <c r="AG91" s="2">
        <v>30203</v>
      </c>
      <c r="AH91" s="2">
        <v>30805</v>
      </c>
      <c r="AI91" s="2">
        <v>30044</v>
      </c>
      <c r="AJ91" s="2">
        <v>30597</v>
      </c>
      <c r="AK91" s="2">
        <v>28818</v>
      </c>
    </row>
    <row r="92" spans="1:37" ht="19" x14ac:dyDescent="0.2">
      <c r="A92" s="3" t="s">
        <v>91</v>
      </c>
      <c r="B92" s="2">
        <v>11052</v>
      </c>
      <c r="C92" s="2">
        <v>11604</v>
      </c>
      <c r="D92" s="2">
        <v>11916</v>
      </c>
      <c r="E92" s="2">
        <v>12852</v>
      </c>
      <c r="F92" s="2">
        <v>13242</v>
      </c>
      <c r="G92" s="2">
        <v>13544</v>
      </c>
      <c r="H92" s="2">
        <v>14075</v>
      </c>
      <c r="I92" s="2">
        <v>16147</v>
      </c>
      <c r="J92" s="2">
        <v>16682</v>
      </c>
      <c r="K92" s="2">
        <v>17034</v>
      </c>
      <c r="L92" s="2">
        <v>17519</v>
      </c>
      <c r="M92" s="2">
        <v>17483</v>
      </c>
      <c r="N92" s="2">
        <v>17257</v>
      </c>
      <c r="O92" s="2">
        <v>18342</v>
      </c>
      <c r="P92" s="2">
        <v>18783</v>
      </c>
      <c r="Q92" s="2">
        <v>19032</v>
      </c>
      <c r="R92" s="2">
        <v>18359</v>
      </c>
      <c r="S92" s="2">
        <v>18655</v>
      </c>
      <c r="T92" s="2">
        <v>18895</v>
      </c>
      <c r="U92" s="2">
        <v>18573</v>
      </c>
      <c r="V92" s="2">
        <v>19706</v>
      </c>
      <c r="W92" s="2">
        <v>23382</v>
      </c>
      <c r="X92" s="2">
        <v>23678</v>
      </c>
      <c r="Y92" s="2">
        <v>23872</v>
      </c>
      <c r="Z92" s="2">
        <v>24950</v>
      </c>
      <c r="AA92" s="2">
        <v>24962</v>
      </c>
      <c r="AB92" s="2">
        <v>24491</v>
      </c>
      <c r="AC92" s="2">
        <v>24911</v>
      </c>
      <c r="AD92" s="2">
        <v>24629</v>
      </c>
      <c r="AE92" s="2">
        <v>25691</v>
      </c>
      <c r="AF92" s="2">
        <v>25728</v>
      </c>
      <c r="AG92" s="2">
        <v>27158</v>
      </c>
      <c r="AH92" s="2">
        <v>26802</v>
      </c>
      <c r="AI92" s="2">
        <v>27177</v>
      </c>
      <c r="AJ92" s="2">
        <v>26592</v>
      </c>
      <c r="AK92" s="2">
        <v>24826</v>
      </c>
    </row>
    <row r="93" spans="1:37" ht="19" x14ac:dyDescent="0.2">
      <c r="A93" s="3" t="s">
        <v>92</v>
      </c>
      <c r="B93" s="2">
        <v>8958</v>
      </c>
      <c r="C93" s="2">
        <v>9326</v>
      </c>
      <c r="D93" s="2">
        <v>9691</v>
      </c>
      <c r="E93" s="2">
        <v>10039</v>
      </c>
      <c r="F93" s="2">
        <v>10800</v>
      </c>
      <c r="G93" s="2">
        <v>11215</v>
      </c>
      <c r="H93" s="2">
        <v>11278</v>
      </c>
      <c r="I93" s="2">
        <v>13319</v>
      </c>
      <c r="J93" s="2">
        <v>13715</v>
      </c>
      <c r="K93" s="2">
        <v>14158</v>
      </c>
      <c r="L93" s="2">
        <v>14438</v>
      </c>
      <c r="M93" s="2">
        <v>14863</v>
      </c>
      <c r="N93" s="2">
        <v>14818</v>
      </c>
      <c r="O93" s="2">
        <v>14654</v>
      </c>
      <c r="P93" s="2">
        <v>15579</v>
      </c>
      <c r="Q93" s="2">
        <v>15939</v>
      </c>
      <c r="R93" s="2">
        <v>16208</v>
      </c>
      <c r="S93" s="2">
        <v>15750</v>
      </c>
      <c r="T93" s="2">
        <v>15993</v>
      </c>
      <c r="U93" s="2">
        <v>16286</v>
      </c>
      <c r="V93" s="2">
        <v>16119</v>
      </c>
      <c r="W93" s="2">
        <v>17074</v>
      </c>
      <c r="X93" s="2">
        <v>20295</v>
      </c>
      <c r="Y93" s="2">
        <v>20679</v>
      </c>
      <c r="Z93" s="2">
        <v>20831</v>
      </c>
      <c r="AA93" s="2">
        <v>21793</v>
      </c>
      <c r="AB93" s="2">
        <v>21873</v>
      </c>
      <c r="AC93" s="2">
        <v>21423</v>
      </c>
      <c r="AD93" s="2">
        <v>21635</v>
      </c>
      <c r="AE93" s="2">
        <v>21436</v>
      </c>
      <c r="AF93" s="2">
        <v>22423</v>
      </c>
      <c r="AG93" s="2">
        <v>22368</v>
      </c>
      <c r="AH93" s="2">
        <v>23600</v>
      </c>
      <c r="AI93" s="2">
        <v>23251</v>
      </c>
      <c r="AJ93" s="2">
        <v>23575</v>
      </c>
      <c r="AK93" s="2">
        <v>21777</v>
      </c>
    </row>
    <row r="94" spans="1:37" ht="19" x14ac:dyDescent="0.2">
      <c r="A94" s="3" t="s">
        <v>93</v>
      </c>
      <c r="B94" s="2">
        <v>7247</v>
      </c>
      <c r="C94" s="2">
        <v>7441</v>
      </c>
      <c r="D94" s="2">
        <v>7616</v>
      </c>
      <c r="E94" s="2">
        <v>8007</v>
      </c>
      <c r="F94" s="2">
        <v>8247</v>
      </c>
      <c r="G94" s="2">
        <v>8937</v>
      </c>
      <c r="H94" s="2">
        <v>9093</v>
      </c>
      <c r="I94" s="2">
        <v>10791</v>
      </c>
      <c r="J94" s="2">
        <v>11060</v>
      </c>
      <c r="K94" s="2">
        <v>11380</v>
      </c>
      <c r="L94" s="2">
        <v>11797</v>
      </c>
      <c r="M94" s="2">
        <v>11977</v>
      </c>
      <c r="N94" s="2">
        <v>12397</v>
      </c>
      <c r="O94" s="2">
        <v>12353</v>
      </c>
      <c r="P94" s="2">
        <v>12161</v>
      </c>
      <c r="Q94" s="2">
        <v>12950</v>
      </c>
      <c r="R94" s="2">
        <v>13331</v>
      </c>
      <c r="S94" s="2">
        <v>13663</v>
      </c>
      <c r="T94" s="2">
        <v>13251</v>
      </c>
      <c r="U94" s="2">
        <v>13524</v>
      </c>
      <c r="V94" s="2">
        <v>13816</v>
      </c>
      <c r="W94" s="2">
        <v>13712</v>
      </c>
      <c r="X94" s="2">
        <v>14569</v>
      </c>
      <c r="Y94" s="2">
        <v>17382</v>
      </c>
      <c r="Z94" s="2">
        <v>17692</v>
      </c>
      <c r="AA94" s="2">
        <v>17828</v>
      </c>
      <c r="AB94" s="2">
        <v>18619</v>
      </c>
      <c r="AC94" s="2">
        <v>18776</v>
      </c>
      <c r="AD94" s="2">
        <v>18311</v>
      </c>
      <c r="AE94" s="2">
        <v>18505</v>
      </c>
      <c r="AF94" s="2">
        <v>18277</v>
      </c>
      <c r="AG94" s="2">
        <v>19214</v>
      </c>
      <c r="AH94" s="2">
        <v>19031</v>
      </c>
      <c r="AI94" s="2">
        <v>19989</v>
      </c>
      <c r="AJ94" s="2">
        <v>19715</v>
      </c>
      <c r="AK94" s="2">
        <v>17935</v>
      </c>
    </row>
    <row r="95" spans="1:37" ht="19" x14ac:dyDescent="0.2">
      <c r="A95" s="3" t="s">
        <v>94</v>
      </c>
      <c r="B95" s="2">
        <v>5339</v>
      </c>
      <c r="C95" s="2">
        <v>5866</v>
      </c>
      <c r="D95" s="2">
        <v>5940</v>
      </c>
      <c r="E95" s="2">
        <v>6189</v>
      </c>
      <c r="F95" s="2">
        <v>6418</v>
      </c>
      <c r="G95" s="2">
        <v>6626</v>
      </c>
      <c r="H95" s="2">
        <v>7065</v>
      </c>
      <c r="I95" s="2">
        <v>8399</v>
      </c>
      <c r="J95" s="2">
        <v>8777</v>
      </c>
      <c r="K95" s="2">
        <v>9042</v>
      </c>
      <c r="L95" s="2">
        <v>9278</v>
      </c>
      <c r="M95" s="2">
        <v>9581</v>
      </c>
      <c r="N95" s="2">
        <v>9708</v>
      </c>
      <c r="O95" s="2">
        <v>10127</v>
      </c>
      <c r="P95" s="2">
        <v>9997</v>
      </c>
      <c r="Q95" s="2">
        <v>9883</v>
      </c>
      <c r="R95" s="2">
        <v>10577</v>
      </c>
      <c r="S95" s="2">
        <v>10958</v>
      </c>
      <c r="T95" s="2">
        <v>11342</v>
      </c>
      <c r="U95" s="2">
        <v>10966</v>
      </c>
      <c r="V95" s="2">
        <v>11239</v>
      </c>
      <c r="W95" s="2">
        <v>11549</v>
      </c>
      <c r="X95" s="2">
        <v>11456</v>
      </c>
      <c r="Y95" s="2">
        <v>12202</v>
      </c>
      <c r="Z95" s="2">
        <v>14547</v>
      </c>
      <c r="AA95" s="2">
        <v>14799</v>
      </c>
      <c r="AB95" s="2">
        <v>15010</v>
      </c>
      <c r="AC95" s="2">
        <v>15541</v>
      </c>
      <c r="AD95" s="2">
        <v>15719</v>
      </c>
      <c r="AE95" s="2">
        <v>15238</v>
      </c>
      <c r="AF95" s="2">
        <v>15487</v>
      </c>
      <c r="AG95" s="2">
        <v>15307</v>
      </c>
      <c r="AH95" s="2">
        <v>16008</v>
      </c>
      <c r="AI95" s="2">
        <v>15759</v>
      </c>
      <c r="AJ95" s="2">
        <v>16613</v>
      </c>
      <c r="AK95" s="2">
        <v>14954</v>
      </c>
    </row>
    <row r="96" spans="1:37" ht="19" x14ac:dyDescent="0.2">
      <c r="A96" s="3" t="s">
        <v>95</v>
      </c>
      <c r="B96" s="2">
        <v>4066</v>
      </c>
      <c r="C96" s="2">
        <v>4254</v>
      </c>
      <c r="D96" s="2">
        <v>4537</v>
      </c>
      <c r="E96" s="2">
        <v>4701</v>
      </c>
      <c r="F96" s="2">
        <v>4848</v>
      </c>
      <c r="G96" s="2">
        <v>5095</v>
      </c>
      <c r="H96" s="2">
        <v>5139</v>
      </c>
      <c r="I96" s="2">
        <v>6501</v>
      </c>
      <c r="J96" s="2">
        <v>6651</v>
      </c>
      <c r="K96" s="2">
        <v>6941</v>
      </c>
      <c r="L96" s="2">
        <v>7211</v>
      </c>
      <c r="M96" s="2">
        <v>7408</v>
      </c>
      <c r="N96" s="2">
        <v>7581</v>
      </c>
      <c r="O96" s="2">
        <v>7708</v>
      </c>
      <c r="P96" s="2">
        <v>8027</v>
      </c>
      <c r="Q96" s="2">
        <v>7864</v>
      </c>
      <c r="R96" s="2">
        <v>7914</v>
      </c>
      <c r="S96" s="2">
        <v>8514</v>
      </c>
      <c r="T96" s="2">
        <v>8798</v>
      </c>
      <c r="U96" s="2">
        <v>9292</v>
      </c>
      <c r="V96" s="2">
        <v>8927</v>
      </c>
      <c r="W96" s="2">
        <v>9154</v>
      </c>
      <c r="X96" s="2">
        <v>9465</v>
      </c>
      <c r="Y96" s="2">
        <v>9411</v>
      </c>
      <c r="Z96" s="2">
        <v>10003</v>
      </c>
      <c r="AA96" s="2">
        <v>11834</v>
      </c>
      <c r="AB96" s="2">
        <v>12182</v>
      </c>
      <c r="AC96" s="2">
        <v>12294</v>
      </c>
      <c r="AD96" s="2">
        <v>12672</v>
      </c>
      <c r="AE96" s="2">
        <v>12791</v>
      </c>
      <c r="AF96" s="2">
        <v>12344</v>
      </c>
      <c r="AG96" s="2">
        <v>12621</v>
      </c>
      <c r="AH96" s="2">
        <v>12462</v>
      </c>
      <c r="AI96" s="2">
        <v>12949</v>
      </c>
      <c r="AJ96" s="2">
        <v>12733</v>
      </c>
      <c r="AK96" s="2">
        <v>11284</v>
      </c>
    </row>
    <row r="97" spans="1:37" ht="19" x14ac:dyDescent="0.2">
      <c r="A97" s="3" t="s">
        <v>96</v>
      </c>
      <c r="B97" s="2">
        <v>3048</v>
      </c>
      <c r="C97" s="2">
        <v>3210</v>
      </c>
      <c r="D97" s="2">
        <v>3242</v>
      </c>
      <c r="E97" s="2">
        <v>3501</v>
      </c>
      <c r="F97" s="2">
        <v>3608</v>
      </c>
      <c r="G97" s="2">
        <v>3752</v>
      </c>
      <c r="H97" s="2">
        <v>3839</v>
      </c>
      <c r="I97" s="2">
        <v>4972</v>
      </c>
      <c r="J97" s="2">
        <v>5039</v>
      </c>
      <c r="K97" s="2">
        <v>5144</v>
      </c>
      <c r="L97" s="2">
        <v>5374</v>
      </c>
      <c r="M97" s="2">
        <v>5556</v>
      </c>
      <c r="N97" s="2">
        <v>5750</v>
      </c>
      <c r="O97" s="2">
        <v>5861</v>
      </c>
      <c r="P97" s="2">
        <v>5966</v>
      </c>
      <c r="Q97" s="2">
        <v>6182</v>
      </c>
      <c r="R97" s="2">
        <v>6127</v>
      </c>
      <c r="S97" s="2">
        <v>6229</v>
      </c>
      <c r="T97" s="2">
        <v>6674</v>
      </c>
      <c r="U97" s="2">
        <v>6976</v>
      </c>
      <c r="V97" s="2">
        <v>7410</v>
      </c>
      <c r="W97" s="2">
        <v>7105</v>
      </c>
      <c r="X97" s="2">
        <v>7309</v>
      </c>
      <c r="Y97" s="2">
        <v>7564</v>
      </c>
      <c r="Z97" s="2">
        <v>7526</v>
      </c>
      <c r="AA97" s="2">
        <v>8002</v>
      </c>
      <c r="AB97" s="2">
        <v>9495</v>
      </c>
      <c r="AC97" s="2">
        <v>9739</v>
      </c>
      <c r="AD97" s="2">
        <v>9769</v>
      </c>
      <c r="AE97" s="2">
        <v>10012</v>
      </c>
      <c r="AF97" s="2">
        <v>10097</v>
      </c>
      <c r="AG97" s="2">
        <v>9788</v>
      </c>
      <c r="AH97" s="2">
        <v>9993</v>
      </c>
      <c r="AI97" s="2">
        <v>9791</v>
      </c>
      <c r="AJ97" s="2">
        <v>10190</v>
      </c>
      <c r="AK97" s="2">
        <v>8876</v>
      </c>
    </row>
    <row r="98" spans="1:37" ht="19" x14ac:dyDescent="0.2">
      <c r="A98" s="3" t="s">
        <v>97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7426</v>
      </c>
      <c r="AD98" s="2">
        <v>7493</v>
      </c>
      <c r="AE98" s="2">
        <v>7576</v>
      </c>
      <c r="AF98" s="2">
        <v>7624</v>
      </c>
      <c r="AG98" s="2">
        <v>7795</v>
      </c>
      <c r="AH98" s="36">
        <v>7574</v>
      </c>
      <c r="AI98" s="2">
        <v>7653</v>
      </c>
      <c r="AJ98" s="2">
        <v>7458</v>
      </c>
      <c r="AK98" s="2">
        <v>6374</v>
      </c>
    </row>
    <row r="99" spans="1:37" ht="19" x14ac:dyDescent="0.2">
      <c r="A99" s="3" t="s">
        <v>98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4735</v>
      </c>
      <c r="AD99" s="2">
        <v>5578</v>
      </c>
      <c r="AE99" s="2">
        <v>5598</v>
      </c>
      <c r="AF99" s="2">
        <v>5680</v>
      </c>
      <c r="AG99" s="2">
        <v>5693</v>
      </c>
      <c r="AH99" s="2">
        <v>5830</v>
      </c>
      <c r="AI99" s="2">
        <v>5634</v>
      </c>
      <c r="AJ99" s="2">
        <v>5676</v>
      </c>
      <c r="AK99" s="2">
        <v>4757</v>
      </c>
    </row>
    <row r="100" spans="1:37" ht="19" x14ac:dyDescent="0.2">
      <c r="A100" s="3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3234</v>
      </c>
      <c r="AD100" s="2">
        <v>3420</v>
      </c>
      <c r="AE100" s="2">
        <v>4010</v>
      </c>
      <c r="AF100" s="2">
        <v>4024</v>
      </c>
      <c r="AG100" s="2">
        <v>4126</v>
      </c>
      <c r="AH100" s="2">
        <v>4109</v>
      </c>
      <c r="AI100" s="2">
        <v>4161</v>
      </c>
      <c r="AJ100" s="2">
        <v>3987</v>
      </c>
      <c r="AK100" s="2">
        <v>3231</v>
      </c>
    </row>
    <row r="101" spans="1:37" ht="19" x14ac:dyDescent="0.2">
      <c r="A101" s="3" t="s">
        <v>100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2328</v>
      </c>
      <c r="AD101" s="2">
        <v>2276</v>
      </c>
      <c r="AE101" s="2">
        <v>2394</v>
      </c>
      <c r="AF101" s="2">
        <v>2779</v>
      </c>
      <c r="AG101" s="2">
        <v>2790</v>
      </c>
      <c r="AH101" s="2">
        <v>2901</v>
      </c>
      <c r="AI101" s="2">
        <v>2826</v>
      </c>
      <c r="AJ101" s="2">
        <v>2857</v>
      </c>
      <c r="AK101" s="2">
        <v>2297</v>
      </c>
    </row>
    <row r="102" spans="1:37" ht="19" x14ac:dyDescent="0.2">
      <c r="A102" s="3" t="s">
        <v>101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1525</v>
      </c>
      <c r="AD102" s="2">
        <v>1576</v>
      </c>
      <c r="AE102" s="2">
        <v>1555</v>
      </c>
      <c r="AF102" s="2">
        <v>1649</v>
      </c>
      <c r="AG102" s="2">
        <v>1905</v>
      </c>
      <c r="AH102" s="2">
        <v>1878</v>
      </c>
      <c r="AI102" s="2">
        <v>1959</v>
      </c>
      <c r="AJ102" s="2">
        <v>1857</v>
      </c>
      <c r="AK102" s="2">
        <v>1433</v>
      </c>
    </row>
    <row r="103" spans="1:37" ht="19" x14ac:dyDescent="0.2">
      <c r="A103" s="3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960</v>
      </c>
      <c r="AD103" s="2">
        <v>1002</v>
      </c>
      <c r="AE103" s="2">
        <v>1017</v>
      </c>
      <c r="AF103" s="2">
        <v>1015</v>
      </c>
      <c r="AG103" s="2">
        <v>1108</v>
      </c>
      <c r="AH103" s="2">
        <v>1255</v>
      </c>
      <c r="AI103" s="2">
        <v>1206</v>
      </c>
      <c r="AJ103" s="2">
        <v>1264</v>
      </c>
      <c r="AK103" s="2">
        <v>965</v>
      </c>
    </row>
    <row r="104" spans="1:37" ht="19" x14ac:dyDescent="0.2">
      <c r="A104" s="3" t="s">
        <v>103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652</v>
      </c>
      <c r="AD104" s="2">
        <v>605</v>
      </c>
      <c r="AE104" s="2">
        <v>626</v>
      </c>
      <c r="AF104" s="2">
        <v>624</v>
      </c>
      <c r="AG104" s="2">
        <v>642</v>
      </c>
      <c r="AH104" s="2">
        <v>705</v>
      </c>
      <c r="AI104" s="2">
        <v>774</v>
      </c>
      <c r="AJ104" s="2">
        <v>735</v>
      </c>
      <c r="AK104" s="2">
        <v>534</v>
      </c>
    </row>
    <row r="105" spans="1:37" ht="19" x14ac:dyDescent="0.2">
      <c r="A105" s="3" t="s">
        <v>104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398</v>
      </c>
      <c r="AD105" s="2">
        <v>393</v>
      </c>
      <c r="AE105" s="2">
        <v>361</v>
      </c>
      <c r="AF105" s="2">
        <v>372</v>
      </c>
      <c r="AG105" s="2">
        <v>385</v>
      </c>
      <c r="AH105" s="2">
        <v>396</v>
      </c>
      <c r="AI105" s="2">
        <v>410</v>
      </c>
      <c r="AJ105" s="2">
        <v>469</v>
      </c>
      <c r="AK105" s="2">
        <v>351</v>
      </c>
    </row>
    <row r="106" spans="1:37" ht="19" x14ac:dyDescent="0.2">
      <c r="A106" s="3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182</v>
      </c>
      <c r="AD106" s="2">
        <v>243</v>
      </c>
      <c r="AE106" s="2">
        <v>235</v>
      </c>
      <c r="AF106" s="2">
        <v>198</v>
      </c>
      <c r="AG106" s="2">
        <v>215</v>
      </c>
      <c r="AH106" s="2">
        <v>236</v>
      </c>
      <c r="AI106" s="2">
        <v>237</v>
      </c>
      <c r="AJ106" s="2">
        <v>218</v>
      </c>
      <c r="AK106" s="2">
        <v>146</v>
      </c>
    </row>
    <row r="107" spans="1:37" ht="19" x14ac:dyDescent="0.2">
      <c r="A107" s="3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119</v>
      </c>
      <c r="AD107" s="2">
        <v>104</v>
      </c>
      <c r="AE107" s="2">
        <v>145</v>
      </c>
      <c r="AF107" s="2">
        <v>129</v>
      </c>
      <c r="AG107" s="2">
        <v>108</v>
      </c>
      <c r="AH107" s="2">
        <v>117</v>
      </c>
      <c r="AI107" s="2">
        <v>134</v>
      </c>
      <c r="AJ107" s="2">
        <v>137</v>
      </c>
      <c r="AK107" s="2">
        <v>96</v>
      </c>
    </row>
    <row r="111" spans="1:37" x14ac:dyDescent="0.2">
      <c r="A111" t="s">
        <v>128</v>
      </c>
      <c r="B111" s="56" t="s">
        <v>130</v>
      </c>
    </row>
    <row r="113" spans="33:37" x14ac:dyDescent="0.2">
      <c r="AG113" s="59"/>
      <c r="AH113" s="59"/>
      <c r="AI113" s="59"/>
      <c r="AJ113" s="59"/>
      <c r="AK113" s="59"/>
    </row>
  </sheetData>
  <hyperlinks>
    <hyperlink ref="B111" r:id="rId1" location="/CBS/nl/dataset/7461bev/table?ts=1696835440118" xr:uid="{466E72F1-117E-DC47-AACD-BD74EEFC276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17CE-191F-8542-B428-09C1D8F42902}">
  <dimension ref="A1:BX111"/>
  <sheetViews>
    <sheetView zoomScale="96" zoomScaleNormal="96" workbookViewId="0">
      <pane xSplit="1" ySplit="2" topLeftCell="AL87" activePane="bottomRight" state="frozen"/>
      <selection pane="topRight" activeCell="B1" sqref="B1"/>
      <selection pane="bottomLeft" activeCell="A3" sqref="A3"/>
      <selection pane="bottomRight" activeCell="BV113" sqref="BV113"/>
    </sheetView>
  </sheetViews>
  <sheetFormatPr baseColWidth="10" defaultRowHeight="16" x14ac:dyDescent="0.2"/>
  <sheetData>
    <row r="1" spans="1:76" x14ac:dyDescent="0.2">
      <c r="A1" s="4"/>
      <c r="B1" s="5">
        <v>1950</v>
      </c>
      <c r="C1" s="5">
        <v>1951</v>
      </c>
      <c r="D1" s="5">
        <v>1952</v>
      </c>
      <c r="E1" s="5">
        <v>1953</v>
      </c>
      <c r="F1" s="5">
        <v>1954</v>
      </c>
      <c r="G1" s="5">
        <v>1955</v>
      </c>
      <c r="H1" s="5">
        <v>1956</v>
      </c>
      <c r="I1" s="5">
        <v>1957</v>
      </c>
      <c r="J1" s="5">
        <v>1958</v>
      </c>
      <c r="K1" s="5">
        <v>1959</v>
      </c>
      <c r="L1" s="5">
        <v>1960</v>
      </c>
      <c r="M1" s="5">
        <v>1961</v>
      </c>
      <c r="N1" s="5">
        <v>1962</v>
      </c>
      <c r="O1" s="5">
        <v>1963</v>
      </c>
      <c r="P1" s="5">
        <v>1964</v>
      </c>
      <c r="Q1" s="5">
        <v>1965</v>
      </c>
      <c r="R1" s="5">
        <v>1966</v>
      </c>
      <c r="S1" s="5">
        <v>1967</v>
      </c>
      <c r="T1" s="5">
        <v>1968</v>
      </c>
      <c r="U1" s="5">
        <v>1969</v>
      </c>
      <c r="V1" s="5">
        <v>1970</v>
      </c>
      <c r="W1" s="5">
        <v>1971</v>
      </c>
      <c r="X1" s="5">
        <v>1972</v>
      </c>
      <c r="Y1" s="5">
        <v>1973</v>
      </c>
      <c r="Z1" s="5">
        <v>1974</v>
      </c>
      <c r="AA1" s="5">
        <v>1975</v>
      </c>
      <c r="AB1" s="5">
        <v>1976</v>
      </c>
      <c r="AC1" s="5">
        <v>1977</v>
      </c>
      <c r="AD1" s="5">
        <v>1978</v>
      </c>
      <c r="AE1" s="5">
        <v>1979</v>
      </c>
      <c r="AF1" s="5">
        <v>1980</v>
      </c>
      <c r="AG1" s="5">
        <v>1981</v>
      </c>
      <c r="AH1" s="5">
        <v>1982</v>
      </c>
      <c r="AI1" s="5">
        <v>1983</v>
      </c>
      <c r="AJ1" s="5">
        <v>1984</v>
      </c>
      <c r="AK1" s="5">
        <v>1985</v>
      </c>
      <c r="AL1" s="5">
        <v>1986</v>
      </c>
      <c r="AM1" s="5">
        <v>1987</v>
      </c>
      <c r="AN1" s="5">
        <v>1988</v>
      </c>
      <c r="AO1" s="5">
        <v>1989</v>
      </c>
      <c r="AP1" s="5">
        <v>1990</v>
      </c>
      <c r="AQ1" s="5">
        <v>1991</v>
      </c>
      <c r="AR1" s="5">
        <v>1992</v>
      </c>
      <c r="AS1" s="5">
        <v>1993</v>
      </c>
      <c r="AT1" s="5">
        <v>1994</v>
      </c>
      <c r="AU1" s="5">
        <v>1995</v>
      </c>
      <c r="AV1" s="5">
        <v>1996</v>
      </c>
      <c r="AW1" s="5">
        <v>1997</v>
      </c>
      <c r="AX1" s="5">
        <v>1998</v>
      </c>
      <c r="AY1" s="5">
        <v>1999</v>
      </c>
      <c r="AZ1" s="5">
        <v>2000</v>
      </c>
      <c r="BA1" s="5">
        <v>2001</v>
      </c>
      <c r="BB1" s="5">
        <v>2002</v>
      </c>
      <c r="BC1" s="5">
        <v>2003</v>
      </c>
      <c r="BD1" s="5">
        <v>2004</v>
      </c>
      <c r="BE1" s="5">
        <v>2005</v>
      </c>
      <c r="BF1" s="5">
        <v>2006</v>
      </c>
      <c r="BG1" s="5">
        <v>2007</v>
      </c>
      <c r="BH1" s="5">
        <v>2008</v>
      </c>
      <c r="BI1" s="5">
        <v>2009</v>
      </c>
      <c r="BJ1" s="5">
        <v>2010</v>
      </c>
      <c r="BK1" s="5">
        <v>2011</v>
      </c>
      <c r="BL1" s="5">
        <v>2012</v>
      </c>
      <c r="BM1" s="5">
        <v>2013</v>
      </c>
      <c r="BN1" s="5">
        <v>2014</v>
      </c>
      <c r="BO1" s="5">
        <v>2015</v>
      </c>
      <c r="BP1" s="5">
        <v>2016</v>
      </c>
      <c r="BQ1" s="5">
        <v>2017</v>
      </c>
      <c r="BR1" s="5">
        <v>2018</v>
      </c>
      <c r="BS1" s="5">
        <v>2019</v>
      </c>
      <c r="BT1" s="5">
        <v>2020</v>
      </c>
      <c r="BU1" s="5">
        <v>2021</v>
      </c>
      <c r="BV1" s="5">
        <v>2022</v>
      </c>
      <c r="BX1" t="s">
        <v>146</v>
      </c>
    </row>
    <row r="2" spans="1:76" x14ac:dyDescent="0.2">
      <c r="A2" s="6" t="s">
        <v>107</v>
      </c>
      <c r="B2" s="7">
        <v>39121</v>
      </c>
      <c r="C2" s="7">
        <v>40294</v>
      </c>
      <c r="D2" s="7">
        <v>39467</v>
      </c>
      <c r="E2" s="7">
        <v>42128</v>
      </c>
      <c r="F2" s="7">
        <v>41970</v>
      </c>
      <c r="G2" s="7">
        <v>43445</v>
      </c>
      <c r="H2" s="7">
        <v>44835</v>
      </c>
      <c r="I2" s="7">
        <v>44088</v>
      </c>
      <c r="J2" s="7">
        <v>45184</v>
      </c>
      <c r="K2" s="7">
        <v>46632</v>
      </c>
      <c r="L2" s="7">
        <v>47499</v>
      </c>
      <c r="M2" s="7">
        <v>48235</v>
      </c>
      <c r="N2" s="7">
        <v>51866</v>
      </c>
      <c r="O2" s="7">
        <v>53054</v>
      </c>
      <c r="P2" s="7">
        <v>51990</v>
      </c>
      <c r="Q2" s="7">
        <v>54484</v>
      </c>
      <c r="R2" s="7">
        <v>55638</v>
      </c>
      <c r="S2" s="7">
        <v>55785</v>
      </c>
      <c r="T2" s="7">
        <v>58627</v>
      </c>
      <c r="U2" s="7">
        <v>59558</v>
      </c>
      <c r="V2" s="7">
        <v>61052</v>
      </c>
      <c r="W2" s="7">
        <v>61148</v>
      </c>
      <c r="X2" s="7">
        <v>63193</v>
      </c>
      <c r="Y2" s="7">
        <v>61458</v>
      </c>
      <c r="Z2" s="7">
        <v>60605</v>
      </c>
      <c r="AA2" s="7">
        <v>63526</v>
      </c>
      <c r="AB2" s="7">
        <v>63963</v>
      </c>
      <c r="AC2" s="7">
        <v>61260</v>
      </c>
      <c r="AD2" s="7">
        <v>63623</v>
      </c>
      <c r="AE2" s="7">
        <v>62201</v>
      </c>
      <c r="AF2" s="7">
        <v>63301</v>
      </c>
      <c r="AG2" s="7">
        <v>63470</v>
      </c>
      <c r="AH2" s="7">
        <v>64146</v>
      </c>
      <c r="AI2" s="7">
        <v>64269</v>
      </c>
      <c r="AJ2" s="7">
        <v>64798</v>
      </c>
      <c r="AK2" s="7">
        <v>65847</v>
      </c>
      <c r="AL2" s="7">
        <v>66653</v>
      </c>
      <c r="AM2" s="7">
        <v>64956</v>
      </c>
      <c r="AN2" s="7">
        <v>65401</v>
      </c>
      <c r="AO2" s="7">
        <v>67089</v>
      </c>
      <c r="AP2" s="7">
        <v>66628</v>
      </c>
      <c r="AQ2" s="7">
        <v>66679</v>
      </c>
      <c r="AR2" s="7">
        <v>66264</v>
      </c>
      <c r="AS2" s="7">
        <v>69884</v>
      </c>
      <c r="AT2" s="7">
        <v>67028</v>
      </c>
      <c r="AU2" s="7">
        <v>68229</v>
      </c>
      <c r="AV2" s="7">
        <v>69008</v>
      </c>
      <c r="AW2" s="7">
        <v>67243</v>
      </c>
      <c r="AX2" s="7">
        <v>68209</v>
      </c>
      <c r="AY2" s="7">
        <v>68872</v>
      </c>
      <c r="AZ2" s="7">
        <v>68773</v>
      </c>
      <c r="BA2" s="7">
        <v>68319</v>
      </c>
      <c r="BB2" s="7">
        <v>68998</v>
      </c>
      <c r="BC2" s="7">
        <v>69012</v>
      </c>
      <c r="BD2" s="7">
        <v>66359</v>
      </c>
      <c r="BE2" s="7">
        <v>66362</v>
      </c>
      <c r="BF2" s="7">
        <v>65294</v>
      </c>
      <c r="BG2" s="7">
        <v>64797</v>
      </c>
      <c r="BH2" s="7">
        <v>64902</v>
      </c>
      <c r="BI2" s="7">
        <v>65365</v>
      </c>
      <c r="BJ2" s="7">
        <v>65977</v>
      </c>
      <c r="BK2" s="7">
        <v>65259</v>
      </c>
      <c r="BL2" s="7">
        <v>67907</v>
      </c>
      <c r="BM2" s="7">
        <v>68360</v>
      </c>
      <c r="BN2" s="7">
        <v>67121</v>
      </c>
      <c r="BO2" s="7">
        <v>71029</v>
      </c>
      <c r="BP2" s="7">
        <v>72180</v>
      </c>
      <c r="BQ2" s="7">
        <v>72661</v>
      </c>
      <c r="BR2" s="7">
        <v>74522</v>
      </c>
      <c r="BS2" s="7">
        <v>74432</v>
      </c>
      <c r="BT2" s="7">
        <v>84317</v>
      </c>
      <c r="BU2" s="7">
        <v>85769</v>
      </c>
      <c r="BV2" s="7">
        <v>83749</v>
      </c>
    </row>
    <row r="3" spans="1:76" x14ac:dyDescent="0.2">
      <c r="A3" s="8" t="s">
        <v>2</v>
      </c>
      <c r="B3" s="4">
        <v>3535</v>
      </c>
      <c r="C3" s="4">
        <v>3534</v>
      </c>
      <c r="D3" s="4">
        <v>3184</v>
      </c>
      <c r="E3" s="4">
        <v>3174</v>
      </c>
      <c r="F3" s="4">
        <v>2945</v>
      </c>
      <c r="G3" s="4">
        <v>2865</v>
      </c>
      <c r="H3" s="4">
        <v>2734</v>
      </c>
      <c r="I3" s="4">
        <v>2489</v>
      </c>
      <c r="J3" s="4">
        <v>2500</v>
      </c>
      <c r="K3" s="4">
        <v>2539</v>
      </c>
      <c r="L3" s="4">
        <v>2464</v>
      </c>
      <c r="M3" s="4">
        <v>2466</v>
      </c>
      <c r="N3" s="4">
        <v>2394</v>
      </c>
      <c r="O3" s="4">
        <v>2285</v>
      </c>
      <c r="P3" s="4">
        <v>2154</v>
      </c>
      <c r="Q3" s="4">
        <v>2029</v>
      </c>
      <c r="R3" s="4">
        <v>2063</v>
      </c>
      <c r="S3" s="4">
        <v>1811</v>
      </c>
      <c r="T3" s="4">
        <v>1898</v>
      </c>
      <c r="U3" s="4">
        <v>1916</v>
      </c>
      <c r="V3" s="4">
        <v>1756</v>
      </c>
      <c r="W3" s="4">
        <v>1623</v>
      </c>
      <c r="X3" s="4">
        <v>1452</v>
      </c>
      <c r="Y3" s="4">
        <v>1273</v>
      </c>
      <c r="Z3" s="4">
        <v>1201</v>
      </c>
      <c r="AA3" s="4">
        <v>1097</v>
      </c>
      <c r="AB3" s="4">
        <v>1060</v>
      </c>
      <c r="AC3" s="4">
        <v>975</v>
      </c>
      <c r="AD3" s="4">
        <v>987</v>
      </c>
      <c r="AE3" s="4">
        <v>891</v>
      </c>
      <c r="AF3" s="4">
        <v>902</v>
      </c>
      <c r="AG3" s="4">
        <v>854</v>
      </c>
      <c r="AH3" s="4">
        <v>821</v>
      </c>
      <c r="AI3" s="4">
        <v>806</v>
      </c>
      <c r="AJ3" s="4">
        <v>857</v>
      </c>
      <c r="AK3" s="4">
        <v>808</v>
      </c>
      <c r="AL3" s="4">
        <v>803</v>
      </c>
      <c r="AM3" s="4">
        <v>824</v>
      </c>
      <c r="AN3" s="4">
        <v>762</v>
      </c>
      <c r="AO3" s="4">
        <v>737</v>
      </c>
      <c r="AP3" s="4">
        <v>810</v>
      </c>
      <c r="AQ3" s="4">
        <v>782</v>
      </c>
      <c r="AR3" s="4">
        <v>689</v>
      </c>
      <c r="AS3" s="4">
        <v>718</v>
      </c>
      <c r="AT3" s="4">
        <v>639</v>
      </c>
      <c r="AU3" s="4">
        <v>609</v>
      </c>
      <c r="AV3" s="4">
        <v>615</v>
      </c>
      <c r="AW3" s="4">
        <v>542</v>
      </c>
      <c r="AX3" s="4">
        <v>613</v>
      </c>
      <c r="AY3" s="4">
        <v>563</v>
      </c>
      <c r="AZ3" s="4">
        <v>582</v>
      </c>
      <c r="BA3" s="4">
        <v>615</v>
      </c>
      <c r="BB3" s="4">
        <v>569</v>
      </c>
      <c r="BC3" s="4">
        <v>562</v>
      </c>
      <c r="BD3" s="4">
        <v>490</v>
      </c>
      <c r="BE3" s="4">
        <v>506</v>
      </c>
      <c r="BF3" s="4">
        <v>468</v>
      </c>
      <c r="BG3" s="4">
        <v>435</v>
      </c>
      <c r="BH3" s="4">
        <v>378</v>
      </c>
      <c r="BI3" s="4">
        <v>394</v>
      </c>
      <c r="BJ3" s="4">
        <v>378</v>
      </c>
      <c r="BK3" s="4">
        <v>375</v>
      </c>
      <c r="BL3" s="4">
        <v>361</v>
      </c>
      <c r="BM3" s="4">
        <v>353</v>
      </c>
      <c r="BN3" s="4">
        <v>354</v>
      </c>
      <c r="BO3" s="4">
        <v>313</v>
      </c>
      <c r="BP3" s="4">
        <v>323</v>
      </c>
      <c r="BQ3" s="4">
        <v>347</v>
      </c>
      <c r="BR3" s="4">
        <v>332</v>
      </c>
      <c r="BS3" s="4">
        <v>342</v>
      </c>
      <c r="BT3" s="4">
        <v>360</v>
      </c>
      <c r="BU3" s="4">
        <v>333</v>
      </c>
      <c r="BV3" s="4">
        <v>306</v>
      </c>
      <c r="BX3" s="4">
        <v>0</v>
      </c>
    </row>
    <row r="4" spans="1:76" x14ac:dyDescent="0.2">
      <c r="A4" s="8" t="s">
        <v>3</v>
      </c>
      <c r="B4" s="4">
        <v>347</v>
      </c>
      <c r="C4" s="4">
        <v>296</v>
      </c>
      <c r="D4" s="4">
        <v>273</v>
      </c>
      <c r="E4" s="4">
        <v>306</v>
      </c>
      <c r="F4" s="4">
        <v>247</v>
      </c>
      <c r="G4" s="4">
        <v>220</v>
      </c>
      <c r="H4" s="4">
        <v>204</v>
      </c>
      <c r="I4" s="4">
        <v>226</v>
      </c>
      <c r="J4" s="4">
        <v>236</v>
      </c>
      <c r="K4" s="4">
        <v>262</v>
      </c>
      <c r="L4" s="4">
        <v>202</v>
      </c>
      <c r="M4" s="4">
        <v>205</v>
      </c>
      <c r="N4" s="4">
        <v>215</v>
      </c>
      <c r="O4" s="4">
        <v>188</v>
      </c>
      <c r="P4" s="4">
        <v>169</v>
      </c>
      <c r="Q4" s="4">
        <v>177</v>
      </c>
      <c r="R4" s="4">
        <v>191</v>
      </c>
      <c r="S4" s="4">
        <v>191</v>
      </c>
      <c r="T4" s="4">
        <v>142</v>
      </c>
      <c r="U4" s="4">
        <v>157</v>
      </c>
      <c r="V4" s="4">
        <v>130</v>
      </c>
      <c r="W4" s="4">
        <v>143</v>
      </c>
      <c r="X4" s="4">
        <v>145</v>
      </c>
      <c r="Y4" s="4">
        <v>158</v>
      </c>
      <c r="Z4" s="4">
        <v>137</v>
      </c>
      <c r="AA4" s="4">
        <v>112</v>
      </c>
      <c r="AB4" s="4">
        <v>102</v>
      </c>
      <c r="AC4" s="4">
        <v>70</v>
      </c>
      <c r="AD4" s="4">
        <v>91</v>
      </c>
      <c r="AE4" s="4">
        <v>77</v>
      </c>
      <c r="AF4" s="4">
        <v>84</v>
      </c>
      <c r="AG4" s="4">
        <v>79</v>
      </c>
      <c r="AH4" s="4">
        <v>77</v>
      </c>
      <c r="AI4" s="4">
        <v>65</v>
      </c>
      <c r="AJ4" s="4">
        <v>77</v>
      </c>
      <c r="AK4" s="4">
        <v>60</v>
      </c>
      <c r="AL4" s="4">
        <v>68</v>
      </c>
      <c r="AM4" s="4">
        <v>80</v>
      </c>
      <c r="AN4" s="4">
        <v>75</v>
      </c>
      <c r="AO4" s="4">
        <v>53</v>
      </c>
      <c r="AP4" s="4">
        <v>75</v>
      </c>
      <c r="AQ4" s="4">
        <v>78</v>
      </c>
      <c r="AR4" s="4">
        <v>67</v>
      </c>
      <c r="AS4" s="4">
        <v>60</v>
      </c>
      <c r="AT4" s="4">
        <v>57</v>
      </c>
      <c r="AU4" s="4">
        <v>45</v>
      </c>
      <c r="AV4" s="4">
        <v>57</v>
      </c>
      <c r="AW4" s="4">
        <v>50</v>
      </c>
      <c r="AX4" s="4">
        <v>47</v>
      </c>
      <c r="AY4" s="4">
        <v>46</v>
      </c>
      <c r="AZ4" s="4">
        <v>52</v>
      </c>
      <c r="BA4" s="4">
        <v>48</v>
      </c>
      <c r="BB4" s="4">
        <v>48</v>
      </c>
      <c r="BC4" s="4">
        <v>45</v>
      </c>
      <c r="BD4" s="4">
        <v>39</v>
      </c>
      <c r="BE4" s="4">
        <v>38</v>
      </c>
      <c r="BF4" s="4">
        <v>33</v>
      </c>
      <c r="BG4" s="4">
        <v>35</v>
      </c>
      <c r="BH4" s="4">
        <v>22</v>
      </c>
      <c r="BI4" s="4">
        <v>29</v>
      </c>
      <c r="BJ4" s="4">
        <v>23</v>
      </c>
      <c r="BK4" s="4">
        <v>22</v>
      </c>
      <c r="BL4" s="4">
        <v>33</v>
      </c>
      <c r="BM4" s="4">
        <v>19</v>
      </c>
      <c r="BN4" s="4">
        <v>21</v>
      </c>
      <c r="BO4" s="4">
        <v>20</v>
      </c>
      <c r="BP4" s="4">
        <v>19</v>
      </c>
      <c r="BQ4" s="4">
        <v>18</v>
      </c>
      <c r="BR4" s="4">
        <v>18</v>
      </c>
      <c r="BS4" s="4">
        <v>25</v>
      </c>
      <c r="BT4" s="4">
        <v>14</v>
      </c>
      <c r="BU4" s="4">
        <v>16</v>
      </c>
      <c r="BV4" s="4">
        <v>20</v>
      </c>
      <c r="BX4">
        <f>BX3+1</f>
        <v>1</v>
      </c>
    </row>
    <row r="5" spans="1:76" x14ac:dyDescent="0.2">
      <c r="A5" s="8" t="s">
        <v>4</v>
      </c>
      <c r="B5" s="4">
        <v>246</v>
      </c>
      <c r="C5" s="4">
        <v>219</v>
      </c>
      <c r="D5" s="4">
        <v>201</v>
      </c>
      <c r="E5" s="4">
        <v>199</v>
      </c>
      <c r="F5" s="4">
        <v>175</v>
      </c>
      <c r="G5" s="4">
        <v>157</v>
      </c>
      <c r="H5" s="4">
        <v>146</v>
      </c>
      <c r="I5" s="4">
        <v>151</v>
      </c>
      <c r="J5" s="4">
        <v>173</v>
      </c>
      <c r="K5" s="4">
        <v>177</v>
      </c>
      <c r="L5" s="4">
        <v>153</v>
      </c>
      <c r="M5" s="4">
        <v>144</v>
      </c>
      <c r="N5" s="4">
        <v>137</v>
      </c>
      <c r="O5" s="4">
        <v>139</v>
      </c>
      <c r="P5" s="4">
        <v>157</v>
      </c>
      <c r="Q5" s="4">
        <v>120</v>
      </c>
      <c r="R5" s="4">
        <v>139</v>
      </c>
      <c r="S5" s="4">
        <v>133</v>
      </c>
      <c r="T5" s="4">
        <v>135</v>
      </c>
      <c r="U5" s="4">
        <v>125</v>
      </c>
      <c r="V5" s="4">
        <v>111</v>
      </c>
      <c r="W5" s="4">
        <v>131</v>
      </c>
      <c r="X5" s="4">
        <v>112</v>
      </c>
      <c r="Y5" s="4">
        <v>105</v>
      </c>
      <c r="Z5" s="4">
        <v>98</v>
      </c>
      <c r="AA5" s="4">
        <v>89</v>
      </c>
      <c r="AB5" s="4">
        <v>70</v>
      </c>
      <c r="AC5" s="4">
        <v>64</v>
      </c>
      <c r="AD5" s="4">
        <v>71</v>
      </c>
      <c r="AE5" s="4">
        <v>71</v>
      </c>
      <c r="AF5" s="4">
        <v>45</v>
      </c>
      <c r="AG5" s="4">
        <v>54</v>
      </c>
      <c r="AH5" s="4">
        <v>59</v>
      </c>
      <c r="AI5" s="4">
        <v>55</v>
      </c>
      <c r="AJ5" s="4">
        <v>40</v>
      </c>
      <c r="AK5" s="4">
        <v>44</v>
      </c>
      <c r="AL5" s="4">
        <v>43</v>
      </c>
      <c r="AM5" s="4">
        <v>43</v>
      </c>
      <c r="AN5" s="4">
        <v>43</v>
      </c>
      <c r="AO5" s="4">
        <v>46</v>
      </c>
      <c r="AP5" s="4">
        <v>35</v>
      </c>
      <c r="AQ5" s="4">
        <v>48</v>
      </c>
      <c r="AR5" s="4">
        <v>44</v>
      </c>
      <c r="AS5" s="4">
        <v>40</v>
      </c>
      <c r="AT5" s="4">
        <v>31</v>
      </c>
      <c r="AU5" s="4">
        <v>48</v>
      </c>
      <c r="AV5" s="4">
        <v>34</v>
      </c>
      <c r="AW5" s="4">
        <v>36</v>
      </c>
      <c r="AX5" s="4">
        <v>39</v>
      </c>
      <c r="AY5" s="4">
        <v>37</v>
      </c>
      <c r="AZ5" s="4">
        <v>34</v>
      </c>
      <c r="BA5" s="4">
        <v>27</v>
      </c>
      <c r="BB5" s="4">
        <v>39</v>
      </c>
      <c r="BC5" s="4">
        <v>31</v>
      </c>
      <c r="BD5" s="4">
        <v>29</v>
      </c>
      <c r="BE5" s="4">
        <v>28</v>
      </c>
      <c r="BF5" s="4">
        <v>28</v>
      </c>
      <c r="BG5" s="4">
        <v>20</v>
      </c>
      <c r="BH5" s="4">
        <v>17</v>
      </c>
      <c r="BI5" s="4">
        <v>23</v>
      </c>
      <c r="BJ5" s="4">
        <v>20</v>
      </c>
      <c r="BK5" s="4">
        <v>22</v>
      </c>
      <c r="BL5" s="4">
        <v>19</v>
      </c>
      <c r="BM5" s="4">
        <v>13</v>
      </c>
      <c r="BN5" s="4">
        <v>12</v>
      </c>
      <c r="BO5" s="4">
        <v>11</v>
      </c>
      <c r="BP5" s="4">
        <v>18</v>
      </c>
      <c r="BQ5" s="4">
        <v>12</v>
      </c>
      <c r="BR5" s="4">
        <v>13</v>
      </c>
      <c r="BS5" s="4">
        <v>8</v>
      </c>
      <c r="BT5" s="4">
        <v>14</v>
      </c>
      <c r="BU5" s="4">
        <v>12</v>
      </c>
      <c r="BV5" s="4">
        <v>11</v>
      </c>
      <c r="BX5">
        <f t="shared" ref="BX5:BX68" si="0">BX4+1</f>
        <v>2</v>
      </c>
    </row>
    <row r="6" spans="1:76" x14ac:dyDescent="0.2">
      <c r="A6" s="8" t="s">
        <v>5</v>
      </c>
      <c r="B6" s="4">
        <v>168</v>
      </c>
      <c r="C6" s="4">
        <v>184</v>
      </c>
      <c r="D6" s="4">
        <v>152</v>
      </c>
      <c r="E6" s="4">
        <v>180</v>
      </c>
      <c r="F6" s="4">
        <v>153</v>
      </c>
      <c r="G6" s="4">
        <v>139</v>
      </c>
      <c r="H6" s="4">
        <v>139</v>
      </c>
      <c r="I6" s="4">
        <v>120</v>
      </c>
      <c r="J6" s="4">
        <v>127</v>
      </c>
      <c r="K6" s="4">
        <v>135</v>
      </c>
      <c r="L6" s="4">
        <v>147</v>
      </c>
      <c r="M6" s="4">
        <v>129</v>
      </c>
      <c r="N6" s="4">
        <v>148</v>
      </c>
      <c r="O6" s="4">
        <v>142</v>
      </c>
      <c r="P6" s="4">
        <v>123</v>
      </c>
      <c r="Q6" s="4">
        <v>139</v>
      </c>
      <c r="R6" s="4">
        <v>125</v>
      </c>
      <c r="S6" s="4">
        <v>121</v>
      </c>
      <c r="T6" s="4">
        <v>106</v>
      </c>
      <c r="U6" s="4">
        <v>110</v>
      </c>
      <c r="V6" s="4">
        <v>117</v>
      </c>
      <c r="W6" s="4">
        <v>124</v>
      </c>
      <c r="X6" s="4">
        <v>106</v>
      </c>
      <c r="Y6" s="4">
        <v>87</v>
      </c>
      <c r="Z6" s="4">
        <v>84</v>
      </c>
      <c r="AA6" s="4">
        <v>70</v>
      </c>
      <c r="AB6" s="4">
        <v>61</v>
      </c>
      <c r="AC6" s="4">
        <v>55</v>
      </c>
      <c r="AD6" s="4">
        <v>46</v>
      </c>
      <c r="AE6" s="4">
        <v>42</v>
      </c>
      <c r="AF6" s="4">
        <v>40</v>
      </c>
      <c r="AG6" s="4">
        <v>42</v>
      </c>
      <c r="AH6" s="4">
        <v>46</v>
      </c>
      <c r="AI6" s="4">
        <v>41</v>
      </c>
      <c r="AJ6" s="4">
        <v>34</v>
      </c>
      <c r="AK6" s="4">
        <v>37</v>
      </c>
      <c r="AL6" s="4">
        <v>30</v>
      </c>
      <c r="AM6" s="4">
        <v>32</v>
      </c>
      <c r="AN6" s="4">
        <v>32</v>
      </c>
      <c r="AO6" s="4">
        <v>26</v>
      </c>
      <c r="AP6" s="4">
        <v>35</v>
      </c>
      <c r="AQ6" s="4">
        <v>32</v>
      </c>
      <c r="AR6" s="4">
        <v>27</v>
      </c>
      <c r="AS6" s="4">
        <v>25</v>
      </c>
      <c r="AT6" s="4">
        <v>33</v>
      </c>
      <c r="AU6" s="4">
        <v>36</v>
      </c>
      <c r="AV6" s="4">
        <v>27</v>
      </c>
      <c r="AW6" s="4">
        <v>23</v>
      </c>
      <c r="AX6" s="4">
        <v>23</v>
      </c>
      <c r="AY6" s="4">
        <v>21</v>
      </c>
      <c r="AZ6" s="4">
        <v>19</v>
      </c>
      <c r="BA6" s="4">
        <v>32</v>
      </c>
      <c r="BB6" s="4">
        <v>23</v>
      </c>
      <c r="BC6" s="4">
        <v>21</v>
      </c>
      <c r="BD6" s="4">
        <v>22</v>
      </c>
      <c r="BE6" s="4">
        <v>22</v>
      </c>
      <c r="BF6" s="4">
        <v>21</v>
      </c>
      <c r="BG6" s="4">
        <v>10</v>
      </c>
      <c r="BH6" s="4">
        <v>21</v>
      </c>
      <c r="BI6" s="4">
        <v>15</v>
      </c>
      <c r="BJ6" s="4">
        <v>17</v>
      </c>
      <c r="BK6" s="4">
        <v>16</v>
      </c>
      <c r="BL6" s="4">
        <v>12</v>
      </c>
      <c r="BM6" s="4">
        <v>11</v>
      </c>
      <c r="BN6" s="4">
        <v>10</v>
      </c>
      <c r="BO6" s="4">
        <v>16</v>
      </c>
      <c r="BP6" s="4">
        <v>13</v>
      </c>
      <c r="BQ6" s="4">
        <v>5</v>
      </c>
      <c r="BR6" s="4">
        <v>10</v>
      </c>
      <c r="BS6" s="4">
        <v>13</v>
      </c>
      <c r="BT6" s="4">
        <v>12</v>
      </c>
      <c r="BU6" s="4">
        <v>3</v>
      </c>
      <c r="BV6" s="4">
        <v>15</v>
      </c>
      <c r="BX6">
        <f t="shared" si="0"/>
        <v>3</v>
      </c>
    </row>
    <row r="7" spans="1:76" x14ac:dyDescent="0.2">
      <c r="A7" s="8" t="s">
        <v>6</v>
      </c>
      <c r="B7" s="4">
        <v>147</v>
      </c>
      <c r="C7" s="4">
        <v>173</v>
      </c>
      <c r="D7" s="4">
        <v>154</v>
      </c>
      <c r="E7" s="4">
        <v>128</v>
      </c>
      <c r="F7" s="4">
        <v>110</v>
      </c>
      <c r="G7" s="4">
        <v>107</v>
      </c>
      <c r="H7" s="4">
        <v>100</v>
      </c>
      <c r="I7" s="4">
        <v>111</v>
      </c>
      <c r="J7" s="4">
        <v>109</v>
      </c>
      <c r="K7" s="4">
        <v>137</v>
      </c>
      <c r="L7" s="4">
        <v>127</v>
      </c>
      <c r="M7" s="4">
        <v>84</v>
      </c>
      <c r="N7" s="4">
        <v>109</v>
      </c>
      <c r="O7" s="4">
        <v>94</v>
      </c>
      <c r="P7" s="4">
        <v>106</v>
      </c>
      <c r="Q7" s="4">
        <v>100</v>
      </c>
      <c r="R7" s="4">
        <v>84</v>
      </c>
      <c r="S7" s="4">
        <v>102</v>
      </c>
      <c r="T7" s="4">
        <v>99</v>
      </c>
      <c r="U7" s="4">
        <v>94</v>
      </c>
      <c r="V7" s="4">
        <v>95</v>
      </c>
      <c r="W7" s="4">
        <v>78</v>
      </c>
      <c r="X7" s="4">
        <v>75</v>
      </c>
      <c r="Y7" s="4">
        <v>63</v>
      </c>
      <c r="Z7" s="4">
        <v>76</v>
      </c>
      <c r="AA7" s="4">
        <v>69</v>
      </c>
      <c r="AB7" s="4">
        <v>51</v>
      </c>
      <c r="AC7" s="4">
        <v>50</v>
      </c>
      <c r="AD7" s="4">
        <v>50</v>
      </c>
      <c r="AE7" s="4">
        <v>45</v>
      </c>
      <c r="AF7" s="4">
        <v>28</v>
      </c>
      <c r="AG7" s="4">
        <v>44</v>
      </c>
      <c r="AH7" s="4">
        <v>25</v>
      </c>
      <c r="AI7" s="4">
        <v>30</v>
      </c>
      <c r="AJ7" s="4">
        <v>35</v>
      </c>
      <c r="AK7" s="4">
        <v>21</v>
      </c>
      <c r="AL7" s="4">
        <v>29</v>
      </c>
      <c r="AM7" s="4">
        <v>19</v>
      </c>
      <c r="AN7" s="4">
        <v>27</v>
      </c>
      <c r="AO7" s="4">
        <v>30</v>
      </c>
      <c r="AP7" s="4">
        <v>20</v>
      </c>
      <c r="AQ7" s="4">
        <v>23</v>
      </c>
      <c r="AR7" s="4">
        <v>20</v>
      </c>
      <c r="AS7" s="4">
        <v>17</v>
      </c>
      <c r="AT7" s="4">
        <v>22</v>
      </c>
      <c r="AU7" s="4">
        <v>25</v>
      </c>
      <c r="AV7" s="4">
        <v>18</v>
      </c>
      <c r="AW7" s="4">
        <v>15</v>
      </c>
      <c r="AX7" s="4">
        <v>17</v>
      </c>
      <c r="AY7" s="4">
        <v>27</v>
      </c>
      <c r="AZ7" s="4">
        <v>16</v>
      </c>
      <c r="BA7" s="4">
        <v>19</v>
      </c>
      <c r="BB7" s="4">
        <v>15</v>
      </c>
      <c r="BC7" s="4">
        <v>18</v>
      </c>
      <c r="BD7" s="4">
        <v>18</v>
      </c>
      <c r="BE7" s="4">
        <v>14</v>
      </c>
      <c r="BF7" s="4">
        <v>14</v>
      </c>
      <c r="BG7" s="4">
        <v>19</v>
      </c>
      <c r="BH7" s="4">
        <v>18</v>
      </c>
      <c r="BI7" s="4">
        <v>9</v>
      </c>
      <c r="BJ7" s="4">
        <v>15</v>
      </c>
      <c r="BK7" s="4">
        <v>5</v>
      </c>
      <c r="BL7" s="4">
        <v>14</v>
      </c>
      <c r="BM7" s="4">
        <v>10</v>
      </c>
      <c r="BN7" s="4">
        <v>9</v>
      </c>
      <c r="BO7" s="4">
        <v>15</v>
      </c>
      <c r="BP7" s="4">
        <v>15</v>
      </c>
      <c r="BQ7" s="4">
        <v>11</v>
      </c>
      <c r="BR7" s="4">
        <v>10</v>
      </c>
      <c r="BS7" s="4">
        <v>8</v>
      </c>
      <c r="BT7" s="4">
        <v>7</v>
      </c>
      <c r="BU7" s="4">
        <v>10</v>
      </c>
      <c r="BV7" s="4">
        <v>13</v>
      </c>
      <c r="BX7">
        <f t="shared" si="0"/>
        <v>4</v>
      </c>
    </row>
    <row r="8" spans="1:76" x14ac:dyDescent="0.2">
      <c r="A8" s="8" t="s">
        <v>7</v>
      </c>
      <c r="B8" s="4">
        <v>101</v>
      </c>
      <c r="C8" s="4">
        <v>114</v>
      </c>
      <c r="D8" s="4">
        <v>131</v>
      </c>
      <c r="E8" s="4">
        <v>140</v>
      </c>
      <c r="F8" s="4">
        <v>96</v>
      </c>
      <c r="G8" s="4">
        <v>75</v>
      </c>
      <c r="H8" s="4">
        <v>67</v>
      </c>
      <c r="I8" s="4">
        <v>89</v>
      </c>
      <c r="J8" s="4">
        <v>89</v>
      </c>
      <c r="K8" s="4">
        <v>83</v>
      </c>
      <c r="L8" s="4">
        <v>89</v>
      </c>
      <c r="M8" s="4">
        <v>77</v>
      </c>
      <c r="N8" s="4">
        <v>79</v>
      </c>
      <c r="O8" s="4">
        <v>89</v>
      </c>
      <c r="P8" s="4">
        <v>67</v>
      </c>
      <c r="Q8" s="4">
        <v>84</v>
      </c>
      <c r="R8" s="4">
        <v>95</v>
      </c>
      <c r="S8" s="4">
        <v>78</v>
      </c>
      <c r="T8" s="4">
        <v>95</v>
      </c>
      <c r="U8" s="4">
        <v>71</v>
      </c>
      <c r="V8" s="4">
        <v>85</v>
      </c>
      <c r="W8" s="4">
        <v>84</v>
      </c>
      <c r="X8" s="4">
        <v>75</v>
      </c>
      <c r="Y8" s="4">
        <v>67</v>
      </c>
      <c r="Z8" s="4">
        <v>68</v>
      </c>
      <c r="AA8" s="4">
        <v>58</v>
      </c>
      <c r="AB8" s="4">
        <v>49</v>
      </c>
      <c r="AC8" s="4">
        <v>53</v>
      </c>
      <c r="AD8" s="4">
        <v>55</v>
      </c>
      <c r="AE8" s="4">
        <v>38</v>
      </c>
      <c r="AF8" s="4">
        <v>39</v>
      </c>
      <c r="AG8" s="4">
        <v>40</v>
      </c>
      <c r="AH8" s="4">
        <v>29</v>
      </c>
      <c r="AI8" s="4">
        <v>34</v>
      </c>
      <c r="AJ8" s="4">
        <v>31</v>
      </c>
      <c r="AK8" s="4">
        <v>21</v>
      </c>
      <c r="AL8" s="4">
        <v>22</v>
      </c>
      <c r="AM8" s="4">
        <v>24</v>
      </c>
      <c r="AN8" s="4">
        <v>23</v>
      </c>
      <c r="AO8" s="4">
        <v>23</v>
      </c>
      <c r="AP8" s="4">
        <v>29</v>
      </c>
      <c r="AQ8" s="4">
        <v>20</v>
      </c>
      <c r="AR8" s="4">
        <v>22</v>
      </c>
      <c r="AS8" s="4">
        <v>22</v>
      </c>
      <c r="AT8" s="4">
        <v>20</v>
      </c>
      <c r="AU8" s="4">
        <v>23</v>
      </c>
      <c r="AV8" s="4">
        <v>24</v>
      </c>
      <c r="AW8" s="4">
        <v>24</v>
      </c>
      <c r="AX8" s="4">
        <v>20</v>
      </c>
      <c r="AY8" s="4">
        <v>20</v>
      </c>
      <c r="AZ8" s="4">
        <v>19</v>
      </c>
      <c r="BA8" s="4">
        <v>25</v>
      </c>
      <c r="BB8" s="4">
        <v>14</v>
      </c>
      <c r="BC8" s="4">
        <v>20</v>
      </c>
      <c r="BD8" s="4">
        <v>11</v>
      </c>
      <c r="BE8" s="4">
        <v>16</v>
      </c>
      <c r="BF8" s="4">
        <v>14</v>
      </c>
      <c r="BG8" s="4">
        <v>14</v>
      </c>
      <c r="BH8" s="4">
        <v>7</v>
      </c>
      <c r="BI8" s="4">
        <v>6</v>
      </c>
      <c r="BJ8" s="4">
        <v>4</v>
      </c>
      <c r="BK8" s="4">
        <v>10</v>
      </c>
      <c r="BL8" s="4">
        <v>15</v>
      </c>
      <c r="BM8" s="4">
        <v>10</v>
      </c>
      <c r="BN8" s="4">
        <v>9</v>
      </c>
      <c r="BO8" s="4">
        <v>4</v>
      </c>
      <c r="BP8" s="4">
        <v>5</v>
      </c>
      <c r="BQ8" s="4">
        <v>9</v>
      </c>
      <c r="BR8" s="4">
        <v>3</v>
      </c>
      <c r="BS8" s="4">
        <v>9</v>
      </c>
      <c r="BT8" s="4">
        <v>10</v>
      </c>
      <c r="BU8" s="4">
        <v>6</v>
      </c>
      <c r="BV8" s="4">
        <v>7</v>
      </c>
      <c r="BX8">
        <f t="shared" si="0"/>
        <v>5</v>
      </c>
    </row>
    <row r="9" spans="1:76" x14ac:dyDescent="0.2">
      <c r="A9" s="8" t="s">
        <v>8</v>
      </c>
      <c r="B9" s="4">
        <v>90</v>
      </c>
      <c r="C9" s="4">
        <v>101</v>
      </c>
      <c r="D9" s="4">
        <v>103</v>
      </c>
      <c r="E9" s="4">
        <v>161</v>
      </c>
      <c r="F9" s="4">
        <v>101</v>
      </c>
      <c r="G9" s="4">
        <v>85</v>
      </c>
      <c r="H9" s="4">
        <v>85</v>
      </c>
      <c r="I9" s="4">
        <v>76</v>
      </c>
      <c r="J9" s="4">
        <v>70</v>
      </c>
      <c r="K9" s="4">
        <v>102</v>
      </c>
      <c r="L9" s="4">
        <v>75</v>
      </c>
      <c r="M9" s="4">
        <v>100</v>
      </c>
      <c r="N9" s="4">
        <v>80</v>
      </c>
      <c r="O9" s="4">
        <v>94</v>
      </c>
      <c r="P9" s="4">
        <v>91</v>
      </c>
      <c r="Q9" s="4">
        <v>69</v>
      </c>
      <c r="R9" s="4">
        <v>90</v>
      </c>
      <c r="S9" s="4">
        <v>70</v>
      </c>
      <c r="T9" s="4">
        <v>70</v>
      </c>
      <c r="U9" s="4">
        <v>80</v>
      </c>
      <c r="V9" s="4">
        <v>60</v>
      </c>
      <c r="W9" s="4">
        <v>75</v>
      </c>
      <c r="X9" s="4">
        <v>58</v>
      </c>
      <c r="Y9" s="4">
        <v>60</v>
      </c>
      <c r="Z9" s="4">
        <v>60</v>
      </c>
      <c r="AA9" s="4">
        <v>45</v>
      </c>
      <c r="AB9" s="4">
        <v>49</v>
      </c>
      <c r="AC9" s="4">
        <v>50</v>
      </c>
      <c r="AD9" s="4">
        <v>47</v>
      </c>
      <c r="AE9" s="4">
        <v>32</v>
      </c>
      <c r="AF9" s="4">
        <v>30</v>
      </c>
      <c r="AG9" s="4">
        <v>34</v>
      </c>
      <c r="AH9" s="4">
        <v>32</v>
      </c>
      <c r="AI9" s="4">
        <v>35</v>
      </c>
      <c r="AJ9" s="4">
        <v>24</v>
      </c>
      <c r="AK9" s="4">
        <v>20</v>
      </c>
      <c r="AL9" s="4">
        <v>33</v>
      </c>
      <c r="AM9" s="4">
        <v>21</v>
      </c>
      <c r="AN9" s="4">
        <v>17</v>
      </c>
      <c r="AO9" s="4">
        <v>15</v>
      </c>
      <c r="AP9" s="4">
        <v>22</v>
      </c>
      <c r="AQ9" s="4">
        <v>18</v>
      </c>
      <c r="AR9" s="4">
        <v>24</v>
      </c>
      <c r="AS9" s="4">
        <v>21</v>
      </c>
      <c r="AT9" s="4">
        <v>13</v>
      </c>
      <c r="AU9" s="4">
        <v>19</v>
      </c>
      <c r="AV9" s="4">
        <v>11</v>
      </c>
      <c r="AW9" s="4">
        <v>18</v>
      </c>
      <c r="AX9" s="4">
        <v>15</v>
      </c>
      <c r="AY9" s="4">
        <v>18</v>
      </c>
      <c r="AZ9" s="4">
        <v>18</v>
      </c>
      <c r="BA9" s="4">
        <v>15</v>
      </c>
      <c r="BB9" s="4">
        <v>12</v>
      </c>
      <c r="BC9" s="4">
        <v>20</v>
      </c>
      <c r="BD9" s="4">
        <v>9</v>
      </c>
      <c r="BE9" s="4">
        <v>13</v>
      </c>
      <c r="BF9" s="4">
        <v>10</v>
      </c>
      <c r="BG9" s="4">
        <v>9</v>
      </c>
      <c r="BH9" s="4">
        <v>12</v>
      </c>
      <c r="BI9" s="4">
        <v>10</v>
      </c>
      <c r="BJ9" s="4">
        <v>7</v>
      </c>
      <c r="BK9" s="4">
        <v>6</v>
      </c>
      <c r="BL9" s="4">
        <v>13</v>
      </c>
      <c r="BM9" s="4">
        <v>8</v>
      </c>
      <c r="BN9" s="4">
        <v>11</v>
      </c>
      <c r="BO9" s="4">
        <v>6</v>
      </c>
      <c r="BP9" s="4">
        <v>5</v>
      </c>
      <c r="BQ9" s="4">
        <v>12</v>
      </c>
      <c r="BR9" s="4">
        <v>10</v>
      </c>
      <c r="BS9" s="4">
        <v>6</v>
      </c>
      <c r="BT9" s="4">
        <v>4</v>
      </c>
      <c r="BU9" s="4">
        <v>5</v>
      </c>
      <c r="BV9" s="4">
        <v>5</v>
      </c>
      <c r="BX9">
        <f t="shared" si="0"/>
        <v>6</v>
      </c>
    </row>
    <row r="10" spans="1:76" x14ac:dyDescent="0.2">
      <c r="A10" s="8" t="s">
        <v>9</v>
      </c>
      <c r="B10" s="4">
        <v>70</v>
      </c>
      <c r="C10" s="4">
        <v>77</v>
      </c>
      <c r="D10" s="4">
        <v>76</v>
      </c>
      <c r="E10" s="4">
        <v>89</v>
      </c>
      <c r="F10" s="4">
        <v>71</v>
      </c>
      <c r="G10" s="4">
        <v>96</v>
      </c>
      <c r="H10" s="4">
        <v>88</v>
      </c>
      <c r="I10" s="4">
        <v>68</v>
      </c>
      <c r="J10" s="4">
        <v>70</v>
      </c>
      <c r="K10" s="4">
        <v>90</v>
      </c>
      <c r="L10" s="4">
        <v>64</v>
      </c>
      <c r="M10" s="4">
        <v>72</v>
      </c>
      <c r="N10" s="4">
        <v>66</v>
      </c>
      <c r="O10" s="4">
        <v>78</v>
      </c>
      <c r="P10" s="4">
        <v>69</v>
      </c>
      <c r="Q10" s="4">
        <v>67</v>
      </c>
      <c r="R10" s="4">
        <v>70</v>
      </c>
      <c r="S10" s="4">
        <v>77</v>
      </c>
      <c r="T10" s="4">
        <v>82</v>
      </c>
      <c r="U10" s="4">
        <v>67</v>
      </c>
      <c r="V10" s="4">
        <v>83</v>
      </c>
      <c r="W10" s="4">
        <v>63</v>
      </c>
      <c r="X10" s="4">
        <v>74</v>
      </c>
      <c r="Y10" s="4">
        <v>58</v>
      </c>
      <c r="Z10" s="4">
        <v>52</v>
      </c>
      <c r="AA10" s="4">
        <v>41</v>
      </c>
      <c r="AB10" s="4">
        <v>56</v>
      </c>
      <c r="AC10" s="4">
        <v>48</v>
      </c>
      <c r="AD10" s="4">
        <v>49</v>
      </c>
      <c r="AE10" s="4">
        <v>30</v>
      </c>
      <c r="AF10" s="4">
        <v>48</v>
      </c>
      <c r="AG10" s="4">
        <v>23</v>
      </c>
      <c r="AH10" s="4">
        <v>28</v>
      </c>
      <c r="AI10" s="4">
        <v>20</v>
      </c>
      <c r="AJ10" s="4">
        <v>18</v>
      </c>
      <c r="AK10" s="4">
        <v>17</v>
      </c>
      <c r="AL10" s="4">
        <v>21</v>
      </c>
      <c r="AM10" s="4">
        <v>19</v>
      </c>
      <c r="AN10" s="4">
        <v>28</v>
      </c>
      <c r="AO10" s="4">
        <v>16</v>
      </c>
      <c r="AP10" s="4">
        <v>23</v>
      </c>
      <c r="AQ10" s="4">
        <v>13</v>
      </c>
      <c r="AR10" s="4">
        <v>17</v>
      </c>
      <c r="AS10" s="4">
        <v>19</v>
      </c>
      <c r="AT10" s="4">
        <v>17</v>
      </c>
      <c r="AU10" s="4">
        <v>23</v>
      </c>
      <c r="AV10" s="4">
        <v>13</v>
      </c>
      <c r="AW10" s="4">
        <v>24</v>
      </c>
      <c r="AX10" s="4">
        <v>15</v>
      </c>
      <c r="AY10" s="4">
        <v>17</v>
      </c>
      <c r="AZ10" s="4">
        <v>11</v>
      </c>
      <c r="BA10" s="4">
        <v>14</v>
      </c>
      <c r="BB10" s="4">
        <v>13</v>
      </c>
      <c r="BC10" s="4">
        <v>20</v>
      </c>
      <c r="BD10" s="4">
        <v>12</v>
      </c>
      <c r="BE10" s="4">
        <v>10</v>
      </c>
      <c r="BF10" s="4">
        <v>13</v>
      </c>
      <c r="BG10" s="4">
        <v>6</v>
      </c>
      <c r="BH10" s="4">
        <v>9</v>
      </c>
      <c r="BI10" s="4">
        <v>15</v>
      </c>
      <c r="BJ10" s="4">
        <v>9</v>
      </c>
      <c r="BK10" s="4">
        <v>11</v>
      </c>
      <c r="BL10" s="4">
        <v>5</v>
      </c>
      <c r="BM10" s="4">
        <v>10</v>
      </c>
      <c r="BN10" s="4">
        <v>4</v>
      </c>
      <c r="BO10" s="4">
        <v>7</v>
      </c>
      <c r="BP10" s="4">
        <v>3</v>
      </c>
      <c r="BQ10" s="4">
        <v>9</v>
      </c>
      <c r="BR10" s="4">
        <v>9</v>
      </c>
      <c r="BS10" s="4">
        <v>5</v>
      </c>
      <c r="BT10" s="4">
        <v>3</v>
      </c>
      <c r="BU10" s="4">
        <v>3</v>
      </c>
      <c r="BV10" s="4">
        <v>4</v>
      </c>
      <c r="BX10">
        <f t="shared" si="0"/>
        <v>7</v>
      </c>
    </row>
    <row r="11" spans="1:76" x14ac:dyDescent="0.2">
      <c r="A11" s="8" t="s">
        <v>10</v>
      </c>
      <c r="B11" s="4">
        <v>58</v>
      </c>
      <c r="C11" s="4">
        <v>60</v>
      </c>
      <c r="D11" s="4">
        <v>48</v>
      </c>
      <c r="E11" s="4">
        <v>64</v>
      </c>
      <c r="F11" s="4">
        <v>74</v>
      </c>
      <c r="G11" s="4">
        <v>85</v>
      </c>
      <c r="H11" s="4">
        <v>70</v>
      </c>
      <c r="I11" s="4">
        <v>83</v>
      </c>
      <c r="J11" s="4">
        <v>67</v>
      </c>
      <c r="K11" s="4">
        <v>60</v>
      </c>
      <c r="L11" s="4">
        <v>61</v>
      </c>
      <c r="M11" s="4">
        <v>57</v>
      </c>
      <c r="N11" s="4">
        <v>68</v>
      </c>
      <c r="O11" s="4">
        <v>51</v>
      </c>
      <c r="P11" s="4">
        <v>56</v>
      </c>
      <c r="Q11" s="4">
        <v>56</v>
      </c>
      <c r="R11" s="4">
        <v>52</v>
      </c>
      <c r="S11" s="4">
        <v>58</v>
      </c>
      <c r="T11" s="4">
        <v>58</v>
      </c>
      <c r="U11" s="4">
        <v>54</v>
      </c>
      <c r="V11" s="4">
        <v>63</v>
      </c>
      <c r="W11" s="4">
        <v>51</v>
      </c>
      <c r="X11" s="4">
        <v>58</v>
      </c>
      <c r="Y11" s="4">
        <v>60</v>
      </c>
      <c r="Z11" s="4">
        <v>46</v>
      </c>
      <c r="AA11" s="4">
        <v>49</v>
      </c>
      <c r="AB11" s="4">
        <v>49</v>
      </c>
      <c r="AC11" s="4">
        <v>50</v>
      </c>
      <c r="AD11" s="4">
        <v>61</v>
      </c>
      <c r="AE11" s="4">
        <v>41</v>
      </c>
      <c r="AF11" s="4">
        <v>36</v>
      </c>
      <c r="AG11" s="4">
        <v>30</v>
      </c>
      <c r="AH11" s="4">
        <v>22</v>
      </c>
      <c r="AI11" s="4">
        <v>18</v>
      </c>
      <c r="AJ11" s="4">
        <v>25</v>
      </c>
      <c r="AK11" s="4">
        <v>24</v>
      </c>
      <c r="AL11" s="4">
        <v>12</v>
      </c>
      <c r="AM11" s="4">
        <v>18</v>
      </c>
      <c r="AN11" s="4">
        <v>22</v>
      </c>
      <c r="AO11" s="4">
        <v>19</v>
      </c>
      <c r="AP11" s="4">
        <v>14</v>
      </c>
      <c r="AQ11" s="4">
        <v>15</v>
      </c>
      <c r="AR11" s="4">
        <v>25</v>
      </c>
      <c r="AS11" s="4">
        <v>11</v>
      </c>
      <c r="AT11" s="4">
        <v>14</v>
      </c>
      <c r="AU11" s="4">
        <v>15</v>
      </c>
      <c r="AV11" s="4">
        <v>19</v>
      </c>
      <c r="AW11" s="4">
        <v>7</v>
      </c>
      <c r="AX11" s="4">
        <v>18</v>
      </c>
      <c r="AY11" s="4">
        <v>14</v>
      </c>
      <c r="AZ11" s="4">
        <v>13</v>
      </c>
      <c r="BA11" s="4">
        <v>10</v>
      </c>
      <c r="BB11" s="4">
        <v>11</v>
      </c>
      <c r="BC11" s="4">
        <v>20</v>
      </c>
      <c r="BD11" s="4">
        <v>10</v>
      </c>
      <c r="BE11" s="4">
        <v>15</v>
      </c>
      <c r="BF11" s="4">
        <v>12</v>
      </c>
      <c r="BG11" s="4">
        <v>7</v>
      </c>
      <c r="BH11" s="4">
        <v>6</v>
      </c>
      <c r="BI11" s="4">
        <v>15</v>
      </c>
      <c r="BJ11" s="4">
        <v>8</v>
      </c>
      <c r="BK11" s="4">
        <v>12</v>
      </c>
      <c r="BL11" s="4">
        <v>13</v>
      </c>
      <c r="BM11" s="4">
        <v>8</v>
      </c>
      <c r="BN11" s="4">
        <v>12</v>
      </c>
      <c r="BO11" s="4">
        <v>5</v>
      </c>
      <c r="BP11" s="4">
        <v>11</v>
      </c>
      <c r="BQ11" s="4">
        <v>7</v>
      </c>
      <c r="BR11" s="4">
        <v>5</v>
      </c>
      <c r="BS11" s="4">
        <v>2</v>
      </c>
      <c r="BT11" s="4">
        <v>5</v>
      </c>
      <c r="BU11" s="4">
        <v>3</v>
      </c>
      <c r="BV11" s="4">
        <v>13</v>
      </c>
      <c r="BX11">
        <f t="shared" si="0"/>
        <v>8</v>
      </c>
    </row>
    <row r="12" spans="1:76" x14ac:dyDescent="0.2">
      <c r="A12" s="8" t="s">
        <v>11</v>
      </c>
      <c r="B12" s="4">
        <v>65</v>
      </c>
      <c r="C12" s="4">
        <v>48</v>
      </c>
      <c r="D12" s="4">
        <v>52</v>
      </c>
      <c r="E12" s="4">
        <v>66</v>
      </c>
      <c r="F12" s="4">
        <v>54</v>
      </c>
      <c r="G12" s="4">
        <v>71</v>
      </c>
      <c r="H12" s="4">
        <v>58</v>
      </c>
      <c r="I12" s="4">
        <v>65</v>
      </c>
      <c r="J12" s="4">
        <v>48</v>
      </c>
      <c r="K12" s="4">
        <v>72</v>
      </c>
      <c r="L12" s="4">
        <v>59</v>
      </c>
      <c r="M12" s="4">
        <v>45</v>
      </c>
      <c r="N12" s="4">
        <v>45</v>
      </c>
      <c r="O12" s="4">
        <v>54</v>
      </c>
      <c r="P12" s="4">
        <v>62</v>
      </c>
      <c r="Q12" s="4">
        <v>53</v>
      </c>
      <c r="R12" s="4">
        <v>63</v>
      </c>
      <c r="S12" s="4">
        <v>66</v>
      </c>
      <c r="T12" s="4">
        <v>59</v>
      </c>
      <c r="U12" s="4">
        <v>60</v>
      </c>
      <c r="V12" s="4">
        <v>66</v>
      </c>
      <c r="W12" s="4">
        <v>60</v>
      </c>
      <c r="X12" s="4">
        <v>56</v>
      </c>
      <c r="Y12" s="4">
        <v>57</v>
      </c>
      <c r="Z12" s="4">
        <v>42</v>
      </c>
      <c r="AA12" s="4">
        <v>39</v>
      </c>
      <c r="AB12" s="4">
        <v>32</v>
      </c>
      <c r="AC12" s="4">
        <v>51</v>
      </c>
      <c r="AD12" s="4">
        <v>29</v>
      </c>
      <c r="AE12" s="4">
        <v>39</v>
      </c>
      <c r="AF12" s="4">
        <v>37</v>
      </c>
      <c r="AG12" s="4">
        <v>20</v>
      </c>
      <c r="AH12" s="4">
        <v>28</v>
      </c>
      <c r="AI12" s="4">
        <v>19</v>
      </c>
      <c r="AJ12" s="4">
        <v>26</v>
      </c>
      <c r="AK12" s="4">
        <v>15</v>
      </c>
      <c r="AL12" s="4">
        <v>15</v>
      </c>
      <c r="AM12" s="4">
        <v>11</v>
      </c>
      <c r="AN12" s="4">
        <v>20</v>
      </c>
      <c r="AO12" s="4">
        <v>25</v>
      </c>
      <c r="AP12" s="4">
        <v>16</v>
      </c>
      <c r="AQ12" s="4">
        <v>12</v>
      </c>
      <c r="AR12" s="4">
        <v>14</v>
      </c>
      <c r="AS12" s="4">
        <v>16</v>
      </c>
      <c r="AT12" s="4">
        <v>14</v>
      </c>
      <c r="AU12" s="4">
        <v>14</v>
      </c>
      <c r="AV12" s="4">
        <v>12</v>
      </c>
      <c r="AW12" s="4">
        <v>20</v>
      </c>
      <c r="AX12" s="4">
        <v>9</v>
      </c>
      <c r="AY12" s="4">
        <v>11</v>
      </c>
      <c r="AZ12" s="4">
        <v>17</v>
      </c>
      <c r="BA12" s="4">
        <v>10</v>
      </c>
      <c r="BB12" s="4">
        <v>15</v>
      </c>
      <c r="BC12" s="4">
        <v>13</v>
      </c>
      <c r="BD12" s="4">
        <v>11</v>
      </c>
      <c r="BE12" s="4">
        <v>7</v>
      </c>
      <c r="BF12" s="4">
        <v>7</v>
      </c>
      <c r="BG12" s="4">
        <v>8</v>
      </c>
      <c r="BH12" s="4">
        <v>6</v>
      </c>
      <c r="BI12" s="4">
        <v>7</v>
      </c>
      <c r="BJ12" s="4">
        <v>10</v>
      </c>
      <c r="BK12" s="4">
        <v>9</v>
      </c>
      <c r="BL12" s="4">
        <v>13</v>
      </c>
      <c r="BM12" s="4">
        <v>7</v>
      </c>
      <c r="BN12" s="4">
        <v>7</v>
      </c>
      <c r="BO12" s="4">
        <v>8</v>
      </c>
      <c r="BP12" s="4">
        <v>1</v>
      </c>
      <c r="BQ12" s="4">
        <v>9</v>
      </c>
      <c r="BR12" s="4">
        <v>6</v>
      </c>
      <c r="BS12" s="4">
        <v>3</v>
      </c>
      <c r="BT12" s="4">
        <v>5</v>
      </c>
      <c r="BU12" s="4">
        <v>7</v>
      </c>
      <c r="BV12" s="4">
        <v>4</v>
      </c>
      <c r="BX12">
        <f t="shared" si="0"/>
        <v>9</v>
      </c>
    </row>
    <row r="13" spans="1:76" x14ac:dyDescent="0.2">
      <c r="A13" s="8" t="s">
        <v>12</v>
      </c>
      <c r="B13" s="4">
        <v>41</v>
      </c>
      <c r="C13" s="4">
        <v>38</v>
      </c>
      <c r="D13" s="4">
        <v>40</v>
      </c>
      <c r="E13" s="4">
        <v>58</v>
      </c>
      <c r="F13" s="4">
        <v>46</v>
      </c>
      <c r="G13" s="4">
        <v>43</v>
      </c>
      <c r="H13" s="4">
        <v>60</v>
      </c>
      <c r="I13" s="4">
        <v>64</v>
      </c>
      <c r="J13" s="4">
        <v>55</v>
      </c>
      <c r="K13" s="4">
        <v>61</v>
      </c>
      <c r="L13" s="4">
        <v>53</v>
      </c>
      <c r="M13" s="4">
        <v>42</v>
      </c>
      <c r="N13" s="4">
        <v>52</v>
      </c>
      <c r="O13" s="4">
        <v>44</v>
      </c>
      <c r="P13" s="4">
        <v>54</v>
      </c>
      <c r="Q13" s="4">
        <v>50</v>
      </c>
      <c r="R13" s="4">
        <v>50</v>
      </c>
      <c r="S13" s="4">
        <v>61</v>
      </c>
      <c r="T13" s="4">
        <v>43</v>
      </c>
      <c r="U13" s="4">
        <v>59</v>
      </c>
      <c r="V13" s="4">
        <v>57</v>
      </c>
      <c r="W13" s="4">
        <v>47</v>
      </c>
      <c r="X13" s="4">
        <v>64</v>
      </c>
      <c r="Y13" s="4">
        <v>47</v>
      </c>
      <c r="Z13" s="4">
        <v>44</v>
      </c>
      <c r="AA13" s="4">
        <v>47</v>
      </c>
      <c r="AB13" s="4">
        <v>42</v>
      </c>
      <c r="AC13" s="4">
        <v>30</v>
      </c>
      <c r="AD13" s="4">
        <v>26</v>
      </c>
      <c r="AE13" s="4">
        <v>31</v>
      </c>
      <c r="AF13" s="4">
        <v>40</v>
      </c>
      <c r="AG13" s="4">
        <v>27</v>
      </c>
      <c r="AH13" s="4">
        <v>35</v>
      </c>
      <c r="AI13" s="4">
        <v>20</v>
      </c>
      <c r="AJ13" s="4">
        <v>25</v>
      </c>
      <c r="AK13" s="4">
        <v>26</v>
      </c>
      <c r="AL13" s="4">
        <v>22</v>
      </c>
      <c r="AM13" s="4">
        <v>13</v>
      </c>
      <c r="AN13" s="4">
        <v>16</v>
      </c>
      <c r="AO13" s="4">
        <v>20</v>
      </c>
      <c r="AP13" s="4">
        <v>21</v>
      </c>
      <c r="AQ13" s="4">
        <v>19</v>
      </c>
      <c r="AR13" s="4">
        <v>14</v>
      </c>
      <c r="AS13" s="4">
        <v>14</v>
      </c>
      <c r="AT13" s="4">
        <v>15</v>
      </c>
      <c r="AU13" s="4">
        <v>14</v>
      </c>
      <c r="AV13" s="4">
        <v>14</v>
      </c>
      <c r="AW13" s="4">
        <v>12</v>
      </c>
      <c r="AX13" s="4">
        <v>16</v>
      </c>
      <c r="AY13" s="4">
        <v>15</v>
      </c>
      <c r="AZ13" s="4">
        <v>13</v>
      </c>
      <c r="BA13" s="4">
        <v>19</v>
      </c>
      <c r="BB13" s="4">
        <v>19</v>
      </c>
      <c r="BC13" s="4">
        <v>13</v>
      </c>
      <c r="BD13" s="4">
        <v>9</v>
      </c>
      <c r="BE13" s="4">
        <v>10</v>
      </c>
      <c r="BF13" s="4">
        <v>9</v>
      </c>
      <c r="BG13" s="4">
        <v>3</v>
      </c>
      <c r="BH13" s="4">
        <v>9</v>
      </c>
      <c r="BI13" s="4">
        <v>6</v>
      </c>
      <c r="BJ13" s="4">
        <v>12</v>
      </c>
      <c r="BK13" s="4">
        <v>12</v>
      </c>
      <c r="BL13" s="4">
        <v>13</v>
      </c>
      <c r="BM13" s="4">
        <v>6</v>
      </c>
      <c r="BN13" s="4">
        <v>10</v>
      </c>
      <c r="BO13" s="4">
        <v>7</v>
      </c>
      <c r="BP13" s="4">
        <v>5</v>
      </c>
      <c r="BQ13" s="4">
        <v>5</v>
      </c>
      <c r="BR13" s="4">
        <v>6</v>
      </c>
      <c r="BS13" s="4">
        <v>6</v>
      </c>
      <c r="BT13" s="4">
        <v>3</v>
      </c>
      <c r="BU13" s="4">
        <v>8</v>
      </c>
      <c r="BV13" s="4">
        <v>7</v>
      </c>
      <c r="BX13">
        <f t="shared" si="0"/>
        <v>10</v>
      </c>
    </row>
    <row r="14" spans="1:76" x14ac:dyDescent="0.2">
      <c r="A14" s="8" t="s">
        <v>13</v>
      </c>
      <c r="B14" s="4">
        <v>42</v>
      </c>
      <c r="C14" s="4">
        <v>49</v>
      </c>
      <c r="D14" s="4">
        <v>38</v>
      </c>
      <c r="E14" s="4">
        <v>63</v>
      </c>
      <c r="F14" s="4">
        <v>49</v>
      </c>
      <c r="G14" s="4">
        <v>40</v>
      </c>
      <c r="H14" s="4">
        <v>41</v>
      </c>
      <c r="I14" s="4">
        <v>51</v>
      </c>
      <c r="J14" s="4">
        <v>55</v>
      </c>
      <c r="K14" s="4">
        <v>51</v>
      </c>
      <c r="L14" s="4">
        <v>35</v>
      </c>
      <c r="M14" s="4">
        <v>43</v>
      </c>
      <c r="N14" s="4">
        <v>48</v>
      </c>
      <c r="O14" s="4">
        <v>31</v>
      </c>
      <c r="P14" s="4">
        <v>51</v>
      </c>
      <c r="Q14" s="4">
        <v>43</v>
      </c>
      <c r="R14" s="4">
        <v>52</v>
      </c>
      <c r="S14" s="4">
        <v>46</v>
      </c>
      <c r="T14" s="4">
        <v>39</v>
      </c>
      <c r="U14" s="4">
        <v>48</v>
      </c>
      <c r="V14" s="4">
        <v>45</v>
      </c>
      <c r="W14" s="4">
        <v>47</v>
      </c>
      <c r="X14" s="4">
        <v>41</v>
      </c>
      <c r="Y14" s="4">
        <v>48</v>
      </c>
      <c r="Z14" s="4">
        <v>35</v>
      </c>
      <c r="AA14" s="4">
        <v>46</v>
      </c>
      <c r="AB14" s="4">
        <v>39</v>
      </c>
      <c r="AC14" s="4">
        <v>29</v>
      </c>
      <c r="AD14" s="4">
        <v>34</v>
      </c>
      <c r="AE14" s="4">
        <v>43</v>
      </c>
      <c r="AF14" s="4">
        <v>31</v>
      </c>
      <c r="AG14" s="4">
        <v>38</v>
      </c>
      <c r="AH14" s="4">
        <v>33</v>
      </c>
      <c r="AI14" s="4">
        <v>31</v>
      </c>
      <c r="AJ14" s="4">
        <v>25</v>
      </c>
      <c r="AK14" s="4">
        <v>20</v>
      </c>
      <c r="AL14" s="4">
        <v>24</v>
      </c>
      <c r="AM14" s="4">
        <v>17</v>
      </c>
      <c r="AN14" s="4">
        <v>14</v>
      </c>
      <c r="AO14" s="4">
        <v>19</v>
      </c>
      <c r="AP14" s="4">
        <v>22</v>
      </c>
      <c r="AQ14" s="4">
        <v>10</v>
      </c>
      <c r="AR14" s="4">
        <v>14</v>
      </c>
      <c r="AS14" s="4">
        <v>17</v>
      </c>
      <c r="AT14" s="4">
        <v>10</v>
      </c>
      <c r="AU14" s="4">
        <v>13</v>
      </c>
      <c r="AV14" s="4">
        <v>10</v>
      </c>
      <c r="AW14" s="4">
        <v>9</v>
      </c>
      <c r="AX14" s="4">
        <v>7</v>
      </c>
      <c r="AY14" s="4">
        <v>10</v>
      </c>
      <c r="AZ14" s="4">
        <v>13</v>
      </c>
      <c r="BA14" s="4">
        <v>19</v>
      </c>
      <c r="BB14" s="4">
        <v>11</v>
      </c>
      <c r="BC14" s="4">
        <v>16</v>
      </c>
      <c r="BD14" s="4">
        <v>14</v>
      </c>
      <c r="BE14" s="4">
        <v>7</v>
      </c>
      <c r="BF14" s="4">
        <v>12</v>
      </c>
      <c r="BG14" s="4">
        <v>10</v>
      </c>
      <c r="BH14" s="4">
        <v>10</v>
      </c>
      <c r="BI14" s="4">
        <v>10</v>
      </c>
      <c r="BJ14" s="4">
        <v>14</v>
      </c>
      <c r="BK14" s="4">
        <v>8</v>
      </c>
      <c r="BL14" s="4">
        <v>4</v>
      </c>
      <c r="BM14" s="4">
        <v>15</v>
      </c>
      <c r="BN14" s="4">
        <v>11</v>
      </c>
      <c r="BO14" s="4">
        <v>6</v>
      </c>
      <c r="BP14" s="4">
        <v>6</v>
      </c>
      <c r="BQ14" s="4">
        <v>11</v>
      </c>
      <c r="BR14" s="4">
        <v>10</v>
      </c>
      <c r="BS14" s="4">
        <v>7</v>
      </c>
      <c r="BT14" s="4">
        <v>7</v>
      </c>
      <c r="BU14" s="4">
        <v>4</v>
      </c>
      <c r="BV14" s="4">
        <v>6</v>
      </c>
      <c r="BX14">
        <f t="shared" si="0"/>
        <v>11</v>
      </c>
    </row>
    <row r="15" spans="1:76" x14ac:dyDescent="0.2">
      <c r="A15" s="8" t="s">
        <v>14</v>
      </c>
      <c r="B15" s="4">
        <v>42</v>
      </c>
      <c r="C15" s="4">
        <v>49</v>
      </c>
      <c r="D15" s="4">
        <v>42</v>
      </c>
      <c r="E15" s="4">
        <v>51</v>
      </c>
      <c r="F15" s="4">
        <v>38</v>
      </c>
      <c r="G15" s="4">
        <v>38</v>
      </c>
      <c r="H15" s="4">
        <v>50</v>
      </c>
      <c r="I15" s="4">
        <v>56</v>
      </c>
      <c r="J15" s="4">
        <v>48</v>
      </c>
      <c r="K15" s="4">
        <v>55</v>
      </c>
      <c r="L15" s="4">
        <v>42</v>
      </c>
      <c r="M15" s="4">
        <v>54</v>
      </c>
      <c r="N15" s="4">
        <v>44</v>
      </c>
      <c r="O15" s="4">
        <v>49</v>
      </c>
      <c r="P15" s="4">
        <v>60</v>
      </c>
      <c r="Q15" s="4">
        <v>37</v>
      </c>
      <c r="R15" s="4">
        <v>57</v>
      </c>
      <c r="S15" s="4">
        <v>57</v>
      </c>
      <c r="T15" s="4">
        <v>53</v>
      </c>
      <c r="U15" s="4">
        <v>43</v>
      </c>
      <c r="V15" s="4">
        <v>54</v>
      </c>
      <c r="W15" s="4">
        <v>61</v>
      </c>
      <c r="X15" s="4">
        <v>49</v>
      </c>
      <c r="Y15" s="4">
        <v>50</v>
      </c>
      <c r="Z15" s="4">
        <v>42</v>
      </c>
      <c r="AA15" s="4">
        <v>41</v>
      </c>
      <c r="AB15" s="4">
        <v>46</v>
      </c>
      <c r="AC15" s="4">
        <v>38</v>
      </c>
      <c r="AD15" s="4">
        <v>54</v>
      </c>
      <c r="AE15" s="4">
        <v>41</v>
      </c>
      <c r="AF15" s="4">
        <v>28</v>
      </c>
      <c r="AG15" s="4">
        <v>34</v>
      </c>
      <c r="AH15" s="4">
        <v>34</v>
      </c>
      <c r="AI15" s="4">
        <v>26</v>
      </c>
      <c r="AJ15" s="4">
        <v>27</v>
      </c>
      <c r="AK15" s="4">
        <v>20</v>
      </c>
      <c r="AL15" s="4">
        <v>19</v>
      </c>
      <c r="AM15" s="4">
        <v>14</v>
      </c>
      <c r="AN15" s="4">
        <v>18</v>
      </c>
      <c r="AO15" s="4">
        <v>14</v>
      </c>
      <c r="AP15" s="4">
        <v>16</v>
      </c>
      <c r="AQ15" s="4">
        <v>17</v>
      </c>
      <c r="AR15" s="4">
        <v>21</v>
      </c>
      <c r="AS15" s="4">
        <v>21</v>
      </c>
      <c r="AT15" s="4">
        <v>17</v>
      </c>
      <c r="AU15" s="4">
        <v>21</v>
      </c>
      <c r="AV15" s="4">
        <v>15</v>
      </c>
      <c r="AW15" s="4">
        <v>19</v>
      </c>
      <c r="AX15" s="4">
        <v>18</v>
      </c>
      <c r="AY15" s="4">
        <v>14</v>
      </c>
      <c r="AZ15" s="4">
        <v>20</v>
      </c>
      <c r="BA15" s="4">
        <v>19</v>
      </c>
      <c r="BB15" s="4">
        <v>18</v>
      </c>
      <c r="BC15" s="4">
        <v>19</v>
      </c>
      <c r="BD15" s="4">
        <v>10</v>
      </c>
      <c r="BE15" s="4">
        <v>15</v>
      </c>
      <c r="BF15" s="4">
        <v>8</v>
      </c>
      <c r="BG15" s="4">
        <v>13</v>
      </c>
      <c r="BH15" s="4">
        <v>11</v>
      </c>
      <c r="BI15" s="4">
        <v>14</v>
      </c>
      <c r="BJ15" s="4">
        <v>12</v>
      </c>
      <c r="BK15" s="4">
        <v>16</v>
      </c>
      <c r="BL15" s="4">
        <v>15</v>
      </c>
      <c r="BM15" s="4">
        <v>5</v>
      </c>
      <c r="BN15" s="4">
        <v>10</v>
      </c>
      <c r="BO15" s="4">
        <v>8</v>
      </c>
      <c r="BP15" s="4">
        <v>12</v>
      </c>
      <c r="BQ15" s="4">
        <v>12</v>
      </c>
      <c r="BR15" s="4">
        <v>7</v>
      </c>
      <c r="BS15" s="4">
        <v>8</v>
      </c>
      <c r="BT15" s="4">
        <v>3</v>
      </c>
      <c r="BU15" s="4">
        <v>13</v>
      </c>
      <c r="BV15" s="4">
        <v>14</v>
      </c>
      <c r="BX15">
        <f t="shared" si="0"/>
        <v>12</v>
      </c>
    </row>
    <row r="16" spans="1:76" x14ac:dyDescent="0.2">
      <c r="A16" s="8" t="s">
        <v>15</v>
      </c>
      <c r="B16" s="4">
        <v>43</v>
      </c>
      <c r="C16" s="4">
        <v>58</v>
      </c>
      <c r="D16" s="4">
        <v>54</v>
      </c>
      <c r="E16" s="4">
        <v>57</v>
      </c>
      <c r="F16" s="4">
        <v>36</v>
      </c>
      <c r="G16" s="4">
        <v>52</v>
      </c>
      <c r="H16" s="4">
        <v>31</v>
      </c>
      <c r="I16" s="4">
        <v>51</v>
      </c>
      <c r="J16" s="4">
        <v>40</v>
      </c>
      <c r="K16" s="4">
        <v>49</v>
      </c>
      <c r="L16" s="4">
        <v>47</v>
      </c>
      <c r="M16" s="4">
        <v>51</v>
      </c>
      <c r="N16" s="4">
        <v>54</v>
      </c>
      <c r="O16" s="4">
        <v>54</v>
      </c>
      <c r="P16" s="4">
        <v>52</v>
      </c>
      <c r="Q16" s="4">
        <v>44</v>
      </c>
      <c r="R16" s="4">
        <v>38</v>
      </c>
      <c r="S16" s="4">
        <v>52</v>
      </c>
      <c r="T16" s="4">
        <v>42</v>
      </c>
      <c r="U16" s="4">
        <v>38</v>
      </c>
      <c r="V16" s="4">
        <v>52</v>
      </c>
      <c r="W16" s="4">
        <v>36</v>
      </c>
      <c r="X16" s="4">
        <v>57</v>
      </c>
      <c r="Y16" s="4">
        <v>40</v>
      </c>
      <c r="Z16" s="4">
        <v>44</v>
      </c>
      <c r="AA16" s="4">
        <v>52</v>
      </c>
      <c r="AB16" s="4">
        <v>41</v>
      </c>
      <c r="AC16" s="4">
        <v>51</v>
      </c>
      <c r="AD16" s="4">
        <v>51</v>
      </c>
      <c r="AE16" s="4">
        <v>33</v>
      </c>
      <c r="AF16" s="4">
        <v>34</v>
      </c>
      <c r="AG16" s="4">
        <v>42</v>
      </c>
      <c r="AH16" s="4">
        <v>40</v>
      </c>
      <c r="AI16" s="4">
        <v>37</v>
      </c>
      <c r="AJ16" s="4">
        <v>44</v>
      </c>
      <c r="AK16" s="4">
        <v>23</v>
      </c>
      <c r="AL16" s="4">
        <v>26</v>
      </c>
      <c r="AM16" s="4">
        <v>33</v>
      </c>
      <c r="AN16" s="4">
        <v>22</v>
      </c>
      <c r="AO16" s="4">
        <v>18</v>
      </c>
      <c r="AP16" s="4">
        <v>20</v>
      </c>
      <c r="AQ16" s="4">
        <v>17</v>
      </c>
      <c r="AR16" s="4">
        <v>17</v>
      </c>
      <c r="AS16" s="4">
        <v>16</v>
      </c>
      <c r="AT16" s="4">
        <v>21</v>
      </c>
      <c r="AU16" s="4">
        <v>20</v>
      </c>
      <c r="AV16" s="4">
        <v>19</v>
      </c>
      <c r="AW16" s="4">
        <v>18</v>
      </c>
      <c r="AX16" s="4">
        <v>16</v>
      </c>
      <c r="AY16" s="4">
        <v>18</v>
      </c>
      <c r="AZ16" s="4">
        <v>20</v>
      </c>
      <c r="BA16" s="4">
        <v>16</v>
      </c>
      <c r="BB16" s="4">
        <v>22</v>
      </c>
      <c r="BC16" s="4">
        <v>18</v>
      </c>
      <c r="BD16" s="4">
        <v>24</v>
      </c>
      <c r="BE16" s="4">
        <v>21</v>
      </c>
      <c r="BF16" s="4">
        <v>15</v>
      </c>
      <c r="BG16" s="4">
        <v>13</v>
      </c>
      <c r="BH16" s="4">
        <v>15</v>
      </c>
      <c r="BI16" s="4">
        <v>11</v>
      </c>
      <c r="BJ16" s="4">
        <v>12</v>
      </c>
      <c r="BK16" s="4">
        <v>13</v>
      </c>
      <c r="BL16" s="4">
        <v>14</v>
      </c>
      <c r="BM16" s="4">
        <v>12</v>
      </c>
      <c r="BN16" s="4">
        <v>12</v>
      </c>
      <c r="BO16" s="4">
        <v>8</v>
      </c>
      <c r="BP16" s="4">
        <v>5</v>
      </c>
      <c r="BQ16" s="4">
        <v>15</v>
      </c>
      <c r="BR16" s="4">
        <v>12</v>
      </c>
      <c r="BS16" s="4">
        <v>7</v>
      </c>
      <c r="BT16" s="4">
        <v>11</v>
      </c>
      <c r="BU16" s="4">
        <v>11</v>
      </c>
      <c r="BV16" s="4">
        <v>10</v>
      </c>
      <c r="BX16">
        <f t="shared" si="0"/>
        <v>13</v>
      </c>
    </row>
    <row r="17" spans="1:76" x14ac:dyDescent="0.2">
      <c r="A17" s="8" t="s">
        <v>16</v>
      </c>
      <c r="B17" s="4">
        <v>49</v>
      </c>
      <c r="C17" s="4">
        <v>41</v>
      </c>
      <c r="D17" s="4">
        <v>42</v>
      </c>
      <c r="E17" s="4">
        <v>76</v>
      </c>
      <c r="F17" s="4">
        <v>35</v>
      </c>
      <c r="G17" s="4">
        <v>59</v>
      </c>
      <c r="H17" s="4">
        <v>31</v>
      </c>
      <c r="I17" s="4">
        <v>62</v>
      </c>
      <c r="J17" s="4">
        <v>48</v>
      </c>
      <c r="K17" s="4">
        <v>68</v>
      </c>
      <c r="L17" s="4">
        <v>44</v>
      </c>
      <c r="M17" s="4">
        <v>68</v>
      </c>
      <c r="N17" s="4">
        <v>57</v>
      </c>
      <c r="O17" s="4">
        <v>51</v>
      </c>
      <c r="P17" s="4">
        <v>60</v>
      </c>
      <c r="Q17" s="4">
        <v>59</v>
      </c>
      <c r="R17" s="4">
        <v>58</v>
      </c>
      <c r="S17" s="4">
        <v>56</v>
      </c>
      <c r="T17" s="4">
        <v>58</v>
      </c>
      <c r="U17" s="4">
        <v>47</v>
      </c>
      <c r="V17" s="4">
        <v>60</v>
      </c>
      <c r="W17" s="4">
        <v>41</v>
      </c>
      <c r="X17" s="4">
        <v>65</v>
      </c>
      <c r="Y17" s="4">
        <v>45</v>
      </c>
      <c r="Z17" s="4">
        <v>51</v>
      </c>
      <c r="AA17" s="4">
        <v>45</v>
      </c>
      <c r="AB17" s="4">
        <v>40</v>
      </c>
      <c r="AC17" s="4">
        <v>45</v>
      </c>
      <c r="AD17" s="4">
        <v>52</v>
      </c>
      <c r="AE17" s="4">
        <v>43</v>
      </c>
      <c r="AF17" s="4">
        <v>31</v>
      </c>
      <c r="AG17" s="4">
        <v>38</v>
      </c>
      <c r="AH17" s="4">
        <v>46</v>
      </c>
      <c r="AI17" s="4">
        <v>52</v>
      </c>
      <c r="AJ17" s="4">
        <v>32</v>
      </c>
      <c r="AK17" s="4">
        <v>31</v>
      </c>
      <c r="AL17" s="4">
        <v>33</v>
      </c>
      <c r="AM17" s="4">
        <v>24</v>
      </c>
      <c r="AN17" s="4">
        <v>24</v>
      </c>
      <c r="AO17" s="4">
        <v>29</v>
      </c>
      <c r="AP17" s="4">
        <v>24</v>
      </c>
      <c r="AQ17" s="4">
        <v>20</v>
      </c>
      <c r="AR17" s="4">
        <v>28</v>
      </c>
      <c r="AS17" s="4">
        <v>31</v>
      </c>
      <c r="AT17" s="4">
        <v>25</v>
      </c>
      <c r="AU17" s="4">
        <v>22</v>
      </c>
      <c r="AV17" s="4">
        <v>25</v>
      </c>
      <c r="AW17" s="4">
        <v>22</v>
      </c>
      <c r="AX17" s="4">
        <v>24</v>
      </c>
      <c r="AY17" s="4">
        <v>27</v>
      </c>
      <c r="AZ17" s="4">
        <v>13</v>
      </c>
      <c r="BA17" s="4">
        <v>19</v>
      </c>
      <c r="BB17" s="4">
        <v>22</v>
      </c>
      <c r="BC17" s="4">
        <v>20</v>
      </c>
      <c r="BD17" s="4">
        <v>19</v>
      </c>
      <c r="BE17" s="4">
        <v>16</v>
      </c>
      <c r="BF17" s="4">
        <v>16</v>
      </c>
      <c r="BG17" s="4">
        <v>14</v>
      </c>
      <c r="BH17" s="4">
        <v>11</v>
      </c>
      <c r="BI17" s="4">
        <v>13</v>
      </c>
      <c r="BJ17" s="4">
        <v>11</v>
      </c>
      <c r="BK17" s="4">
        <v>15</v>
      </c>
      <c r="BL17" s="4">
        <v>14</v>
      </c>
      <c r="BM17" s="4">
        <v>10</v>
      </c>
      <c r="BN17" s="4">
        <v>8</v>
      </c>
      <c r="BO17" s="4">
        <v>15</v>
      </c>
      <c r="BP17" s="4">
        <v>14</v>
      </c>
      <c r="BQ17" s="4">
        <v>19</v>
      </c>
      <c r="BR17" s="4">
        <v>12</v>
      </c>
      <c r="BS17" s="4">
        <v>10</v>
      </c>
      <c r="BT17" s="4">
        <v>25</v>
      </c>
      <c r="BU17" s="4">
        <v>18</v>
      </c>
      <c r="BV17" s="4">
        <v>13</v>
      </c>
      <c r="BX17">
        <f t="shared" si="0"/>
        <v>14</v>
      </c>
    </row>
    <row r="18" spans="1:76" x14ac:dyDescent="0.2">
      <c r="A18" s="8" t="s">
        <v>17</v>
      </c>
      <c r="B18" s="4">
        <v>70</v>
      </c>
      <c r="C18" s="4">
        <v>60</v>
      </c>
      <c r="D18" s="4">
        <v>49</v>
      </c>
      <c r="E18" s="4">
        <v>77</v>
      </c>
      <c r="F18" s="4">
        <v>53</v>
      </c>
      <c r="G18" s="4">
        <v>57</v>
      </c>
      <c r="H18" s="4">
        <v>49</v>
      </c>
      <c r="I18" s="4">
        <v>62</v>
      </c>
      <c r="J18" s="4">
        <v>54</v>
      </c>
      <c r="K18" s="4">
        <v>77</v>
      </c>
      <c r="L18" s="4">
        <v>58</v>
      </c>
      <c r="M18" s="4">
        <v>56</v>
      </c>
      <c r="N18" s="4">
        <v>69</v>
      </c>
      <c r="O18" s="4">
        <v>60</v>
      </c>
      <c r="P18" s="4">
        <v>53</v>
      </c>
      <c r="Q18" s="4">
        <v>49</v>
      </c>
      <c r="R18" s="4">
        <v>79</v>
      </c>
      <c r="S18" s="4">
        <v>78</v>
      </c>
      <c r="T18" s="4">
        <v>65</v>
      </c>
      <c r="U18" s="4">
        <v>61</v>
      </c>
      <c r="V18" s="4">
        <v>73</v>
      </c>
      <c r="W18" s="4">
        <v>64</v>
      </c>
      <c r="X18" s="4">
        <v>52</v>
      </c>
      <c r="Y18" s="4">
        <v>54</v>
      </c>
      <c r="Z18" s="4">
        <v>81</v>
      </c>
      <c r="AA18" s="4">
        <v>57</v>
      </c>
      <c r="AB18" s="4">
        <v>53</v>
      </c>
      <c r="AC18" s="4">
        <v>58</v>
      </c>
      <c r="AD18" s="4">
        <v>52</v>
      </c>
      <c r="AE18" s="4">
        <v>44</v>
      </c>
      <c r="AF18" s="4">
        <v>46</v>
      </c>
      <c r="AG18" s="4">
        <v>42</v>
      </c>
      <c r="AH18" s="4">
        <v>37</v>
      </c>
      <c r="AI18" s="4">
        <v>43</v>
      </c>
      <c r="AJ18" s="4">
        <v>52</v>
      </c>
      <c r="AK18" s="4">
        <v>38</v>
      </c>
      <c r="AL18" s="4">
        <v>35</v>
      </c>
      <c r="AM18" s="4">
        <v>44</v>
      </c>
      <c r="AN18" s="4">
        <v>38</v>
      </c>
      <c r="AO18" s="4">
        <v>28</v>
      </c>
      <c r="AP18" s="4">
        <v>40</v>
      </c>
      <c r="AQ18" s="4">
        <v>23</v>
      </c>
      <c r="AR18" s="4">
        <v>29</v>
      </c>
      <c r="AS18" s="4">
        <v>37</v>
      </c>
      <c r="AT18" s="4">
        <v>29</v>
      </c>
      <c r="AU18" s="4">
        <v>29</v>
      </c>
      <c r="AV18" s="4">
        <v>35</v>
      </c>
      <c r="AW18" s="4">
        <v>23</v>
      </c>
      <c r="AX18" s="4">
        <v>25</v>
      </c>
      <c r="AY18" s="4">
        <v>23</v>
      </c>
      <c r="AZ18" s="4">
        <v>21</v>
      </c>
      <c r="BA18" s="4">
        <v>29</v>
      </c>
      <c r="BB18" s="4">
        <v>23</v>
      </c>
      <c r="BC18" s="4">
        <v>21</v>
      </c>
      <c r="BD18" s="4">
        <v>34</v>
      </c>
      <c r="BE18" s="4">
        <v>19</v>
      </c>
      <c r="BF18" s="4">
        <v>15</v>
      </c>
      <c r="BG18" s="4">
        <v>17</v>
      </c>
      <c r="BH18" s="4">
        <v>10</v>
      </c>
      <c r="BI18" s="4">
        <v>16</v>
      </c>
      <c r="BJ18" s="4">
        <v>14</v>
      </c>
      <c r="BK18" s="4">
        <v>21</v>
      </c>
      <c r="BL18" s="4">
        <v>14</v>
      </c>
      <c r="BM18" s="4">
        <v>13</v>
      </c>
      <c r="BN18" s="4">
        <v>20</v>
      </c>
      <c r="BO18" s="4">
        <v>10</v>
      </c>
      <c r="BP18" s="4">
        <v>17</v>
      </c>
      <c r="BQ18" s="4">
        <v>22</v>
      </c>
      <c r="BR18" s="4">
        <v>22</v>
      </c>
      <c r="BS18" s="4">
        <v>20</v>
      </c>
      <c r="BT18" s="4">
        <v>12</v>
      </c>
      <c r="BU18" s="4">
        <v>15</v>
      </c>
      <c r="BV18" s="4">
        <v>22</v>
      </c>
      <c r="BX18">
        <f t="shared" si="0"/>
        <v>15</v>
      </c>
    </row>
    <row r="19" spans="1:76" x14ac:dyDescent="0.2">
      <c r="A19" s="8" t="s">
        <v>18</v>
      </c>
      <c r="B19" s="4">
        <v>69</v>
      </c>
      <c r="C19" s="4">
        <v>53</v>
      </c>
      <c r="D19" s="4">
        <v>50</v>
      </c>
      <c r="E19" s="4">
        <v>67</v>
      </c>
      <c r="F19" s="4">
        <v>53</v>
      </c>
      <c r="G19" s="4">
        <v>47</v>
      </c>
      <c r="H19" s="4">
        <v>47</v>
      </c>
      <c r="I19" s="4">
        <v>48</v>
      </c>
      <c r="J19" s="4">
        <v>51</v>
      </c>
      <c r="K19" s="4">
        <v>59</v>
      </c>
      <c r="L19" s="4">
        <v>60</v>
      </c>
      <c r="M19" s="4">
        <v>72</v>
      </c>
      <c r="N19" s="4">
        <v>67</v>
      </c>
      <c r="O19" s="4">
        <v>89</v>
      </c>
      <c r="P19" s="4">
        <v>84</v>
      </c>
      <c r="Q19" s="4">
        <v>78</v>
      </c>
      <c r="R19" s="4">
        <v>98</v>
      </c>
      <c r="S19" s="4">
        <v>108</v>
      </c>
      <c r="T19" s="4">
        <v>99</v>
      </c>
      <c r="U19" s="4">
        <v>109</v>
      </c>
      <c r="V19" s="4">
        <v>110</v>
      </c>
      <c r="W19" s="4">
        <v>121</v>
      </c>
      <c r="X19" s="4">
        <v>135</v>
      </c>
      <c r="Y19" s="4">
        <v>112</v>
      </c>
      <c r="Z19" s="4">
        <v>139</v>
      </c>
      <c r="AA19" s="4">
        <v>92</v>
      </c>
      <c r="AB19" s="4">
        <v>97</v>
      </c>
      <c r="AC19" s="4">
        <v>105</v>
      </c>
      <c r="AD19" s="4">
        <v>113</v>
      </c>
      <c r="AE19" s="4">
        <v>97</v>
      </c>
      <c r="AF19" s="4">
        <v>85</v>
      </c>
      <c r="AG19" s="4">
        <v>79</v>
      </c>
      <c r="AH19" s="4">
        <v>90</v>
      </c>
      <c r="AI19" s="4">
        <v>57</v>
      </c>
      <c r="AJ19" s="4">
        <v>69</v>
      </c>
      <c r="AK19" s="4">
        <v>74</v>
      </c>
      <c r="AL19" s="4">
        <v>69</v>
      </c>
      <c r="AM19" s="4">
        <v>68</v>
      </c>
      <c r="AN19" s="4">
        <v>42</v>
      </c>
      <c r="AO19" s="4">
        <v>61</v>
      </c>
      <c r="AP19" s="4">
        <v>67</v>
      </c>
      <c r="AQ19" s="4">
        <v>55</v>
      </c>
      <c r="AR19" s="4">
        <v>46</v>
      </c>
      <c r="AS19" s="4">
        <v>44</v>
      </c>
      <c r="AT19" s="4">
        <v>36</v>
      </c>
      <c r="AU19" s="4">
        <v>60</v>
      </c>
      <c r="AV19" s="4">
        <v>49</v>
      </c>
      <c r="AW19" s="4">
        <v>37</v>
      </c>
      <c r="AX19" s="4">
        <v>44</v>
      </c>
      <c r="AY19" s="4">
        <v>42</v>
      </c>
      <c r="AZ19" s="4">
        <v>36</v>
      </c>
      <c r="BA19" s="4">
        <v>44</v>
      </c>
      <c r="BB19" s="4">
        <v>40</v>
      </c>
      <c r="BC19" s="4">
        <v>37</v>
      </c>
      <c r="BD19" s="4">
        <v>28</v>
      </c>
      <c r="BE19" s="4">
        <v>33</v>
      </c>
      <c r="BF19" s="4">
        <v>38</v>
      </c>
      <c r="BG19" s="4">
        <v>28</v>
      </c>
      <c r="BH19" s="4">
        <v>27</v>
      </c>
      <c r="BI19" s="4">
        <v>24</v>
      </c>
      <c r="BJ19" s="4">
        <v>24</v>
      </c>
      <c r="BK19" s="4">
        <v>27</v>
      </c>
      <c r="BL19" s="4">
        <v>22</v>
      </c>
      <c r="BM19" s="4">
        <v>21</v>
      </c>
      <c r="BN19" s="4">
        <v>23</v>
      </c>
      <c r="BO19" s="4">
        <v>17</v>
      </c>
      <c r="BP19" s="4">
        <v>16</v>
      </c>
      <c r="BQ19" s="4">
        <v>23</v>
      </c>
      <c r="BR19" s="4">
        <v>21</v>
      </c>
      <c r="BS19" s="4">
        <v>11</v>
      </c>
      <c r="BT19" s="4">
        <v>18</v>
      </c>
      <c r="BU19" s="4">
        <v>21</v>
      </c>
      <c r="BV19" s="4">
        <v>33</v>
      </c>
      <c r="BX19">
        <f t="shared" si="0"/>
        <v>16</v>
      </c>
    </row>
    <row r="20" spans="1:76" x14ac:dyDescent="0.2">
      <c r="A20" s="8" t="s">
        <v>19</v>
      </c>
      <c r="B20" s="4">
        <v>64</v>
      </c>
      <c r="C20" s="4">
        <v>69</v>
      </c>
      <c r="D20" s="4">
        <v>53</v>
      </c>
      <c r="E20" s="4">
        <v>57</v>
      </c>
      <c r="F20" s="4">
        <v>53</v>
      </c>
      <c r="G20" s="4">
        <v>58</v>
      </c>
      <c r="H20" s="4">
        <v>65</v>
      </c>
      <c r="I20" s="4">
        <v>61</v>
      </c>
      <c r="J20" s="4">
        <v>58</v>
      </c>
      <c r="K20" s="4">
        <v>67</v>
      </c>
      <c r="L20" s="4">
        <v>81</v>
      </c>
      <c r="M20" s="4">
        <v>95</v>
      </c>
      <c r="N20" s="4">
        <v>74</v>
      </c>
      <c r="O20" s="4">
        <v>78</v>
      </c>
      <c r="P20" s="4">
        <v>115</v>
      </c>
      <c r="Q20" s="4">
        <v>107</v>
      </c>
      <c r="R20" s="4">
        <v>111</v>
      </c>
      <c r="S20" s="4">
        <v>129</v>
      </c>
      <c r="T20" s="4">
        <v>98</v>
      </c>
      <c r="U20" s="4">
        <v>97</v>
      </c>
      <c r="V20" s="4">
        <v>122</v>
      </c>
      <c r="W20" s="4">
        <v>118</v>
      </c>
      <c r="X20" s="4">
        <v>123</v>
      </c>
      <c r="Y20" s="4">
        <v>107</v>
      </c>
      <c r="Z20" s="4">
        <v>110</v>
      </c>
      <c r="AA20" s="4">
        <v>102</v>
      </c>
      <c r="AB20" s="4">
        <v>112</v>
      </c>
      <c r="AC20" s="4">
        <v>112</v>
      </c>
      <c r="AD20" s="4">
        <v>116</v>
      </c>
      <c r="AE20" s="4">
        <v>96</v>
      </c>
      <c r="AF20" s="4">
        <v>91</v>
      </c>
      <c r="AG20" s="4">
        <v>91</v>
      </c>
      <c r="AH20" s="4">
        <v>91</v>
      </c>
      <c r="AI20" s="4">
        <v>81</v>
      </c>
      <c r="AJ20" s="4">
        <v>68</v>
      </c>
      <c r="AK20" s="4">
        <v>79</v>
      </c>
      <c r="AL20" s="4">
        <v>70</v>
      </c>
      <c r="AM20" s="4">
        <v>83</v>
      </c>
      <c r="AN20" s="4">
        <v>68</v>
      </c>
      <c r="AO20" s="4">
        <v>59</v>
      </c>
      <c r="AP20" s="4">
        <v>56</v>
      </c>
      <c r="AQ20" s="4">
        <v>59</v>
      </c>
      <c r="AR20" s="4">
        <v>37</v>
      </c>
      <c r="AS20" s="4">
        <v>61</v>
      </c>
      <c r="AT20" s="4">
        <v>36</v>
      </c>
      <c r="AU20" s="4">
        <v>56</v>
      </c>
      <c r="AV20" s="4">
        <v>46</v>
      </c>
      <c r="AW20" s="4">
        <v>40</v>
      </c>
      <c r="AX20" s="4">
        <v>42</v>
      </c>
      <c r="AY20" s="4">
        <v>54</v>
      </c>
      <c r="AZ20" s="4">
        <v>49</v>
      </c>
      <c r="BA20" s="4">
        <v>43</v>
      </c>
      <c r="BB20" s="4">
        <v>38</v>
      </c>
      <c r="BC20" s="4">
        <v>40</v>
      </c>
      <c r="BD20" s="4">
        <v>43</v>
      </c>
      <c r="BE20" s="4">
        <v>31</v>
      </c>
      <c r="BF20" s="4">
        <v>35</v>
      </c>
      <c r="BG20" s="4">
        <v>37</v>
      </c>
      <c r="BH20" s="4">
        <v>33</v>
      </c>
      <c r="BI20" s="4">
        <v>29</v>
      </c>
      <c r="BJ20" s="4">
        <v>30</v>
      </c>
      <c r="BK20" s="4">
        <v>22</v>
      </c>
      <c r="BL20" s="4">
        <v>30</v>
      </c>
      <c r="BM20" s="4">
        <v>24</v>
      </c>
      <c r="BN20" s="4">
        <v>24</v>
      </c>
      <c r="BO20" s="4">
        <v>24</v>
      </c>
      <c r="BP20" s="4">
        <v>25</v>
      </c>
      <c r="BQ20" s="4">
        <v>34</v>
      </c>
      <c r="BR20" s="4">
        <v>32</v>
      </c>
      <c r="BS20" s="4">
        <v>26</v>
      </c>
      <c r="BT20" s="4">
        <v>24</v>
      </c>
      <c r="BU20" s="4">
        <v>17</v>
      </c>
      <c r="BV20" s="4">
        <v>28</v>
      </c>
      <c r="BX20">
        <f t="shared" si="0"/>
        <v>17</v>
      </c>
    </row>
    <row r="21" spans="1:76" x14ac:dyDescent="0.2">
      <c r="A21" s="8" t="s">
        <v>20</v>
      </c>
      <c r="B21" s="4">
        <v>80</v>
      </c>
      <c r="C21" s="4">
        <v>67</v>
      </c>
      <c r="D21" s="4">
        <v>62</v>
      </c>
      <c r="E21" s="4">
        <v>80</v>
      </c>
      <c r="F21" s="4">
        <v>56</v>
      </c>
      <c r="G21" s="4">
        <v>60</v>
      </c>
      <c r="H21" s="4">
        <v>70</v>
      </c>
      <c r="I21" s="4">
        <v>78</v>
      </c>
      <c r="J21" s="4">
        <v>84</v>
      </c>
      <c r="K21" s="4">
        <v>86</v>
      </c>
      <c r="L21" s="4">
        <v>61</v>
      </c>
      <c r="M21" s="4">
        <v>73</v>
      </c>
      <c r="N21" s="4">
        <v>91</v>
      </c>
      <c r="O21" s="4">
        <v>67</v>
      </c>
      <c r="P21" s="4">
        <v>125</v>
      </c>
      <c r="Q21" s="4">
        <v>124</v>
      </c>
      <c r="R21" s="4">
        <v>118</v>
      </c>
      <c r="S21" s="4">
        <v>117</v>
      </c>
      <c r="T21" s="4">
        <v>133</v>
      </c>
      <c r="U21" s="4">
        <v>115</v>
      </c>
      <c r="V21" s="4">
        <v>130</v>
      </c>
      <c r="W21" s="4">
        <v>137</v>
      </c>
      <c r="X21" s="4">
        <v>148</v>
      </c>
      <c r="Y21" s="4">
        <v>138</v>
      </c>
      <c r="Z21" s="4">
        <v>165</v>
      </c>
      <c r="AA21" s="4">
        <v>116</v>
      </c>
      <c r="AB21" s="4">
        <v>113</v>
      </c>
      <c r="AC21" s="4">
        <v>146</v>
      </c>
      <c r="AD21" s="4">
        <v>116</v>
      </c>
      <c r="AE21" s="4">
        <v>132</v>
      </c>
      <c r="AF21" s="4">
        <v>118</v>
      </c>
      <c r="AG21" s="4">
        <v>102</v>
      </c>
      <c r="AH21" s="4">
        <v>112</v>
      </c>
      <c r="AI21" s="4">
        <v>99</v>
      </c>
      <c r="AJ21" s="4">
        <v>86</v>
      </c>
      <c r="AK21" s="4">
        <v>86</v>
      </c>
      <c r="AL21" s="4">
        <v>74</v>
      </c>
      <c r="AM21" s="4">
        <v>72</v>
      </c>
      <c r="AN21" s="4">
        <v>78</v>
      </c>
      <c r="AO21" s="4">
        <v>72</v>
      </c>
      <c r="AP21" s="4">
        <v>53</v>
      </c>
      <c r="AQ21" s="4">
        <v>65</v>
      </c>
      <c r="AR21" s="4">
        <v>62</v>
      </c>
      <c r="AS21" s="4">
        <v>60</v>
      </c>
      <c r="AT21" s="4">
        <v>48</v>
      </c>
      <c r="AU21" s="4">
        <v>49</v>
      </c>
      <c r="AV21" s="4">
        <v>48</v>
      </c>
      <c r="AW21" s="4">
        <v>52</v>
      </c>
      <c r="AX21" s="4">
        <v>62</v>
      </c>
      <c r="AY21" s="4">
        <v>42</v>
      </c>
      <c r="AZ21" s="4">
        <v>70</v>
      </c>
      <c r="BA21" s="4">
        <v>40</v>
      </c>
      <c r="BB21" s="4">
        <v>67</v>
      </c>
      <c r="BC21" s="4">
        <v>46</v>
      </c>
      <c r="BD21" s="4">
        <v>42</v>
      </c>
      <c r="BE21" s="4">
        <v>48</v>
      </c>
      <c r="BF21" s="4">
        <v>32</v>
      </c>
      <c r="BG21" s="4">
        <v>47</v>
      </c>
      <c r="BH21" s="4">
        <v>28</v>
      </c>
      <c r="BI21" s="4">
        <v>38</v>
      </c>
      <c r="BJ21" s="4">
        <v>40</v>
      </c>
      <c r="BK21" s="4">
        <v>40</v>
      </c>
      <c r="BL21" s="4">
        <v>27</v>
      </c>
      <c r="BM21" s="4">
        <v>36</v>
      </c>
      <c r="BN21" s="4">
        <v>39</v>
      </c>
      <c r="BO21" s="4">
        <v>36</v>
      </c>
      <c r="BP21" s="4">
        <v>27</v>
      </c>
      <c r="BQ21" s="4">
        <v>36</v>
      </c>
      <c r="BR21" s="4">
        <v>21</v>
      </c>
      <c r="BS21" s="4">
        <v>31</v>
      </c>
      <c r="BT21" s="4">
        <v>30</v>
      </c>
      <c r="BU21" s="4">
        <v>29</v>
      </c>
      <c r="BV21" s="4">
        <v>32</v>
      </c>
      <c r="BX21">
        <f t="shared" si="0"/>
        <v>18</v>
      </c>
    </row>
    <row r="22" spans="1:76" x14ac:dyDescent="0.2">
      <c r="A22" s="8" t="s">
        <v>21</v>
      </c>
      <c r="B22" s="4">
        <v>85</v>
      </c>
      <c r="C22" s="4">
        <v>82</v>
      </c>
      <c r="D22" s="4">
        <v>64</v>
      </c>
      <c r="E22" s="4">
        <v>89</v>
      </c>
      <c r="F22" s="4">
        <v>52</v>
      </c>
      <c r="G22" s="4">
        <v>79</v>
      </c>
      <c r="H22" s="4">
        <v>72</v>
      </c>
      <c r="I22" s="4">
        <v>70</v>
      </c>
      <c r="J22" s="4">
        <v>74</v>
      </c>
      <c r="K22" s="4">
        <v>86</v>
      </c>
      <c r="L22" s="4">
        <v>73</v>
      </c>
      <c r="M22" s="4">
        <v>74</v>
      </c>
      <c r="N22" s="4">
        <v>89</v>
      </c>
      <c r="O22" s="4">
        <v>115</v>
      </c>
      <c r="P22" s="4">
        <v>124</v>
      </c>
      <c r="Q22" s="4">
        <v>124</v>
      </c>
      <c r="R22" s="4">
        <v>152</v>
      </c>
      <c r="S22" s="4">
        <v>128</v>
      </c>
      <c r="T22" s="4">
        <v>141</v>
      </c>
      <c r="U22" s="4">
        <v>137</v>
      </c>
      <c r="V22" s="4">
        <v>138</v>
      </c>
      <c r="W22" s="4">
        <v>144</v>
      </c>
      <c r="X22" s="4">
        <v>154</v>
      </c>
      <c r="Y22" s="4">
        <v>139</v>
      </c>
      <c r="Z22" s="4">
        <v>157</v>
      </c>
      <c r="AA22" s="4">
        <v>122</v>
      </c>
      <c r="AB22" s="4">
        <v>125</v>
      </c>
      <c r="AC22" s="4">
        <v>153</v>
      </c>
      <c r="AD22" s="4">
        <v>145</v>
      </c>
      <c r="AE22" s="4">
        <v>127</v>
      </c>
      <c r="AF22" s="4">
        <v>122</v>
      </c>
      <c r="AG22" s="4">
        <v>112</v>
      </c>
      <c r="AH22" s="4">
        <v>96</v>
      </c>
      <c r="AI22" s="4">
        <v>105</v>
      </c>
      <c r="AJ22" s="4">
        <v>90</v>
      </c>
      <c r="AK22" s="4">
        <v>102</v>
      </c>
      <c r="AL22" s="4">
        <v>86</v>
      </c>
      <c r="AM22" s="4">
        <v>91</v>
      </c>
      <c r="AN22" s="4">
        <v>97</v>
      </c>
      <c r="AO22" s="4">
        <v>83</v>
      </c>
      <c r="AP22" s="4">
        <v>83</v>
      </c>
      <c r="AQ22" s="4">
        <v>76</v>
      </c>
      <c r="AR22" s="4">
        <v>76</v>
      </c>
      <c r="AS22" s="4">
        <v>81</v>
      </c>
      <c r="AT22" s="4">
        <v>73</v>
      </c>
      <c r="AU22" s="4">
        <v>58</v>
      </c>
      <c r="AV22" s="4">
        <v>66</v>
      </c>
      <c r="AW22" s="4">
        <v>61</v>
      </c>
      <c r="AX22" s="4">
        <v>60</v>
      </c>
      <c r="AY22" s="4">
        <v>68</v>
      </c>
      <c r="AZ22" s="4">
        <v>69</v>
      </c>
      <c r="BA22" s="4">
        <v>65</v>
      </c>
      <c r="BB22" s="4">
        <v>68</v>
      </c>
      <c r="BC22" s="4">
        <v>56</v>
      </c>
      <c r="BD22" s="4">
        <v>51</v>
      </c>
      <c r="BE22" s="4">
        <v>40</v>
      </c>
      <c r="BF22" s="4">
        <v>35</v>
      </c>
      <c r="BG22" s="4">
        <v>43</v>
      </c>
      <c r="BH22" s="4">
        <v>47</v>
      </c>
      <c r="BI22" s="4">
        <v>43</v>
      </c>
      <c r="BJ22" s="4">
        <v>39</v>
      </c>
      <c r="BK22" s="4">
        <v>35</v>
      </c>
      <c r="BL22" s="4">
        <v>32</v>
      </c>
      <c r="BM22" s="4">
        <v>43</v>
      </c>
      <c r="BN22" s="4">
        <v>36</v>
      </c>
      <c r="BO22" s="4">
        <v>33</v>
      </c>
      <c r="BP22" s="4">
        <v>31</v>
      </c>
      <c r="BQ22" s="4">
        <v>41</v>
      </c>
      <c r="BR22" s="4">
        <v>42</v>
      </c>
      <c r="BS22" s="4">
        <v>44</v>
      </c>
      <c r="BT22" s="4">
        <v>37</v>
      </c>
      <c r="BU22" s="4">
        <v>41</v>
      </c>
      <c r="BV22" s="4">
        <v>50</v>
      </c>
      <c r="BX22">
        <f t="shared" si="0"/>
        <v>19</v>
      </c>
    </row>
    <row r="23" spans="1:76" x14ac:dyDescent="0.2">
      <c r="A23" s="8" t="s">
        <v>22</v>
      </c>
      <c r="B23" s="4">
        <v>87</v>
      </c>
      <c r="C23" s="4">
        <v>73</v>
      </c>
      <c r="D23" s="4">
        <v>82</v>
      </c>
      <c r="E23" s="4">
        <v>66</v>
      </c>
      <c r="F23" s="4">
        <v>66</v>
      </c>
      <c r="G23" s="4">
        <v>83</v>
      </c>
      <c r="H23" s="4">
        <v>61</v>
      </c>
      <c r="I23" s="4">
        <v>79</v>
      </c>
      <c r="J23" s="4">
        <v>60</v>
      </c>
      <c r="K23" s="4">
        <v>71</v>
      </c>
      <c r="L23" s="4">
        <v>85</v>
      </c>
      <c r="M23" s="4">
        <v>90</v>
      </c>
      <c r="N23" s="4">
        <v>100</v>
      </c>
      <c r="O23" s="4">
        <v>82</v>
      </c>
      <c r="P23" s="4">
        <v>109</v>
      </c>
      <c r="Q23" s="4">
        <v>108</v>
      </c>
      <c r="R23" s="4">
        <v>127</v>
      </c>
      <c r="S23" s="4">
        <v>136</v>
      </c>
      <c r="T23" s="4">
        <v>145</v>
      </c>
      <c r="U23" s="4">
        <v>133</v>
      </c>
      <c r="V23" s="4">
        <v>131</v>
      </c>
      <c r="W23" s="4">
        <v>146</v>
      </c>
      <c r="X23" s="4">
        <v>136</v>
      </c>
      <c r="Y23" s="4">
        <v>144</v>
      </c>
      <c r="Z23" s="4">
        <v>118</v>
      </c>
      <c r="AA23" s="4">
        <v>129</v>
      </c>
      <c r="AB23" s="4">
        <v>112</v>
      </c>
      <c r="AC23" s="4">
        <v>120</v>
      </c>
      <c r="AD23" s="4">
        <v>100</v>
      </c>
      <c r="AE23" s="4">
        <v>122</v>
      </c>
      <c r="AF23" s="4">
        <v>121</v>
      </c>
      <c r="AG23" s="4">
        <v>102</v>
      </c>
      <c r="AH23" s="4">
        <v>105</v>
      </c>
      <c r="AI23" s="4">
        <v>110</v>
      </c>
      <c r="AJ23" s="4">
        <v>104</v>
      </c>
      <c r="AK23" s="4">
        <v>100</v>
      </c>
      <c r="AL23" s="4">
        <v>99</v>
      </c>
      <c r="AM23" s="4">
        <v>94</v>
      </c>
      <c r="AN23" s="4">
        <v>83</v>
      </c>
      <c r="AO23" s="4">
        <v>90</v>
      </c>
      <c r="AP23" s="4">
        <v>101</v>
      </c>
      <c r="AQ23" s="4">
        <v>79</v>
      </c>
      <c r="AR23" s="4">
        <v>65</v>
      </c>
      <c r="AS23" s="4">
        <v>70</v>
      </c>
      <c r="AT23" s="4">
        <v>77</v>
      </c>
      <c r="AU23" s="4">
        <v>68</v>
      </c>
      <c r="AV23" s="4">
        <v>62</v>
      </c>
      <c r="AW23" s="4">
        <v>65</v>
      </c>
      <c r="AX23" s="4">
        <v>78</v>
      </c>
      <c r="AY23" s="4">
        <v>52</v>
      </c>
      <c r="AZ23" s="4">
        <v>69</v>
      </c>
      <c r="BA23" s="4">
        <v>58</v>
      </c>
      <c r="BB23" s="4">
        <v>66</v>
      </c>
      <c r="BC23" s="4">
        <v>44</v>
      </c>
      <c r="BD23" s="4">
        <v>55</v>
      </c>
      <c r="BE23" s="4">
        <v>50</v>
      </c>
      <c r="BF23" s="4">
        <v>50</v>
      </c>
      <c r="BG23" s="4">
        <v>52</v>
      </c>
      <c r="BH23" s="4">
        <v>45</v>
      </c>
      <c r="BI23" s="4">
        <v>42</v>
      </c>
      <c r="BJ23" s="4">
        <v>53</v>
      </c>
      <c r="BK23" s="4">
        <v>60</v>
      </c>
      <c r="BL23" s="4">
        <v>36</v>
      </c>
      <c r="BM23" s="4">
        <v>36</v>
      </c>
      <c r="BN23" s="4">
        <v>21</v>
      </c>
      <c r="BO23" s="4">
        <v>34</v>
      </c>
      <c r="BP23" s="4">
        <v>36</v>
      </c>
      <c r="BQ23" s="4">
        <v>44</v>
      </c>
      <c r="BR23" s="4">
        <v>40</v>
      </c>
      <c r="BS23" s="4">
        <v>48</v>
      </c>
      <c r="BT23" s="4">
        <v>44</v>
      </c>
      <c r="BU23" s="4">
        <v>48</v>
      </c>
      <c r="BV23" s="4">
        <v>57</v>
      </c>
      <c r="BX23">
        <f t="shared" si="0"/>
        <v>20</v>
      </c>
    </row>
    <row r="24" spans="1:76" x14ac:dyDescent="0.2">
      <c r="A24" s="8" t="s">
        <v>23</v>
      </c>
      <c r="B24" s="4">
        <v>99</v>
      </c>
      <c r="C24" s="4">
        <v>89</v>
      </c>
      <c r="D24" s="4">
        <v>82</v>
      </c>
      <c r="E24" s="4">
        <v>86</v>
      </c>
      <c r="F24" s="4">
        <v>75</v>
      </c>
      <c r="G24" s="4">
        <v>58</v>
      </c>
      <c r="H24" s="4">
        <v>87</v>
      </c>
      <c r="I24" s="4">
        <v>92</v>
      </c>
      <c r="J24" s="4">
        <v>89</v>
      </c>
      <c r="K24" s="4">
        <v>96</v>
      </c>
      <c r="L24" s="4">
        <v>76</v>
      </c>
      <c r="M24" s="4">
        <v>101</v>
      </c>
      <c r="N24" s="4">
        <v>84</v>
      </c>
      <c r="O24" s="4">
        <v>70</v>
      </c>
      <c r="P24" s="4">
        <v>106</v>
      </c>
      <c r="Q24" s="4">
        <v>106</v>
      </c>
      <c r="R24" s="4">
        <v>96</v>
      </c>
      <c r="S24" s="4">
        <v>122</v>
      </c>
      <c r="T24" s="4">
        <v>142</v>
      </c>
      <c r="U24" s="4">
        <v>145</v>
      </c>
      <c r="V24" s="4">
        <v>156</v>
      </c>
      <c r="W24" s="4">
        <v>127</v>
      </c>
      <c r="X24" s="4">
        <v>116</v>
      </c>
      <c r="Y24" s="4">
        <v>138</v>
      </c>
      <c r="Z24" s="4">
        <v>125</v>
      </c>
      <c r="AA24" s="4">
        <v>118</v>
      </c>
      <c r="AB24" s="4">
        <v>121</v>
      </c>
      <c r="AC24" s="4">
        <v>143</v>
      </c>
      <c r="AD24" s="4">
        <v>131</v>
      </c>
      <c r="AE24" s="4">
        <v>110</v>
      </c>
      <c r="AF24" s="4">
        <v>134</v>
      </c>
      <c r="AG24" s="4">
        <v>131</v>
      </c>
      <c r="AH24" s="4">
        <v>112</v>
      </c>
      <c r="AI24" s="4">
        <v>104</v>
      </c>
      <c r="AJ24" s="4">
        <v>103</v>
      </c>
      <c r="AK24" s="4">
        <v>103</v>
      </c>
      <c r="AL24" s="4">
        <v>74</v>
      </c>
      <c r="AM24" s="4">
        <v>104</v>
      </c>
      <c r="AN24" s="4">
        <v>93</v>
      </c>
      <c r="AO24" s="4">
        <v>110</v>
      </c>
      <c r="AP24" s="4">
        <v>96</v>
      </c>
      <c r="AQ24" s="4">
        <v>108</v>
      </c>
      <c r="AR24" s="4">
        <v>98</v>
      </c>
      <c r="AS24" s="4">
        <v>90</v>
      </c>
      <c r="AT24" s="4">
        <v>79</v>
      </c>
      <c r="AU24" s="4">
        <v>63</v>
      </c>
      <c r="AV24" s="4">
        <v>64</v>
      </c>
      <c r="AW24" s="4">
        <v>52</v>
      </c>
      <c r="AX24" s="4">
        <v>69</v>
      </c>
      <c r="AY24" s="4">
        <v>61</v>
      </c>
      <c r="AZ24" s="4">
        <v>75</v>
      </c>
      <c r="BA24" s="4">
        <v>55</v>
      </c>
      <c r="BB24" s="4">
        <v>58</v>
      </c>
      <c r="BC24" s="4">
        <v>54</v>
      </c>
      <c r="BD24" s="4">
        <v>42</v>
      </c>
      <c r="BE24" s="4">
        <v>46</v>
      </c>
      <c r="BF24" s="4">
        <v>48</v>
      </c>
      <c r="BG24" s="4">
        <v>58</v>
      </c>
      <c r="BH24" s="4">
        <v>49</v>
      </c>
      <c r="BI24" s="4">
        <v>45</v>
      </c>
      <c r="BJ24" s="4">
        <v>42</v>
      </c>
      <c r="BK24" s="4">
        <v>43</v>
      </c>
      <c r="BL24" s="4">
        <v>52</v>
      </c>
      <c r="BM24" s="4">
        <v>40</v>
      </c>
      <c r="BN24" s="4">
        <v>35</v>
      </c>
      <c r="BO24" s="4">
        <v>35</v>
      </c>
      <c r="BP24" s="4">
        <v>46</v>
      </c>
      <c r="BQ24" s="4">
        <v>31</v>
      </c>
      <c r="BR24" s="4">
        <v>37</v>
      </c>
      <c r="BS24" s="4">
        <v>41</v>
      </c>
      <c r="BT24" s="4">
        <v>36</v>
      </c>
      <c r="BU24" s="4">
        <v>44</v>
      </c>
      <c r="BV24" s="4">
        <v>54</v>
      </c>
      <c r="BX24">
        <f t="shared" si="0"/>
        <v>21</v>
      </c>
    </row>
    <row r="25" spans="1:76" x14ac:dyDescent="0.2">
      <c r="A25" s="8" t="s">
        <v>24</v>
      </c>
      <c r="B25" s="4">
        <v>101</v>
      </c>
      <c r="C25" s="4">
        <v>95</v>
      </c>
      <c r="D25" s="4">
        <v>75</v>
      </c>
      <c r="E25" s="4">
        <v>102</v>
      </c>
      <c r="F25" s="4">
        <v>68</v>
      </c>
      <c r="G25" s="4">
        <v>77</v>
      </c>
      <c r="H25" s="4">
        <v>85</v>
      </c>
      <c r="I25" s="4">
        <v>67</v>
      </c>
      <c r="J25" s="4">
        <v>75</v>
      </c>
      <c r="K25" s="4">
        <v>88</v>
      </c>
      <c r="L25" s="4">
        <v>80</v>
      </c>
      <c r="M25" s="4">
        <v>81</v>
      </c>
      <c r="N25" s="4">
        <v>89</v>
      </c>
      <c r="O25" s="4">
        <v>92</v>
      </c>
      <c r="P25" s="4">
        <v>90</v>
      </c>
      <c r="Q25" s="4">
        <v>106</v>
      </c>
      <c r="R25" s="4">
        <v>105</v>
      </c>
      <c r="S25" s="4">
        <v>121</v>
      </c>
      <c r="T25" s="4">
        <v>116</v>
      </c>
      <c r="U25" s="4">
        <v>134</v>
      </c>
      <c r="V25" s="4">
        <v>131</v>
      </c>
      <c r="W25" s="4">
        <v>123</v>
      </c>
      <c r="X25" s="4">
        <v>122</v>
      </c>
      <c r="Y25" s="4">
        <v>129</v>
      </c>
      <c r="Z25" s="4">
        <v>121</v>
      </c>
      <c r="AA25" s="4">
        <v>91</v>
      </c>
      <c r="AB25" s="4">
        <v>126</v>
      </c>
      <c r="AC25" s="4">
        <v>112</v>
      </c>
      <c r="AD25" s="4">
        <v>100</v>
      </c>
      <c r="AE25" s="4">
        <v>109</v>
      </c>
      <c r="AF25" s="4">
        <v>120</v>
      </c>
      <c r="AG25" s="4">
        <v>111</v>
      </c>
      <c r="AH25" s="4">
        <v>90</v>
      </c>
      <c r="AI25" s="4">
        <v>104</v>
      </c>
      <c r="AJ25" s="4">
        <v>90</v>
      </c>
      <c r="AK25" s="4">
        <v>111</v>
      </c>
      <c r="AL25" s="4">
        <v>108</v>
      </c>
      <c r="AM25" s="4">
        <v>92</v>
      </c>
      <c r="AN25" s="4">
        <v>106</v>
      </c>
      <c r="AO25" s="4">
        <v>82</v>
      </c>
      <c r="AP25" s="4">
        <v>73</v>
      </c>
      <c r="AQ25" s="4">
        <v>88</v>
      </c>
      <c r="AR25" s="4">
        <v>91</v>
      </c>
      <c r="AS25" s="4">
        <v>73</v>
      </c>
      <c r="AT25" s="4">
        <v>79</v>
      </c>
      <c r="AU25" s="4">
        <v>71</v>
      </c>
      <c r="AV25" s="4">
        <v>82</v>
      </c>
      <c r="AW25" s="4">
        <v>66</v>
      </c>
      <c r="AX25" s="4">
        <v>51</v>
      </c>
      <c r="AY25" s="4">
        <v>63</v>
      </c>
      <c r="AZ25" s="4">
        <v>64</v>
      </c>
      <c r="BA25" s="4">
        <v>71</v>
      </c>
      <c r="BB25" s="4">
        <v>54</v>
      </c>
      <c r="BC25" s="4">
        <v>61</v>
      </c>
      <c r="BD25" s="4">
        <v>48</v>
      </c>
      <c r="BE25" s="4">
        <v>37</v>
      </c>
      <c r="BF25" s="4">
        <v>50</v>
      </c>
      <c r="BG25" s="4">
        <v>38</v>
      </c>
      <c r="BH25" s="4">
        <v>55</v>
      </c>
      <c r="BI25" s="4">
        <v>45</v>
      </c>
      <c r="BJ25" s="4">
        <v>52</v>
      </c>
      <c r="BK25" s="4">
        <v>42</v>
      </c>
      <c r="BL25" s="4">
        <v>41</v>
      </c>
      <c r="BM25" s="4">
        <v>39</v>
      </c>
      <c r="BN25" s="4">
        <v>29</v>
      </c>
      <c r="BO25" s="4">
        <v>40</v>
      </c>
      <c r="BP25" s="4">
        <v>48</v>
      </c>
      <c r="BQ25" s="4">
        <v>34</v>
      </c>
      <c r="BR25" s="4">
        <v>45</v>
      </c>
      <c r="BS25" s="4">
        <v>51</v>
      </c>
      <c r="BT25" s="4">
        <v>32</v>
      </c>
      <c r="BU25" s="4">
        <v>48</v>
      </c>
      <c r="BV25" s="4">
        <v>44</v>
      </c>
      <c r="BX25">
        <f t="shared" si="0"/>
        <v>22</v>
      </c>
    </row>
    <row r="26" spans="1:76" x14ac:dyDescent="0.2">
      <c r="A26" s="8" t="s">
        <v>25</v>
      </c>
      <c r="B26" s="4">
        <v>91</v>
      </c>
      <c r="C26" s="4">
        <v>129</v>
      </c>
      <c r="D26" s="4">
        <v>74</v>
      </c>
      <c r="E26" s="4">
        <v>92</v>
      </c>
      <c r="F26" s="4">
        <v>65</v>
      </c>
      <c r="G26" s="4">
        <v>83</v>
      </c>
      <c r="H26" s="4">
        <v>70</v>
      </c>
      <c r="I26" s="4">
        <v>90</v>
      </c>
      <c r="J26" s="4">
        <v>75</v>
      </c>
      <c r="K26" s="4">
        <v>75</v>
      </c>
      <c r="L26" s="4">
        <v>95</v>
      </c>
      <c r="M26" s="4">
        <v>74</v>
      </c>
      <c r="N26" s="4">
        <v>85</v>
      </c>
      <c r="O26" s="4">
        <v>91</v>
      </c>
      <c r="P26" s="4">
        <v>85</v>
      </c>
      <c r="Q26" s="4">
        <v>79</v>
      </c>
      <c r="R26" s="4">
        <v>103</v>
      </c>
      <c r="S26" s="4">
        <v>119</v>
      </c>
      <c r="T26" s="4">
        <v>96</v>
      </c>
      <c r="U26" s="4">
        <v>115</v>
      </c>
      <c r="V26" s="4">
        <v>146</v>
      </c>
      <c r="W26" s="4">
        <v>132</v>
      </c>
      <c r="X26" s="4">
        <v>110</v>
      </c>
      <c r="Y26" s="4">
        <v>118</v>
      </c>
      <c r="Z26" s="4">
        <v>96</v>
      </c>
      <c r="AA26" s="4">
        <v>106</v>
      </c>
      <c r="AB26" s="4">
        <v>105</v>
      </c>
      <c r="AC26" s="4">
        <v>123</v>
      </c>
      <c r="AD26" s="4">
        <v>127</v>
      </c>
      <c r="AE26" s="4">
        <v>82</v>
      </c>
      <c r="AF26" s="4">
        <v>110</v>
      </c>
      <c r="AG26" s="4">
        <v>102</v>
      </c>
      <c r="AH26" s="4">
        <v>89</v>
      </c>
      <c r="AI26" s="4">
        <v>110</v>
      </c>
      <c r="AJ26" s="4">
        <v>102</v>
      </c>
      <c r="AK26" s="4">
        <v>108</v>
      </c>
      <c r="AL26" s="4">
        <v>97</v>
      </c>
      <c r="AM26" s="4">
        <v>108</v>
      </c>
      <c r="AN26" s="4">
        <v>108</v>
      </c>
      <c r="AO26" s="4">
        <v>93</v>
      </c>
      <c r="AP26" s="4">
        <v>80</v>
      </c>
      <c r="AQ26" s="4">
        <v>88</v>
      </c>
      <c r="AR26" s="4">
        <v>91</v>
      </c>
      <c r="AS26" s="4">
        <v>101</v>
      </c>
      <c r="AT26" s="4">
        <v>97</v>
      </c>
      <c r="AU26" s="4">
        <v>96</v>
      </c>
      <c r="AV26" s="4">
        <v>69</v>
      </c>
      <c r="AW26" s="4">
        <v>65</v>
      </c>
      <c r="AX26" s="4">
        <v>82</v>
      </c>
      <c r="AY26" s="4">
        <v>73</v>
      </c>
      <c r="AZ26" s="4">
        <v>63</v>
      </c>
      <c r="BA26" s="4">
        <v>62</v>
      </c>
      <c r="BB26" s="4">
        <v>62</v>
      </c>
      <c r="BC26" s="4">
        <v>49</v>
      </c>
      <c r="BD26" s="4">
        <v>45</v>
      </c>
      <c r="BE26" s="4">
        <v>52</v>
      </c>
      <c r="BF26" s="4">
        <v>55</v>
      </c>
      <c r="BG26" s="4">
        <v>48</v>
      </c>
      <c r="BH26" s="4">
        <v>41</v>
      </c>
      <c r="BI26" s="4">
        <v>44</v>
      </c>
      <c r="BJ26" s="4">
        <v>44</v>
      </c>
      <c r="BK26" s="4">
        <v>44</v>
      </c>
      <c r="BL26" s="4">
        <v>60</v>
      </c>
      <c r="BM26" s="4">
        <v>35</v>
      </c>
      <c r="BN26" s="4">
        <v>33</v>
      </c>
      <c r="BO26" s="4">
        <v>38</v>
      </c>
      <c r="BP26" s="4">
        <v>45</v>
      </c>
      <c r="BQ26" s="4">
        <v>51</v>
      </c>
      <c r="BR26" s="4">
        <v>32</v>
      </c>
      <c r="BS26" s="4">
        <v>41</v>
      </c>
      <c r="BT26" s="4">
        <v>49</v>
      </c>
      <c r="BU26" s="4">
        <v>47</v>
      </c>
      <c r="BV26" s="4">
        <v>48</v>
      </c>
      <c r="BX26">
        <f t="shared" si="0"/>
        <v>23</v>
      </c>
    </row>
    <row r="27" spans="1:76" x14ac:dyDescent="0.2">
      <c r="A27" s="8" t="s">
        <v>26</v>
      </c>
      <c r="B27" s="4">
        <v>100</v>
      </c>
      <c r="C27" s="4">
        <v>97</v>
      </c>
      <c r="D27" s="4">
        <v>89</v>
      </c>
      <c r="E27" s="4">
        <v>91</v>
      </c>
      <c r="F27" s="4">
        <v>77</v>
      </c>
      <c r="G27" s="4">
        <v>84</v>
      </c>
      <c r="H27" s="4">
        <v>86</v>
      </c>
      <c r="I27" s="4">
        <v>79</v>
      </c>
      <c r="J27" s="4">
        <v>76</v>
      </c>
      <c r="K27" s="4">
        <v>69</v>
      </c>
      <c r="L27" s="4">
        <v>75</v>
      </c>
      <c r="M27" s="4">
        <v>94</v>
      </c>
      <c r="N27" s="4">
        <v>89</v>
      </c>
      <c r="O27" s="4">
        <v>84</v>
      </c>
      <c r="P27" s="4">
        <v>75</v>
      </c>
      <c r="Q27" s="4">
        <v>95</v>
      </c>
      <c r="R27" s="4">
        <v>86</v>
      </c>
      <c r="S27" s="4">
        <v>81</v>
      </c>
      <c r="T27" s="4">
        <v>80</v>
      </c>
      <c r="U27" s="4">
        <v>88</v>
      </c>
      <c r="V27" s="4">
        <v>103</v>
      </c>
      <c r="W27" s="4">
        <v>113</v>
      </c>
      <c r="X27" s="4">
        <v>132</v>
      </c>
      <c r="Y27" s="4">
        <v>132</v>
      </c>
      <c r="Z27" s="4">
        <v>102</v>
      </c>
      <c r="AA27" s="4">
        <v>99</v>
      </c>
      <c r="AB27" s="4">
        <v>114</v>
      </c>
      <c r="AC27" s="4">
        <v>94</v>
      </c>
      <c r="AD27" s="4">
        <v>105</v>
      </c>
      <c r="AE27" s="4">
        <v>103</v>
      </c>
      <c r="AF27" s="4">
        <v>104</v>
      </c>
      <c r="AG27" s="4">
        <v>91</v>
      </c>
      <c r="AH27" s="4">
        <v>93</v>
      </c>
      <c r="AI27" s="4">
        <v>84</v>
      </c>
      <c r="AJ27" s="4">
        <v>99</v>
      </c>
      <c r="AK27" s="4">
        <v>91</v>
      </c>
      <c r="AL27" s="4">
        <v>114</v>
      </c>
      <c r="AM27" s="4">
        <v>85</v>
      </c>
      <c r="AN27" s="4">
        <v>86</v>
      </c>
      <c r="AO27" s="4">
        <v>106</v>
      </c>
      <c r="AP27" s="4">
        <v>83</v>
      </c>
      <c r="AQ27" s="4">
        <v>83</v>
      </c>
      <c r="AR27" s="4">
        <v>103</v>
      </c>
      <c r="AS27" s="4">
        <v>93</v>
      </c>
      <c r="AT27" s="4">
        <v>97</v>
      </c>
      <c r="AU27" s="4">
        <v>86</v>
      </c>
      <c r="AV27" s="4">
        <v>85</v>
      </c>
      <c r="AW27" s="4">
        <v>85</v>
      </c>
      <c r="AX27" s="4">
        <v>61</v>
      </c>
      <c r="AY27" s="4">
        <v>76</v>
      </c>
      <c r="AZ27" s="4">
        <v>69</v>
      </c>
      <c r="BA27" s="4">
        <v>62</v>
      </c>
      <c r="BB27" s="4">
        <v>62</v>
      </c>
      <c r="BC27" s="4">
        <v>57</v>
      </c>
      <c r="BD27" s="4">
        <v>60</v>
      </c>
      <c r="BE27" s="4">
        <v>46</v>
      </c>
      <c r="BF27" s="4">
        <v>44</v>
      </c>
      <c r="BG27" s="4">
        <v>49</v>
      </c>
      <c r="BH27" s="4">
        <v>47</v>
      </c>
      <c r="BI27" s="4">
        <v>45</v>
      </c>
      <c r="BJ27" s="4">
        <v>42</v>
      </c>
      <c r="BK27" s="4">
        <v>43</v>
      </c>
      <c r="BL27" s="4">
        <v>48</v>
      </c>
      <c r="BM27" s="4">
        <v>44</v>
      </c>
      <c r="BN27" s="4">
        <v>47</v>
      </c>
      <c r="BO27" s="4">
        <v>56</v>
      </c>
      <c r="BP27" s="4">
        <v>36</v>
      </c>
      <c r="BQ27" s="4">
        <v>54</v>
      </c>
      <c r="BR27" s="4">
        <v>50</v>
      </c>
      <c r="BS27" s="4">
        <v>39</v>
      </c>
      <c r="BT27" s="4">
        <v>39</v>
      </c>
      <c r="BU27" s="4">
        <v>38</v>
      </c>
      <c r="BV27" s="4">
        <v>36</v>
      </c>
      <c r="BX27">
        <f t="shared" si="0"/>
        <v>24</v>
      </c>
    </row>
    <row r="28" spans="1:76" x14ac:dyDescent="0.2">
      <c r="A28" s="8" t="s">
        <v>27</v>
      </c>
      <c r="B28" s="4">
        <v>104</v>
      </c>
      <c r="C28" s="4">
        <v>110</v>
      </c>
      <c r="D28" s="4">
        <v>84</v>
      </c>
      <c r="E28" s="4">
        <v>105</v>
      </c>
      <c r="F28" s="4">
        <v>85</v>
      </c>
      <c r="G28" s="4">
        <v>60</v>
      </c>
      <c r="H28" s="4">
        <v>86</v>
      </c>
      <c r="I28" s="4">
        <v>89</v>
      </c>
      <c r="J28" s="4">
        <v>91</v>
      </c>
      <c r="K28" s="4">
        <v>84</v>
      </c>
      <c r="L28" s="4">
        <v>81</v>
      </c>
      <c r="M28" s="4">
        <v>79</v>
      </c>
      <c r="N28" s="4">
        <v>71</v>
      </c>
      <c r="O28" s="4">
        <v>99</v>
      </c>
      <c r="P28" s="4">
        <v>93</v>
      </c>
      <c r="Q28" s="4">
        <v>80</v>
      </c>
      <c r="R28" s="4">
        <v>82</v>
      </c>
      <c r="S28" s="4">
        <v>93</v>
      </c>
      <c r="T28" s="4">
        <v>83</v>
      </c>
      <c r="U28" s="4">
        <v>112</v>
      </c>
      <c r="V28" s="4">
        <v>82</v>
      </c>
      <c r="W28" s="4">
        <v>109</v>
      </c>
      <c r="X28" s="4">
        <v>121</v>
      </c>
      <c r="Y28" s="4">
        <v>119</v>
      </c>
      <c r="Z28" s="4">
        <v>96</v>
      </c>
      <c r="AA28" s="4">
        <v>94</v>
      </c>
      <c r="AB28" s="4">
        <v>90</v>
      </c>
      <c r="AC28" s="4">
        <v>96</v>
      </c>
      <c r="AD28" s="4">
        <v>84</v>
      </c>
      <c r="AE28" s="4">
        <v>100</v>
      </c>
      <c r="AF28" s="4">
        <v>118</v>
      </c>
      <c r="AG28" s="4">
        <v>98</v>
      </c>
      <c r="AH28" s="4">
        <v>92</v>
      </c>
      <c r="AI28" s="4">
        <v>114</v>
      </c>
      <c r="AJ28" s="4">
        <v>98</v>
      </c>
      <c r="AK28" s="4">
        <v>84</v>
      </c>
      <c r="AL28" s="4">
        <v>100</v>
      </c>
      <c r="AM28" s="4">
        <v>78</v>
      </c>
      <c r="AN28" s="4">
        <v>102</v>
      </c>
      <c r="AO28" s="4">
        <v>93</v>
      </c>
      <c r="AP28" s="4">
        <v>99</v>
      </c>
      <c r="AQ28" s="4">
        <v>94</v>
      </c>
      <c r="AR28" s="4">
        <v>98</v>
      </c>
      <c r="AS28" s="4">
        <v>109</v>
      </c>
      <c r="AT28" s="4">
        <v>90</v>
      </c>
      <c r="AU28" s="4">
        <v>99</v>
      </c>
      <c r="AV28" s="4">
        <v>97</v>
      </c>
      <c r="AW28" s="4">
        <v>95</v>
      </c>
      <c r="AX28" s="4">
        <v>71</v>
      </c>
      <c r="AY28" s="4">
        <v>72</v>
      </c>
      <c r="AZ28" s="4">
        <v>65</v>
      </c>
      <c r="BA28" s="4">
        <v>58</v>
      </c>
      <c r="BB28" s="4">
        <v>52</v>
      </c>
      <c r="BC28" s="4">
        <v>57</v>
      </c>
      <c r="BD28" s="4">
        <v>44</v>
      </c>
      <c r="BE28" s="4">
        <v>48</v>
      </c>
      <c r="BF28" s="4">
        <v>51</v>
      </c>
      <c r="BG28" s="4">
        <v>35</v>
      </c>
      <c r="BH28" s="4">
        <v>31</v>
      </c>
      <c r="BI28" s="4">
        <v>53</v>
      </c>
      <c r="BJ28" s="4">
        <v>40</v>
      </c>
      <c r="BK28" s="4">
        <v>34</v>
      </c>
      <c r="BL28" s="4">
        <v>47</v>
      </c>
      <c r="BM28" s="4">
        <v>42</v>
      </c>
      <c r="BN28" s="4">
        <v>52</v>
      </c>
      <c r="BO28" s="4">
        <v>46</v>
      </c>
      <c r="BP28" s="4">
        <v>46</v>
      </c>
      <c r="BQ28" s="4">
        <v>53</v>
      </c>
      <c r="BR28" s="4">
        <v>46</v>
      </c>
      <c r="BS28" s="4">
        <v>42</v>
      </c>
      <c r="BT28" s="4">
        <v>35</v>
      </c>
      <c r="BU28" s="4">
        <v>53</v>
      </c>
      <c r="BV28" s="4">
        <v>46</v>
      </c>
      <c r="BX28">
        <f t="shared" si="0"/>
        <v>25</v>
      </c>
    </row>
    <row r="29" spans="1:76" x14ac:dyDescent="0.2">
      <c r="A29" s="8" t="s">
        <v>28</v>
      </c>
      <c r="B29" s="4">
        <v>103</v>
      </c>
      <c r="C29" s="4">
        <v>101</v>
      </c>
      <c r="D29" s="4">
        <v>89</v>
      </c>
      <c r="E29" s="4">
        <v>84</v>
      </c>
      <c r="F29" s="4">
        <v>80</v>
      </c>
      <c r="G29" s="4">
        <v>82</v>
      </c>
      <c r="H29" s="4">
        <v>74</v>
      </c>
      <c r="I29" s="4">
        <v>89</v>
      </c>
      <c r="J29" s="4">
        <v>75</v>
      </c>
      <c r="K29" s="4">
        <v>62</v>
      </c>
      <c r="L29" s="4">
        <v>80</v>
      </c>
      <c r="M29" s="4">
        <v>82</v>
      </c>
      <c r="N29" s="4">
        <v>105</v>
      </c>
      <c r="O29" s="4">
        <v>73</v>
      </c>
      <c r="P29" s="4">
        <v>96</v>
      </c>
      <c r="Q29" s="4">
        <v>81</v>
      </c>
      <c r="R29" s="4">
        <v>99</v>
      </c>
      <c r="S29" s="4">
        <v>81</v>
      </c>
      <c r="T29" s="4">
        <v>82</v>
      </c>
      <c r="U29" s="4">
        <v>90</v>
      </c>
      <c r="V29" s="4">
        <v>97</v>
      </c>
      <c r="W29" s="4">
        <v>97</v>
      </c>
      <c r="X29" s="4">
        <v>105</v>
      </c>
      <c r="Y29" s="4">
        <v>120</v>
      </c>
      <c r="Z29" s="4">
        <v>116</v>
      </c>
      <c r="AA29" s="4">
        <v>99</v>
      </c>
      <c r="AB29" s="4">
        <v>93</v>
      </c>
      <c r="AC29" s="4">
        <v>102</v>
      </c>
      <c r="AD29" s="4">
        <v>94</v>
      </c>
      <c r="AE29" s="4">
        <v>102</v>
      </c>
      <c r="AF29" s="4">
        <v>86</v>
      </c>
      <c r="AG29" s="4">
        <v>106</v>
      </c>
      <c r="AH29" s="4">
        <v>89</v>
      </c>
      <c r="AI29" s="4">
        <v>68</v>
      </c>
      <c r="AJ29" s="4">
        <v>97</v>
      </c>
      <c r="AK29" s="4">
        <v>79</v>
      </c>
      <c r="AL29" s="4">
        <v>97</v>
      </c>
      <c r="AM29" s="4">
        <v>90</v>
      </c>
      <c r="AN29" s="4">
        <v>109</v>
      </c>
      <c r="AO29" s="4">
        <v>83</v>
      </c>
      <c r="AP29" s="4">
        <v>113</v>
      </c>
      <c r="AQ29" s="4">
        <v>93</v>
      </c>
      <c r="AR29" s="4">
        <v>101</v>
      </c>
      <c r="AS29" s="4">
        <v>82</v>
      </c>
      <c r="AT29" s="4">
        <v>87</v>
      </c>
      <c r="AU29" s="4">
        <v>74</v>
      </c>
      <c r="AV29" s="4">
        <v>108</v>
      </c>
      <c r="AW29" s="4">
        <v>79</v>
      </c>
      <c r="AX29" s="4">
        <v>91</v>
      </c>
      <c r="AY29" s="4">
        <v>80</v>
      </c>
      <c r="AZ29" s="4">
        <v>73</v>
      </c>
      <c r="BA29" s="4">
        <v>62</v>
      </c>
      <c r="BB29" s="4">
        <v>72</v>
      </c>
      <c r="BC29" s="4">
        <v>58</v>
      </c>
      <c r="BD29" s="4">
        <v>54</v>
      </c>
      <c r="BE29" s="4">
        <v>56</v>
      </c>
      <c r="BF29" s="4">
        <v>42</v>
      </c>
      <c r="BG29" s="4">
        <v>51</v>
      </c>
      <c r="BH29" s="4">
        <v>45</v>
      </c>
      <c r="BI29" s="4">
        <v>59</v>
      </c>
      <c r="BJ29" s="4">
        <v>47</v>
      </c>
      <c r="BK29" s="4">
        <v>43</v>
      </c>
      <c r="BL29" s="4">
        <v>49</v>
      </c>
      <c r="BM29" s="4">
        <v>57</v>
      </c>
      <c r="BN29" s="4">
        <v>44</v>
      </c>
      <c r="BO29" s="4">
        <v>58</v>
      </c>
      <c r="BP29" s="4">
        <v>50</v>
      </c>
      <c r="BQ29" s="4">
        <v>51</v>
      </c>
      <c r="BR29" s="4">
        <v>46</v>
      </c>
      <c r="BS29" s="4">
        <v>46</v>
      </c>
      <c r="BT29" s="4">
        <v>49</v>
      </c>
      <c r="BU29" s="4">
        <v>49</v>
      </c>
      <c r="BV29" s="4">
        <v>49</v>
      </c>
      <c r="BX29">
        <f t="shared" si="0"/>
        <v>26</v>
      </c>
    </row>
    <row r="30" spans="1:76" x14ac:dyDescent="0.2">
      <c r="A30" s="8" t="s">
        <v>29</v>
      </c>
      <c r="B30" s="4">
        <v>90</v>
      </c>
      <c r="C30" s="4">
        <v>119</v>
      </c>
      <c r="D30" s="4">
        <v>91</v>
      </c>
      <c r="E30" s="4">
        <v>87</v>
      </c>
      <c r="F30" s="4">
        <v>75</v>
      </c>
      <c r="G30" s="4">
        <v>80</v>
      </c>
      <c r="H30" s="4">
        <v>87</v>
      </c>
      <c r="I30" s="4">
        <v>64</v>
      </c>
      <c r="J30" s="4">
        <v>67</v>
      </c>
      <c r="K30" s="4">
        <v>65</v>
      </c>
      <c r="L30" s="4">
        <v>90</v>
      </c>
      <c r="M30" s="4">
        <v>72</v>
      </c>
      <c r="N30" s="4">
        <v>74</v>
      </c>
      <c r="O30" s="4">
        <v>80</v>
      </c>
      <c r="P30" s="4">
        <v>71</v>
      </c>
      <c r="Q30" s="4">
        <v>92</v>
      </c>
      <c r="R30" s="4">
        <v>60</v>
      </c>
      <c r="S30" s="4">
        <v>109</v>
      </c>
      <c r="T30" s="4">
        <v>93</v>
      </c>
      <c r="U30" s="4">
        <v>73</v>
      </c>
      <c r="V30" s="4">
        <v>81</v>
      </c>
      <c r="W30" s="4">
        <v>97</v>
      </c>
      <c r="X30" s="4">
        <v>97</v>
      </c>
      <c r="Y30" s="4">
        <v>93</v>
      </c>
      <c r="Z30" s="4">
        <v>104</v>
      </c>
      <c r="AA30" s="4">
        <v>99</v>
      </c>
      <c r="AB30" s="4">
        <v>100</v>
      </c>
      <c r="AC30" s="4">
        <v>114</v>
      </c>
      <c r="AD30" s="4">
        <v>88</v>
      </c>
      <c r="AE30" s="4">
        <v>74</v>
      </c>
      <c r="AF30" s="4">
        <v>108</v>
      </c>
      <c r="AG30" s="4">
        <v>93</v>
      </c>
      <c r="AH30" s="4">
        <v>90</v>
      </c>
      <c r="AI30" s="4">
        <v>79</v>
      </c>
      <c r="AJ30" s="4">
        <v>89</v>
      </c>
      <c r="AK30" s="4">
        <v>88</v>
      </c>
      <c r="AL30" s="4">
        <v>114</v>
      </c>
      <c r="AM30" s="4">
        <v>78</v>
      </c>
      <c r="AN30" s="4">
        <v>98</v>
      </c>
      <c r="AO30" s="4">
        <v>97</v>
      </c>
      <c r="AP30" s="4">
        <v>95</v>
      </c>
      <c r="AQ30" s="4">
        <v>95</v>
      </c>
      <c r="AR30" s="4">
        <v>99</v>
      </c>
      <c r="AS30" s="4">
        <v>90</v>
      </c>
      <c r="AT30" s="4">
        <v>84</v>
      </c>
      <c r="AU30" s="4">
        <v>67</v>
      </c>
      <c r="AV30" s="4">
        <v>97</v>
      </c>
      <c r="AW30" s="4">
        <v>89</v>
      </c>
      <c r="AX30" s="4">
        <v>90</v>
      </c>
      <c r="AY30" s="4">
        <v>93</v>
      </c>
      <c r="AZ30" s="4">
        <v>66</v>
      </c>
      <c r="BA30" s="4">
        <v>77</v>
      </c>
      <c r="BB30" s="4">
        <v>48</v>
      </c>
      <c r="BC30" s="4">
        <v>51</v>
      </c>
      <c r="BD30" s="4">
        <v>53</v>
      </c>
      <c r="BE30" s="4">
        <v>49</v>
      </c>
      <c r="BF30" s="4">
        <v>50</v>
      </c>
      <c r="BG30" s="4">
        <v>31</v>
      </c>
      <c r="BH30" s="4">
        <v>47</v>
      </c>
      <c r="BI30" s="4">
        <v>40</v>
      </c>
      <c r="BJ30" s="4">
        <v>31</v>
      </c>
      <c r="BK30" s="4">
        <v>48</v>
      </c>
      <c r="BL30" s="4">
        <v>44</v>
      </c>
      <c r="BM30" s="4">
        <v>55</v>
      </c>
      <c r="BN30" s="4">
        <v>41</v>
      </c>
      <c r="BO30" s="4">
        <v>49</v>
      </c>
      <c r="BP30" s="4">
        <v>46</v>
      </c>
      <c r="BQ30" s="4">
        <v>46</v>
      </c>
      <c r="BR30" s="4">
        <v>54</v>
      </c>
      <c r="BS30" s="4">
        <v>51</v>
      </c>
      <c r="BT30" s="4">
        <v>50</v>
      </c>
      <c r="BU30" s="4">
        <v>58</v>
      </c>
      <c r="BV30" s="4">
        <v>49</v>
      </c>
      <c r="BX30">
        <f t="shared" si="0"/>
        <v>27</v>
      </c>
    </row>
    <row r="31" spans="1:76" x14ac:dyDescent="0.2">
      <c r="A31" s="8" t="s">
        <v>30</v>
      </c>
      <c r="B31" s="4">
        <v>100</v>
      </c>
      <c r="C31" s="4">
        <v>105</v>
      </c>
      <c r="D31" s="4">
        <v>78</v>
      </c>
      <c r="E31" s="4">
        <v>83</v>
      </c>
      <c r="F31" s="4">
        <v>80</v>
      </c>
      <c r="G31" s="4">
        <v>73</v>
      </c>
      <c r="H31" s="4">
        <v>71</v>
      </c>
      <c r="I31" s="4">
        <v>73</v>
      </c>
      <c r="J31" s="4">
        <v>79</v>
      </c>
      <c r="K31" s="4">
        <v>76</v>
      </c>
      <c r="L31" s="4">
        <v>76</v>
      </c>
      <c r="M31" s="4">
        <v>76</v>
      </c>
      <c r="N31" s="4">
        <v>86</v>
      </c>
      <c r="O31" s="4">
        <v>70</v>
      </c>
      <c r="P31" s="4">
        <v>75</v>
      </c>
      <c r="Q31" s="4">
        <v>63</v>
      </c>
      <c r="R31" s="4">
        <v>80</v>
      </c>
      <c r="S31" s="4">
        <v>93</v>
      </c>
      <c r="T31" s="4">
        <v>90</v>
      </c>
      <c r="U31" s="4">
        <v>81</v>
      </c>
      <c r="V31" s="4">
        <v>92</v>
      </c>
      <c r="W31" s="4">
        <v>79</v>
      </c>
      <c r="X31" s="4">
        <v>107</v>
      </c>
      <c r="Y31" s="4">
        <v>90</v>
      </c>
      <c r="Z31" s="4">
        <v>99</v>
      </c>
      <c r="AA31" s="4">
        <v>98</v>
      </c>
      <c r="AB31" s="4">
        <v>114</v>
      </c>
      <c r="AC31" s="4">
        <v>104</v>
      </c>
      <c r="AD31" s="4">
        <v>98</v>
      </c>
      <c r="AE31" s="4">
        <v>95</v>
      </c>
      <c r="AF31" s="4">
        <v>103</v>
      </c>
      <c r="AG31" s="4">
        <v>91</v>
      </c>
      <c r="AH31" s="4">
        <v>102</v>
      </c>
      <c r="AI31" s="4">
        <v>91</v>
      </c>
      <c r="AJ31" s="4">
        <v>91</v>
      </c>
      <c r="AK31" s="4">
        <v>103</v>
      </c>
      <c r="AL31" s="4">
        <v>98</v>
      </c>
      <c r="AM31" s="4">
        <v>87</v>
      </c>
      <c r="AN31" s="4">
        <v>102</v>
      </c>
      <c r="AO31" s="4">
        <v>97</v>
      </c>
      <c r="AP31" s="4">
        <v>98</v>
      </c>
      <c r="AQ31" s="4">
        <v>106</v>
      </c>
      <c r="AR31" s="4">
        <v>118</v>
      </c>
      <c r="AS31" s="4">
        <v>99</v>
      </c>
      <c r="AT31" s="4">
        <v>96</v>
      </c>
      <c r="AU31" s="4">
        <v>68</v>
      </c>
      <c r="AV31" s="4">
        <v>96</v>
      </c>
      <c r="AW31" s="4">
        <v>97</v>
      </c>
      <c r="AX31" s="4">
        <v>100</v>
      </c>
      <c r="AY31" s="4">
        <v>92</v>
      </c>
      <c r="AZ31" s="4">
        <v>69</v>
      </c>
      <c r="BA31" s="4">
        <v>70</v>
      </c>
      <c r="BB31" s="4">
        <v>67</v>
      </c>
      <c r="BC31" s="4">
        <v>76</v>
      </c>
      <c r="BD31" s="4">
        <v>64</v>
      </c>
      <c r="BE31" s="4">
        <v>45</v>
      </c>
      <c r="BF31" s="4">
        <v>50</v>
      </c>
      <c r="BG31" s="4">
        <v>58</v>
      </c>
      <c r="BH31" s="4">
        <v>57</v>
      </c>
      <c r="BI31" s="4">
        <v>43</v>
      </c>
      <c r="BJ31" s="4">
        <v>37</v>
      </c>
      <c r="BK31" s="4">
        <v>48</v>
      </c>
      <c r="BL31" s="4">
        <v>43</v>
      </c>
      <c r="BM31" s="4">
        <v>43</v>
      </c>
      <c r="BN31" s="4">
        <v>49</v>
      </c>
      <c r="BO31" s="4">
        <v>44</v>
      </c>
      <c r="BP31" s="4">
        <v>43</v>
      </c>
      <c r="BQ31" s="4">
        <v>60</v>
      </c>
      <c r="BR31" s="4">
        <v>52</v>
      </c>
      <c r="BS31" s="4">
        <v>50</v>
      </c>
      <c r="BT31" s="4">
        <v>51</v>
      </c>
      <c r="BU31" s="4">
        <v>50</v>
      </c>
      <c r="BV31" s="4">
        <v>49</v>
      </c>
      <c r="BX31">
        <f t="shared" si="0"/>
        <v>28</v>
      </c>
    </row>
    <row r="32" spans="1:76" x14ac:dyDescent="0.2">
      <c r="A32" s="8" t="s">
        <v>31</v>
      </c>
      <c r="B32" s="4">
        <v>101</v>
      </c>
      <c r="C32" s="4">
        <v>99</v>
      </c>
      <c r="D32" s="4">
        <v>85</v>
      </c>
      <c r="E32" s="4">
        <v>76</v>
      </c>
      <c r="F32" s="4">
        <v>78</v>
      </c>
      <c r="G32" s="4">
        <v>73</v>
      </c>
      <c r="H32" s="4">
        <v>81</v>
      </c>
      <c r="I32" s="4">
        <v>67</v>
      </c>
      <c r="J32" s="4">
        <v>69</v>
      </c>
      <c r="K32" s="4">
        <v>95</v>
      </c>
      <c r="L32" s="4">
        <v>80</v>
      </c>
      <c r="M32" s="4">
        <v>82</v>
      </c>
      <c r="N32" s="4">
        <v>88</v>
      </c>
      <c r="O32" s="4">
        <v>86</v>
      </c>
      <c r="P32" s="4">
        <v>79</v>
      </c>
      <c r="Q32" s="4">
        <v>92</v>
      </c>
      <c r="R32" s="4">
        <v>84</v>
      </c>
      <c r="S32" s="4">
        <v>77</v>
      </c>
      <c r="T32" s="4">
        <v>98</v>
      </c>
      <c r="U32" s="4">
        <v>80</v>
      </c>
      <c r="V32" s="4">
        <v>102</v>
      </c>
      <c r="W32" s="4">
        <v>87</v>
      </c>
      <c r="X32" s="4">
        <v>107</v>
      </c>
      <c r="Y32" s="4">
        <v>98</v>
      </c>
      <c r="Z32" s="4">
        <v>69</v>
      </c>
      <c r="AA32" s="4">
        <v>100</v>
      </c>
      <c r="AB32" s="4">
        <v>114</v>
      </c>
      <c r="AC32" s="4">
        <v>88</v>
      </c>
      <c r="AD32" s="4">
        <v>87</v>
      </c>
      <c r="AE32" s="4">
        <v>103</v>
      </c>
      <c r="AF32" s="4">
        <v>104</v>
      </c>
      <c r="AG32" s="4">
        <v>101</v>
      </c>
      <c r="AH32" s="4">
        <v>110</v>
      </c>
      <c r="AI32" s="4">
        <v>92</v>
      </c>
      <c r="AJ32" s="4">
        <v>117</v>
      </c>
      <c r="AK32" s="4">
        <v>111</v>
      </c>
      <c r="AL32" s="4">
        <v>84</v>
      </c>
      <c r="AM32" s="4">
        <v>86</v>
      </c>
      <c r="AN32" s="4">
        <v>91</v>
      </c>
      <c r="AO32" s="4">
        <v>95</v>
      </c>
      <c r="AP32" s="4">
        <v>111</v>
      </c>
      <c r="AQ32" s="4">
        <v>102</v>
      </c>
      <c r="AR32" s="4">
        <v>119</v>
      </c>
      <c r="AS32" s="4">
        <v>113</v>
      </c>
      <c r="AT32" s="4">
        <v>104</v>
      </c>
      <c r="AU32" s="4">
        <v>100</v>
      </c>
      <c r="AV32" s="4">
        <v>97</v>
      </c>
      <c r="AW32" s="4">
        <v>83</v>
      </c>
      <c r="AX32" s="4">
        <v>90</v>
      </c>
      <c r="AY32" s="4">
        <v>78</v>
      </c>
      <c r="AZ32" s="4">
        <v>87</v>
      </c>
      <c r="BA32" s="4">
        <v>84</v>
      </c>
      <c r="BB32" s="4">
        <v>67</v>
      </c>
      <c r="BC32" s="4">
        <v>70</v>
      </c>
      <c r="BD32" s="4">
        <v>70</v>
      </c>
      <c r="BE32" s="4">
        <v>59</v>
      </c>
      <c r="BF32" s="4">
        <v>51</v>
      </c>
      <c r="BG32" s="4">
        <v>60</v>
      </c>
      <c r="BH32" s="4">
        <v>64</v>
      </c>
      <c r="BI32" s="4">
        <v>48</v>
      </c>
      <c r="BJ32" s="4">
        <v>54</v>
      </c>
      <c r="BK32" s="4">
        <v>55</v>
      </c>
      <c r="BL32" s="4">
        <v>55</v>
      </c>
      <c r="BM32" s="4">
        <v>69</v>
      </c>
      <c r="BN32" s="4">
        <v>48</v>
      </c>
      <c r="BO32" s="4">
        <v>44</v>
      </c>
      <c r="BP32" s="4">
        <v>45</v>
      </c>
      <c r="BQ32" s="4">
        <v>50</v>
      </c>
      <c r="BR32" s="4">
        <v>55</v>
      </c>
      <c r="BS32" s="4">
        <v>44</v>
      </c>
      <c r="BT32" s="4">
        <v>58</v>
      </c>
      <c r="BU32" s="4">
        <v>64</v>
      </c>
      <c r="BV32" s="4">
        <v>50</v>
      </c>
      <c r="BX32">
        <f t="shared" si="0"/>
        <v>29</v>
      </c>
    </row>
    <row r="33" spans="1:76" x14ac:dyDescent="0.2">
      <c r="A33" s="8" t="s">
        <v>32</v>
      </c>
      <c r="B33" s="4">
        <v>96</v>
      </c>
      <c r="C33" s="4">
        <v>77</v>
      </c>
      <c r="D33" s="4">
        <v>97</v>
      </c>
      <c r="E33" s="4">
        <v>107</v>
      </c>
      <c r="F33" s="4">
        <v>86</v>
      </c>
      <c r="G33" s="4">
        <v>80</v>
      </c>
      <c r="H33" s="4">
        <v>81</v>
      </c>
      <c r="I33" s="4">
        <v>92</v>
      </c>
      <c r="J33" s="4">
        <v>88</v>
      </c>
      <c r="K33" s="4">
        <v>91</v>
      </c>
      <c r="L33" s="4">
        <v>82</v>
      </c>
      <c r="M33" s="4">
        <v>74</v>
      </c>
      <c r="N33" s="4">
        <v>90</v>
      </c>
      <c r="O33" s="4">
        <v>66</v>
      </c>
      <c r="P33" s="4">
        <v>87</v>
      </c>
      <c r="Q33" s="4">
        <v>68</v>
      </c>
      <c r="R33" s="4">
        <v>82</v>
      </c>
      <c r="S33" s="4">
        <v>93</v>
      </c>
      <c r="T33" s="4">
        <v>104</v>
      </c>
      <c r="U33" s="4">
        <v>94</v>
      </c>
      <c r="V33" s="4">
        <v>78</v>
      </c>
      <c r="W33" s="4">
        <v>106</v>
      </c>
      <c r="X33" s="4">
        <v>77</v>
      </c>
      <c r="Y33" s="4">
        <v>111</v>
      </c>
      <c r="Z33" s="4">
        <v>71</v>
      </c>
      <c r="AA33" s="4">
        <v>113</v>
      </c>
      <c r="AB33" s="4">
        <v>104</v>
      </c>
      <c r="AC33" s="4">
        <v>121</v>
      </c>
      <c r="AD33" s="4">
        <v>97</v>
      </c>
      <c r="AE33" s="4">
        <v>110</v>
      </c>
      <c r="AF33" s="4">
        <v>111</v>
      </c>
      <c r="AG33" s="4">
        <v>94</v>
      </c>
      <c r="AH33" s="4">
        <v>98</v>
      </c>
      <c r="AI33" s="4">
        <v>95</v>
      </c>
      <c r="AJ33" s="4">
        <v>103</v>
      </c>
      <c r="AK33" s="4">
        <v>82</v>
      </c>
      <c r="AL33" s="4">
        <v>91</v>
      </c>
      <c r="AM33" s="4">
        <v>84</v>
      </c>
      <c r="AN33" s="4">
        <v>97</v>
      </c>
      <c r="AO33" s="4">
        <v>93</v>
      </c>
      <c r="AP33" s="4">
        <v>106</v>
      </c>
      <c r="AQ33" s="4">
        <v>113</v>
      </c>
      <c r="AR33" s="4">
        <v>111</v>
      </c>
      <c r="AS33" s="4">
        <v>118</v>
      </c>
      <c r="AT33" s="4">
        <v>101</v>
      </c>
      <c r="AU33" s="4">
        <v>107</v>
      </c>
      <c r="AV33" s="4">
        <v>109</v>
      </c>
      <c r="AW33" s="4">
        <v>91</v>
      </c>
      <c r="AX33" s="4">
        <v>87</v>
      </c>
      <c r="AY33" s="4">
        <v>94</v>
      </c>
      <c r="AZ33" s="4">
        <v>86</v>
      </c>
      <c r="BA33" s="4">
        <v>111</v>
      </c>
      <c r="BB33" s="4">
        <v>86</v>
      </c>
      <c r="BC33" s="4">
        <v>70</v>
      </c>
      <c r="BD33" s="4">
        <v>67</v>
      </c>
      <c r="BE33" s="4">
        <v>67</v>
      </c>
      <c r="BF33" s="4">
        <v>60</v>
      </c>
      <c r="BG33" s="4">
        <v>59</v>
      </c>
      <c r="BH33" s="4">
        <v>51</v>
      </c>
      <c r="BI33" s="4">
        <v>48</v>
      </c>
      <c r="BJ33" s="4">
        <v>39</v>
      </c>
      <c r="BK33" s="4">
        <v>41</v>
      </c>
      <c r="BL33" s="4">
        <v>46</v>
      </c>
      <c r="BM33" s="4">
        <v>48</v>
      </c>
      <c r="BN33" s="4">
        <v>51</v>
      </c>
      <c r="BO33" s="4">
        <v>55</v>
      </c>
      <c r="BP33" s="4">
        <v>54</v>
      </c>
      <c r="BQ33" s="4">
        <v>49</v>
      </c>
      <c r="BR33" s="4">
        <v>64</v>
      </c>
      <c r="BS33" s="4">
        <v>45</v>
      </c>
      <c r="BT33" s="4">
        <v>63</v>
      </c>
      <c r="BU33" s="4">
        <v>61</v>
      </c>
      <c r="BV33" s="4">
        <v>61</v>
      </c>
      <c r="BX33">
        <f t="shared" si="0"/>
        <v>30</v>
      </c>
    </row>
    <row r="34" spans="1:76" x14ac:dyDescent="0.2">
      <c r="A34" s="8" t="s">
        <v>33</v>
      </c>
      <c r="B34" s="4">
        <v>83</v>
      </c>
      <c r="C34" s="4">
        <v>105</v>
      </c>
      <c r="D34" s="4">
        <v>76</v>
      </c>
      <c r="E34" s="4">
        <v>85</v>
      </c>
      <c r="F34" s="4">
        <v>106</v>
      </c>
      <c r="G34" s="4">
        <v>83</v>
      </c>
      <c r="H34" s="4">
        <v>80</v>
      </c>
      <c r="I34" s="4">
        <v>70</v>
      </c>
      <c r="J34" s="4">
        <v>80</v>
      </c>
      <c r="K34" s="4">
        <v>93</v>
      </c>
      <c r="L34" s="4">
        <v>77</v>
      </c>
      <c r="M34" s="4">
        <v>82</v>
      </c>
      <c r="N34" s="4">
        <v>73</v>
      </c>
      <c r="O34" s="4">
        <v>77</v>
      </c>
      <c r="P34" s="4">
        <v>67</v>
      </c>
      <c r="Q34" s="4">
        <v>75</v>
      </c>
      <c r="R34" s="4">
        <v>80</v>
      </c>
      <c r="S34" s="4">
        <v>69</v>
      </c>
      <c r="T34" s="4">
        <v>82</v>
      </c>
      <c r="U34" s="4">
        <v>80</v>
      </c>
      <c r="V34" s="4">
        <v>92</v>
      </c>
      <c r="W34" s="4">
        <v>91</v>
      </c>
      <c r="X34" s="4">
        <v>95</v>
      </c>
      <c r="Y34" s="4">
        <v>77</v>
      </c>
      <c r="Z34" s="4">
        <v>83</v>
      </c>
      <c r="AA34" s="4">
        <v>94</v>
      </c>
      <c r="AB34" s="4">
        <v>88</v>
      </c>
      <c r="AC34" s="4">
        <v>101</v>
      </c>
      <c r="AD34" s="4">
        <v>102</v>
      </c>
      <c r="AE34" s="4">
        <v>109</v>
      </c>
      <c r="AF34" s="4">
        <v>122</v>
      </c>
      <c r="AG34" s="4">
        <v>120</v>
      </c>
      <c r="AH34" s="4">
        <v>89</v>
      </c>
      <c r="AI34" s="4">
        <v>104</v>
      </c>
      <c r="AJ34" s="4">
        <v>95</v>
      </c>
      <c r="AK34" s="4">
        <v>99</v>
      </c>
      <c r="AL34" s="4">
        <v>105</v>
      </c>
      <c r="AM34" s="4">
        <v>89</v>
      </c>
      <c r="AN34" s="4">
        <v>99</v>
      </c>
      <c r="AO34" s="4">
        <v>104</v>
      </c>
      <c r="AP34" s="4">
        <v>95</v>
      </c>
      <c r="AQ34" s="4">
        <v>127</v>
      </c>
      <c r="AR34" s="4">
        <v>122</v>
      </c>
      <c r="AS34" s="4">
        <v>110</v>
      </c>
      <c r="AT34" s="4">
        <v>109</v>
      </c>
      <c r="AU34" s="4">
        <v>109</v>
      </c>
      <c r="AV34" s="4">
        <v>115</v>
      </c>
      <c r="AW34" s="4">
        <v>111</v>
      </c>
      <c r="AX34" s="4">
        <v>92</v>
      </c>
      <c r="AY34" s="4">
        <v>98</v>
      </c>
      <c r="AZ34" s="4">
        <v>94</v>
      </c>
      <c r="BA34" s="4">
        <v>109</v>
      </c>
      <c r="BB34" s="4">
        <v>104</v>
      </c>
      <c r="BC34" s="4">
        <v>94</v>
      </c>
      <c r="BD34" s="4">
        <v>77</v>
      </c>
      <c r="BE34" s="4">
        <v>55</v>
      </c>
      <c r="BF34" s="4">
        <v>61</v>
      </c>
      <c r="BG34" s="4">
        <v>64</v>
      </c>
      <c r="BH34" s="4">
        <v>63</v>
      </c>
      <c r="BI34" s="4">
        <v>46</v>
      </c>
      <c r="BJ34" s="4">
        <v>60</v>
      </c>
      <c r="BK34" s="4">
        <v>54</v>
      </c>
      <c r="BL34" s="4">
        <v>58</v>
      </c>
      <c r="BM34" s="4">
        <v>39</v>
      </c>
      <c r="BN34" s="4">
        <v>56</v>
      </c>
      <c r="BO34" s="4">
        <v>57</v>
      </c>
      <c r="BP34" s="4">
        <v>52</v>
      </c>
      <c r="BQ34" s="4">
        <v>48</v>
      </c>
      <c r="BR34" s="4">
        <v>61</v>
      </c>
      <c r="BS34" s="4">
        <v>57</v>
      </c>
      <c r="BT34" s="4">
        <v>53</v>
      </c>
      <c r="BU34" s="4">
        <v>70</v>
      </c>
      <c r="BV34" s="4">
        <v>71</v>
      </c>
      <c r="BX34">
        <f t="shared" si="0"/>
        <v>31</v>
      </c>
    </row>
    <row r="35" spans="1:76" x14ac:dyDescent="0.2">
      <c r="A35" s="8" t="s">
        <v>34</v>
      </c>
      <c r="B35" s="4">
        <v>82</v>
      </c>
      <c r="C35" s="4">
        <v>73</v>
      </c>
      <c r="D35" s="4">
        <v>117</v>
      </c>
      <c r="E35" s="4">
        <v>115</v>
      </c>
      <c r="F35" s="4">
        <v>91</v>
      </c>
      <c r="G35" s="4">
        <v>102</v>
      </c>
      <c r="H35" s="4">
        <v>80</v>
      </c>
      <c r="I35" s="4">
        <v>87</v>
      </c>
      <c r="J35" s="4">
        <v>91</v>
      </c>
      <c r="K35" s="4">
        <v>86</v>
      </c>
      <c r="L35" s="4">
        <v>76</v>
      </c>
      <c r="M35" s="4">
        <v>85</v>
      </c>
      <c r="N35" s="4">
        <v>91</v>
      </c>
      <c r="O35" s="4">
        <v>85</v>
      </c>
      <c r="P35" s="4">
        <v>94</v>
      </c>
      <c r="Q35" s="4">
        <v>85</v>
      </c>
      <c r="R35" s="4">
        <v>79</v>
      </c>
      <c r="S35" s="4">
        <v>97</v>
      </c>
      <c r="T35" s="4">
        <v>90</v>
      </c>
      <c r="U35" s="4">
        <v>94</v>
      </c>
      <c r="V35" s="4">
        <v>100</v>
      </c>
      <c r="W35" s="4">
        <v>94</v>
      </c>
      <c r="X35" s="4">
        <v>105</v>
      </c>
      <c r="Y35" s="4">
        <v>109</v>
      </c>
      <c r="Z35" s="4">
        <v>80</v>
      </c>
      <c r="AA35" s="4">
        <v>83</v>
      </c>
      <c r="AB35" s="4">
        <v>100</v>
      </c>
      <c r="AC35" s="4">
        <v>95</v>
      </c>
      <c r="AD35" s="4">
        <v>105</v>
      </c>
      <c r="AE35" s="4">
        <v>116</v>
      </c>
      <c r="AF35" s="4">
        <v>99</v>
      </c>
      <c r="AG35" s="4">
        <v>101</v>
      </c>
      <c r="AH35" s="4">
        <v>92</v>
      </c>
      <c r="AI35" s="4">
        <v>114</v>
      </c>
      <c r="AJ35" s="4">
        <v>111</v>
      </c>
      <c r="AK35" s="4">
        <v>112</v>
      </c>
      <c r="AL35" s="4">
        <v>94</v>
      </c>
      <c r="AM35" s="4">
        <v>107</v>
      </c>
      <c r="AN35" s="4">
        <v>113</v>
      </c>
      <c r="AO35" s="4">
        <v>118</v>
      </c>
      <c r="AP35" s="4">
        <v>119</v>
      </c>
      <c r="AQ35" s="4">
        <v>118</v>
      </c>
      <c r="AR35" s="4">
        <v>116</v>
      </c>
      <c r="AS35" s="4">
        <v>128</v>
      </c>
      <c r="AT35" s="4">
        <v>128</v>
      </c>
      <c r="AU35" s="4">
        <v>129</v>
      </c>
      <c r="AV35" s="4">
        <v>107</v>
      </c>
      <c r="AW35" s="4">
        <v>120</v>
      </c>
      <c r="AX35" s="4">
        <v>122</v>
      </c>
      <c r="AY35" s="4">
        <v>99</v>
      </c>
      <c r="AZ35" s="4">
        <v>105</v>
      </c>
      <c r="BA35" s="4">
        <v>82</v>
      </c>
      <c r="BB35" s="4">
        <v>104</v>
      </c>
      <c r="BC35" s="4">
        <v>87</v>
      </c>
      <c r="BD35" s="4">
        <v>76</v>
      </c>
      <c r="BE35" s="4">
        <v>65</v>
      </c>
      <c r="BF35" s="4">
        <v>74</v>
      </c>
      <c r="BG35" s="4">
        <v>55</v>
      </c>
      <c r="BH35" s="4">
        <v>65</v>
      </c>
      <c r="BI35" s="4">
        <v>60</v>
      </c>
      <c r="BJ35" s="4">
        <v>54</v>
      </c>
      <c r="BK35" s="4">
        <v>59</v>
      </c>
      <c r="BL35" s="4">
        <v>65</v>
      </c>
      <c r="BM35" s="4">
        <v>44</v>
      </c>
      <c r="BN35" s="4">
        <v>54</v>
      </c>
      <c r="BO35" s="4">
        <v>51</v>
      </c>
      <c r="BP35" s="4">
        <v>65</v>
      </c>
      <c r="BQ35" s="4">
        <v>62</v>
      </c>
      <c r="BR35" s="4">
        <v>56</v>
      </c>
      <c r="BS35" s="4">
        <v>56</v>
      </c>
      <c r="BT35" s="4">
        <v>53</v>
      </c>
      <c r="BU35" s="4">
        <v>56</v>
      </c>
      <c r="BV35" s="4">
        <v>50</v>
      </c>
      <c r="BX35">
        <f t="shared" si="0"/>
        <v>32</v>
      </c>
    </row>
    <row r="36" spans="1:76" x14ac:dyDescent="0.2">
      <c r="A36" s="8" t="s">
        <v>35</v>
      </c>
      <c r="B36" s="4">
        <v>80</v>
      </c>
      <c r="C36" s="4">
        <v>101</v>
      </c>
      <c r="D36" s="4">
        <v>79</v>
      </c>
      <c r="E36" s="4">
        <v>88</v>
      </c>
      <c r="F36" s="4">
        <v>106</v>
      </c>
      <c r="G36" s="4">
        <v>77</v>
      </c>
      <c r="H36" s="4">
        <v>84</v>
      </c>
      <c r="I36" s="4">
        <v>88</v>
      </c>
      <c r="J36" s="4">
        <v>85</v>
      </c>
      <c r="K36" s="4">
        <v>92</v>
      </c>
      <c r="L36" s="4">
        <v>70</v>
      </c>
      <c r="M36" s="4">
        <v>73</v>
      </c>
      <c r="N36" s="4">
        <v>108</v>
      </c>
      <c r="O36" s="4">
        <v>92</v>
      </c>
      <c r="P36" s="4">
        <v>97</v>
      </c>
      <c r="Q36" s="4">
        <v>82</v>
      </c>
      <c r="R36" s="4">
        <v>77</v>
      </c>
      <c r="S36" s="4">
        <v>104</v>
      </c>
      <c r="T36" s="4">
        <v>104</v>
      </c>
      <c r="U36" s="4">
        <v>84</v>
      </c>
      <c r="V36" s="4">
        <v>108</v>
      </c>
      <c r="W36" s="4">
        <v>98</v>
      </c>
      <c r="X36" s="4">
        <v>101</v>
      </c>
      <c r="Y36" s="4">
        <v>108</v>
      </c>
      <c r="Z36" s="4">
        <v>88</v>
      </c>
      <c r="AA36" s="4">
        <v>99</v>
      </c>
      <c r="AB36" s="4">
        <v>108</v>
      </c>
      <c r="AC36" s="4">
        <v>100</v>
      </c>
      <c r="AD36" s="4">
        <v>118</v>
      </c>
      <c r="AE36" s="4">
        <v>115</v>
      </c>
      <c r="AF36" s="4">
        <v>130</v>
      </c>
      <c r="AG36" s="4">
        <v>126</v>
      </c>
      <c r="AH36" s="4">
        <v>99</v>
      </c>
      <c r="AI36" s="4">
        <v>108</v>
      </c>
      <c r="AJ36" s="4">
        <v>108</v>
      </c>
      <c r="AK36" s="4">
        <v>111</v>
      </c>
      <c r="AL36" s="4">
        <v>110</v>
      </c>
      <c r="AM36" s="4">
        <v>112</v>
      </c>
      <c r="AN36" s="4">
        <v>110</v>
      </c>
      <c r="AO36" s="4">
        <v>98</v>
      </c>
      <c r="AP36" s="4">
        <v>118</v>
      </c>
      <c r="AQ36" s="4">
        <v>96</v>
      </c>
      <c r="AR36" s="4">
        <v>131</v>
      </c>
      <c r="AS36" s="4">
        <v>125</v>
      </c>
      <c r="AT36" s="4">
        <v>136</v>
      </c>
      <c r="AU36" s="4">
        <v>136</v>
      </c>
      <c r="AV36" s="4">
        <v>111</v>
      </c>
      <c r="AW36" s="4">
        <v>126</v>
      </c>
      <c r="AX36" s="4">
        <v>113</v>
      </c>
      <c r="AY36" s="4">
        <v>111</v>
      </c>
      <c r="AZ36" s="4">
        <v>107</v>
      </c>
      <c r="BA36" s="4">
        <v>99</v>
      </c>
      <c r="BB36" s="4">
        <v>108</v>
      </c>
      <c r="BC36" s="4">
        <v>104</v>
      </c>
      <c r="BD36" s="4">
        <v>84</v>
      </c>
      <c r="BE36" s="4">
        <v>87</v>
      </c>
      <c r="BF36" s="4">
        <v>71</v>
      </c>
      <c r="BG36" s="4">
        <v>69</v>
      </c>
      <c r="BH36" s="4">
        <v>66</v>
      </c>
      <c r="BI36" s="4">
        <v>58</v>
      </c>
      <c r="BJ36" s="4">
        <v>66</v>
      </c>
      <c r="BK36" s="4">
        <v>52</v>
      </c>
      <c r="BL36" s="4">
        <v>73</v>
      </c>
      <c r="BM36" s="4">
        <v>40</v>
      </c>
      <c r="BN36" s="4">
        <v>66</v>
      </c>
      <c r="BO36" s="4">
        <v>62</v>
      </c>
      <c r="BP36" s="4">
        <v>60</v>
      </c>
      <c r="BQ36" s="4">
        <v>71</v>
      </c>
      <c r="BR36" s="4">
        <v>53</v>
      </c>
      <c r="BS36" s="4">
        <v>57</v>
      </c>
      <c r="BT36" s="4">
        <v>71</v>
      </c>
      <c r="BU36" s="4">
        <v>55</v>
      </c>
      <c r="BV36" s="4">
        <v>79</v>
      </c>
      <c r="BX36">
        <f t="shared" si="0"/>
        <v>33</v>
      </c>
    </row>
    <row r="37" spans="1:76" x14ac:dyDescent="0.2">
      <c r="A37" s="8" t="s">
        <v>36</v>
      </c>
      <c r="B37" s="4">
        <v>100</v>
      </c>
      <c r="C37" s="4">
        <v>120</v>
      </c>
      <c r="D37" s="4">
        <v>99</v>
      </c>
      <c r="E37" s="4">
        <v>94</v>
      </c>
      <c r="F37" s="4">
        <v>95</v>
      </c>
      <c r="G37" s="4">
        <v>100</v>
      </c>
      <c r="H37" s="4">
        <v>95</v>
      </c>
      <c r="I37" s="4">
        <v>102</v>
      </c>
      <c r="J37" s="4">
        <v>86</v>
      </c>
      <c r="K37" s="4">
        <v>75</v>
      </c>
      <c r="L37" s="4">
        <v>93</v>
      </c>
      <c r="M37" s="4">
        <v>80</v>
      </c>
      <c r="N37" s="4">
        <v>95</v>
      </c>
      <c r="O37" s="4">
        <v>99</v>
      </c>
      <c r="P37" s="4">
        <v>94</v>
      </c>
      <c r="Q37" s="4">
        <v>101</v>
      </c>
      <c r="R37" s="4">
        <v>103</v>
      </c>
      <c r="S37" s="4">
        <v>108</v>
      </c>
      <c r="T37" s="4">
        <v>101</v>
      </c>
      <c r="U37" s="4">
        <v>86</v>
      </c>
      <c r="V37" s="4">
        <v>84</v>
      </c>
      <c r="W37" s="4">
        <v>75</v>
      </c>
      <c r="X37" s="4">
        <v>105</v>
      </c>
      <c r="Y37" s="4">
        <v>105</v>
      </c>
      <c r="Z37" s="4">
        <v>88</v>
      </c>
      <c r="AA37" s="4">
        <v>92</v>
      </c>
      <c r="AB37" s="4">
        <v>97</v>
      </c>
      <c r="AC37" s="4">
        <v>100</v>
      </c>
      <c r="AD37" s="4">
        <v>106</v>
      </c>
      <c r="AE37" s="4">
        <v>99</v>
      </c>
      <c r="AF37" s="4">
        <v>100</v>
      </c>
      <c r="AG37" s="4">
        <v>116</v>
      </c>
      <c r="AH37" s="4">
        <v>115</v>
      </c>
      <c r="AI37" s="4">
        <v>120</v>
      </c>
      <c r="AJ37" s="4">
        <v>118</v>
      </c>
      <c r="AK37" s="4">
        <v>115</v>
      </c>
      <c r="AL37" s="4">
        <v>95</v>
      </c>
      <c r="AM37" s="4">
        <v>110</v>
      </c>
      <c r="AN37" s="4">
        <v>127</v>
      </c>
      <c r="AO37" s="4">
        <v>113</v>
      </c>
      <c r="AP37" s="4">
        <v>136</v>
      </c>
      <c r="AQ37" s="4">
        <v>135</v>
      </c>
      <c r="AR37" s="4">
        <v>110</v>
      </c>
      <c r="AS37" s="4">
        <v>149</v>
      </c>
      <c r="AT37" s="4">
        <v>141</v>
      </c>
      <c r="AU37" s="4">
        <v>136</v>
      </c>
      <c r="AV37" s="4">
        <v>126</v>
      </c>
      <c r="AW37" s="4">
        <v>109</v>
      </c>
      <c r="AX37" s="4">
        <v>119</v>
      </c>
      <c r="AY37" s="4">
        <v>120</v>
      </c>
      <c r="AZ37" s="4">
        <v>102</v>
      </c>
      <c r="BA37" s="4">
        <v>122</v>
      </c>
      <c r="BB37" s="4">
        <v>115</v>
      </c>
      <c r="BC37" s="4">
        <v>116</v>
      </c>
      <c r="BD37" s="4">
        <v>102</v>
      </c>
      <c r="BE37" s="4">
        <v>100</v>
      </c>
      <c r="BF37" s="4">
        <v>83</v>
      </c>
      <c r="BG37" s="4">
        <v>75</v>
      </c>
      <c r="BH37" s="4">
        <v>58</v>
      </c>
      <c r="BI37" s="4">
        <v>59</v>
      </c>
      <c r="BJ37" s="4">
        <v>65</v>
      </c>
      <c r="BK37" s="4">
        <v>66</v>
      </c>
      <c r="BL37" s="4">
        <v>69</v>
      </c>
      <c r="BM37" s="4">
        <v>65</v>
      </c>
      <c r="BN37" s="4">
        <v>58</v>
      </c>
      <c r="BO37" s="4">
        <v>53</v>
      </c>
      <c r="BP37" s="4">
        <v>63</v>
      </c>
      <c r="BQ37" s="4">
        <v>41</v>
      </c>
      <c r="BR37" s="4">
        <v>54</v>
      </c>
      <c r="BS37" s="4">
        <v>67</v>
      </c>
      <c r="BT37" s="4">
        <v>74</v>
      </c>
      <c r="BU37" s="4">
        <v>77</v>
      </c>
      <c r="BV37" s="4">
        <v>74</v>
      </c>
      <c r="BX37">
        <f t="shared" si="0"/>
        <v>34</v>
      </c>
    </row>
    <row r="38" spans="1:76" x14ac:dyDescent="0.2">
      <c r="A38" s="8" t="s">
        <v>37</v>
      </c>
      <c r="B38" s="4">
        <v>89</v>
      </c>
      <c r="C38" s="4">
        <v>90</v>
      </c>
      <c r="D38" s="4">
        <v>106</v>
      </c>
      <c r="E38" s="4">
        <v>109</v>
      </c>
      <c r="F38" s="4">
        <v>88</v>
      </c>
      <c r="G38" s="4">
        <v>83</v>
      </c>
      <c r="H38" s="4">
        <v>98</v>
      </c>
      <c r="I38" s="4">
        <v>88</v>
      </c>
      <c r="J38" s="4">
        <v>94</v>
      </c>
      <c r="K38" s="4">
        <v>113</v>
      </c>
      <c r="L38" s="4">
        <v>97</v>
      </c>
      <c r="M38" s="4">
        <v>104</v>
      </c>
      <c r="N38" s="4">
        <v>93</v>
      </c>
      <c r="O38" s="4">
        <v>103</v>
      </c>
      <c r="P38" s="4">
        <v>109</v>
      </c>
      <c r="Q38" s="4">
        <v>104</v>
      </c>
      <c r="R38" s="4">
        <v>94</v>
      </c>
      <c r="S38" s="4">
        <v>104</v>
      </c>
      <c r="T38" s="4">
        <v>104</v>
      </c>
      <c r="U38" s="4">
        <v>99</v>
      </c>
      <c r="V38" s="4">
        <v>94</v>
      </c>
      <c r="W38" s="4">
        <v>106</v>
      </c>
      <c r="X38" s="4">
        <v>104</v>
      </c>
      <c r="Y38" s="4">
        <v>110</v>
      </c>
      <c r="Z38" s="4">
        <v>120</v>
      </c>
      <c r="AA38" s="4">
        <v>108</v>
      </c>
      <c r="AB38" s="4">
        <v>111</v>
      </c>
      <c r="AC38" s="4">
        <v>106</v>
      </c>
      <c r="AD38" s="4">
        <v>111</v>
      </c>
      <c r="AE38" s="4">
        <v>102</v>
      </c>
      <c r="AF38" s="4">
        <v>116</v>
      </c>
      <c r="AG38" s="4">
        <v>131</v>
      </c>
      <c r="AH38" s="4">
        <v>173</v>
      </c>
      <c r="AI38" s="4">
        <v>126</v>
      </c>
      <c r="AJ38" s="4">
        <v>125</v>
      </c>
      <c r="AK38" s="4">
        <v>145</v>
      </c>
      <c r="AL38" s="4">
        <v>117</v>
      </c>
      <c r="AM38" s="4">
        <v>133</v>
      </c>
      <c r="AN38" s="4">
        <v>115</v>
      </c>
      <c r="AO38" s="4">
        <v>119</v>
      </c>
      <c r="AP38" s="4">
        <v>119</v>
      </c>
      <c r="AQ38" s="4">
        <v>126</v>
      </c>
      <c r="AR38" s="4">
        <v>152</v>
      </c>
      <c r="AS38" s="4">
        <v>133</v>
      </c>
      <c r="AT38" s="4">
        <v>122</v>
      </c>
      <c r="AU38" s="4">
        <v>172</v>
      </c>
      <c r="AV38" s="4">
        <v>133</v>
      </c>
      <c r="AW38" s="4">
        <v>124</v>
      </c>
      <c r="AX38" s="4">
        <v>90</v>
      </c>
      <c r="AY38" s="4">
        <v>114</v>
      </c>
      <c r="AZ38" s="4">
        <v>121</v>
      </c>
      <c r="BA38" s="4">
        <v>122</v>
      </c>
      <c r="BB38" s="4">
        <v>110</v>
      </c>
      <c r="BC38" s="4">
        <v>107</v>
      </c>
      <c r="BD38" s="4">
        <v>117</v>
      </c>
      <c r="BE38" s="4">
        <v>119</v>
      </c>
      <c r="BF38" s="4">
        <v>87</v>
      </c>
      <c r="BG38" s="4">
        <v>97</v>
      </c>
      <c r="BH38" s="4">
        <v>91</v>
      </c>
      <c r="BI38" s="4">
        <v>80</v>
      </c>
      <c r="BJ38" s="4">
        <v>67</v>
      </c>
      <c r="BK38" s="4">
        <v>54</v>
      </c>
      <c r="BL38" s="4">
        <v>68</v>
      </c>
      <c r="BM38" s="4">
        <v>82</v>
      </c>
      <c r="BN38" s="4">
        <v>79</v>
      </c>
      <c r="BO38" s="4">
        <v>70</v>
      </c>
      <c r="BP38" s="4">
        <v>76</v>
      </c>
      <c r="BQ38" s="4">
        <v>65</v>
      </c>
      <c r="BR38" s="4">
        <v>70</v>
      </c>
      <c r="BS38" s="4">
        <v>75</v>
      </c>
      <c r="BT38" s="4">
        <v>78</v>
      </c>
      <c r="BU38" s="4">
        <v>74</v>
      </c>
      <c r="BV38" s="4">
        <v>67</v>
      </c>
      <c r="BX38">
        <f t="shared" si="0"/>
        <v>35</v>
      </c>
    </row>
    <row r="39" spans="1:76" x14ac:dyDescent="0.2">
      <c r="A39" s="8" t="s">
        <v>38</v>
      </c>
      <c r="B39" s="4">
        <v>116</v>
      </c>
      <c r="C39" s="4">
        <v>99</v>
      </c>
      <c r="D39" s="4">
        <v>99</v>
      </c>
      <c r="E39" s="4">
        <v>98</v>
      </c>
      <c r="F39" s="4">
        <v>106</v>
      </c>
      <c r="G39" s="4">
        <v>87</v>
      </c>
      <c r="H39" s="4">
        <v>100</v>
      </c>
      <c r="I39" s="4">
        <v>93</v>
      </c>
      <c r="J39" s="4">
        <v>96</v>
      </c>
      <c r="K39" s="4">
        <v>110</v>
      </c>
      <c r="L39" s="4">
        <v>106</v>
      </c>
      <c r="M39" s="4">
        <v>95</v>
      </c>
      <c r="N39" s="4">
        <v>111</v>
      </c>
      <c r="O39" s="4">
        <v>103</v>
      </c>
      <c r="P39" s="4">
        <v>109</v>
      </c>
      <c r="Q39" s="4">
        <v>122</v>
      </c>
      <c r="R39" s="4">
        <v>125</v>
      </c>
      <c r="S39" s="4">
        <v>106</v>
      </c>
      <c r="T39" s="4">
        <v>125</v>
      </c>
      <c r="U39" s="4">
        <v>111</v>
      </c>
      <c r="V39" s="4">
        <v>119</v>
      </c>
      <c r="W39" s="4">
        <v>112</v>
      </c>
      <c r="X39" s="4">
        <v>122</v>
      </c>
      <c r="Y39" s="4">
        <v>112</v>
      </c>
      <c r="Z39" s="4">
        <v>113</v>
      </c>
      <c r="AA39" s="4">
        <v>90</v>
      </c>
      <c r="AB39" s="4">
        <v>125</v>
      </c>
      <c r="AC39" s="4">
        <v>108</v>
      </c>
      <c r="AD39" s="4">
        <v>114</v>
      </c>
      <c r="AE39" s="4">
        <v>118</v>
      </c>
      <c r="AF39" s="4">
        <v>130</v>
      </c>
      <c r="AG39" s="4">
        <v>136</v>
      </c>
      <c r="AH39" s="4">
        <v>135</v>
      </c>
      <c r="AI39" s="4">
        <v>153</v>
      </c>
      <c r="AJ39" s="4">
        <v>172</v>
      </c>
      <c r="AK39" s="4">
        <v>126</v>
      </c>
      <c r="AL39" s="4">
        <v>132</v>
      </c>
      <c r="AM39" s="4">
        <v>137</v>
      </c>
      <c r="AN39" s="4">
        <v>134</v>
      </c>
      <c r="AO39" s="4">
        <v>132</v>
      </c>
      <c r="AP39" s="4">
        <v>144</v>
      </c>
      <c r="AQ39" s="4">
        <v>168</v>
      </c>
      <c r="AR39" s="4">
        <v>129</v>
      </c>
      <c r="AS39" s="4">
        <v>131</v>
      </c>
      <c r="AT39" s="4">
        <v>161</v>
      </c>
      <c r="AU39" s="4">
        <v>141</v>
      </c>
      <c r="AV39" s="4">
        <v>133</v>
      </c>
      <c r="AW39" s="4">
        <v>137</v>
      </c>
      <c r="AX39" s="4">
        <v>119</v>
      </c>
      <c r="AY39" s="4">
        <v>131</v>
      </c>
      <c r="AZ39" s="4">
        <v>125</v>
      </c>
      <c r="BA39" s="4">
        <v>117</v>
      </c>
      <c r="BB39" s="4">
        <v>130</v>
      </c>
      <c r="BC39" s="4">
        <v>114</v>
      </c>
      <c r="BD39" s="4">
        <v>107</v>
      </c>
      <c r="BE39" s="4">
        <v>110</v>
      </c>
      <c r="BF39" s="4">
        <v>112</v>
      </c>
      <c r="BG39" s="4">
        <v>106</v>
      </c>
      <c r="BH39" s="4">
        <v>91</v>
      </c>
      <c r="BI39" s="4">
        <v>81</v>
      </c>
      <c r="BJ39" s="4">
        <v>57</v>
      </c>
      <c r="BK39" s="4">
        <v>77</v>
      </c>
      <c r="BL39" s="4">
        <v>57</v>
      </c>
      <c r="BM39" s="4">
        <v>61</v>
      </c>
      <c r="BN39" s="4">
        <v>63</v>
      </c>
      <c r="BO39" s="4">
        <v>65</v>
      </c>
      <c r="BP39" s="4">
        <v>57</v>
      </c>
      <c r="BQ39" s="4">
        <v>70</v>
      </c>
      <c r="BR39" s="4">
        <v>73</v>
      </c>
      <c r="BS39" s="4">
        <v>76</v>
      </c>
      <c r="BT39" s="4">
        <v>69</v>
      </c>
      <c r="BU39" s="4">
        <v>77</v>
      </c>
      <c r="BV39" s="4">
        <v>76</v>
      </c>
      <c r="BX39">
        <f t="shared" si="0"/>
        <v>36</v>
      </c>
    </row>
    <row r="40" spans="1:76" x14ac:dyDescent="0.2">
      <c r="A40" s="8" t="s">
        <v>39</v>
      </c>
      <c r="B40" s="4">
        <v>120</v>
      </c>
      <c r="C40" s="4">
        <v>119</v>
      </c>
      <c r="D40" s="4">
        <v>94</v>
      </c>
      <c r="E40" s="4">
        <v>107</v>
      </c>
      <c r="F40" s="4">
        <v>97</v>
      </c>
      <c r="G40" s="4">
        <v>99</v>
      </c>
      <c r="H40" s="4">
        <v>102</v>
      </c>
      <c r="I40" s="4">
        <v>113</v>
      </c>
      <c r="J40" s="4">
        <v>95</v>
      </c>
      <c r="K40" s="4">
        <v>119</v>
      </c>
      <c r="L40" s="4">
        <v>111</v>
      </c>
      <c r="M40" s="4">
        <v>116</v>
      </c>
      <c r="N40" s="4">
        <v>110</v>
      </c>
      <c r="O40" s="4">
        <v>117</v>
      </c>
      <c r="P40" s="4">
        <v>117</v>
      </c>
      <c r="Q40" s="4">
        <v>128</v>
      </c>
      <c r="R40" s="4">
        <v>112</v>
      </c>
      <c r="S40" s="4">
        <v>112</v>
      </c>
      <c r="T40" s="4">
        <v>136</v>
      </c>
      <c r="U40" s="4">
        <v>121</v>
      </c>
      <c r="V40" s="4">
        <v>109</v>
      </c>
      <c r="W40" s="4">
        <v>118</v>
      </c>
      <c r="X40" s="4">
        <v>130</v>
      </c>
      <c r="Y40" s="4">
        <v>109</v>
      </c>
      <c r="Z40" s="4">
        <v>122</v>
      </c>
      <c r="AA40" s="4">
        <v>120</v>
      </c>
      <c r="AB40" s="4">
        <v>128</v>
      </c>
      <c r="AC40" s="4">
        <v>118</v>
      </c>
      <c r="AD40" s="4">
        <v>118</v>
      </c>
      <c r="AE40" s="4">
        <v>123</v>
      </c>
      <c r="AF40" s="4">
        <v>125</v>
      </c>
      <c r="AG40" s="4">
        <v>119</v>
      </c>
      <c r="AH40" s="4">
        <v>138</v>
      </c>
      <c r="AI40" s="4">
        <v>142</v>
      </c>
      <c r="AJ40" s="4">
        <v>153</v>
      </c>
      <c r="AK40" s="4">
        <v>148</v>
      </c>
      <c r="AL40" s="4">
        <v>154</v>
      </c>
      <c r="AM40" s="4">
        <v>154</v>
      </c>
      <c r="AN40" s="4">
        <v>152</v>
      </c>
      <c r="AO40" s="4">
        <v>147</v>
      </c>
      <c r="AP40" s="4">
        <v>134</v>
      </c>
      <c r="AQ40" s="4">
        <v>146</v>
      </c>
      <c r="AR40" s="4">
        <v>160</v>
      </c>
      <c r="AS40" s="4">
        <v>141</v>
      </c>
      <c r="AT40" s="4">
        <v>155</v>
      </c>
      <c r="AU40" s="4">
        <v>154</v>
      </c>
      <c r="AV40" s="4">
        <v>170</v>
      </c>
      <c r="AW40" s="4">
        <v>154</v>
      </c>
      <c r="AX40" s="4">
        <v>123</v>
      </c>
      <c r="AY40" s="4">
        <v>142</v>
      </c>
      <c r="AZ40" s="4">
        <v>134</v>
      </c>
      <c r="BA40" s="4">
        <v>149</v>
      </c>
      <c r="BB40" s="4">
        <v>142</v>
      </c>
      <c r="BC40" s="4">
        <v>125</v>
      </c>
      <c r="BD40" s="4">
        <v>131</v>
      </c>
      <c r="BE40" s="4">
        <v>108</v>
      </c>
      <c r="BF40" s="4">
        <v>126</v>
      </c>
      <c r="BG40" s="4">
        <v>100</v>
      </c>
      <c r="BH40" s="4">
        <v>112</v>
      </c>
      <c r="BI40" s="4">
        <v>88</v>
      </c>
      <c r="BJ40" s="4">
        <v>84</v>
      </c>
      <c r="BK40" s="4">
        <v>85</v>
      </c>
      <c r="BL40" s="4">
        <v>65</v>
      </c>
      <c r="BM40" s="4">
        <v>74</v>
      </c>
      <c r="BN40" s="4">
        <v>80</v>
      </c>
      <c r="BO40" s="4">
        <v>77</v>
      </c>
      <c r="BP40" s="4">
        <v>70</v>
      </c>
      <c r="BQ40" s="4">
        <v>79</v>
      </c>
      <c r="BR40" s="4">
        <v>83</v>
      </c>
      <c r="BS40" s="4">
        <v>63</v>
      </c>
      <c r="BT40" s="4">
        <v>87</v>
      </c>
      <c r="BU40" s="4">
        <v>80</v>
      </c>
      <c r="BV40" s="4">
        <v>82</v>
      </c>
      <c r="BX40">
        <f t="shared" si="0"/>
        <v>37</v>
      </c>
    </row>
    <row r="41" spans="1:76" x14ac:dyDescent="0.2">
      <c r="A41" s="8" t="s">
        <v>40</v>
      </c>
      <c r="B41" s="4">
        <v>123</v>
      </c>
      <c r="C41" s="4">
        <v>122</v>
      </c>
      <c r="D41" s="4">
        <v>136</v>
      </c>
      <c r="E41" s="4">
        <v>124</v>
      </c>
      <c r="F41" s="4">
        <v>113</v>
      </c>
      <c r="G41" s="4">
        <v>116</v>
      </c>
      <c r="H41" s="4">
        <v>114</v>
      </c>
      <c r="I41" s="4">
        <v>89</v>
      </c>
      <c r="J41" s="4">
        <v>97</v>
      </c>
      <c r="K41" s="4">
        <v>117</v>
      </c>
      <c r="L41" s="4">
        <v>107</v>
      </c>
      <c r="M41" s="4">
        <v>120</v>
      </c>
      <c r="N41" s="4">
        <v>126</v>
      </c>
      <c r="O41" s="4">
        <v>132</v>
      </c>
      <c r="P41" s="4">
        <v>116</v>
      </c>
      <c r="Q41" s="4">
        <v>136</v>
      </c>
      <c r="R41" s="4">
        <v>131</v>
      </c>
      <c r="S41" s="4">
        <v>127</v>
      </c>
      <c r="T41" s="4">
        <v>134</v>
      </c>
      <c r="U41" s="4">
        <v>135</v>
      </c>
      <c r="V41" s="4">
        <v>144</v>
      </c>
      <c r="W41" s="4">
        <v>131</v>
      </c>
      <c r="X41" s="4">
        <v>136</v>
      </c>
      <c r="Y41" s="4">
        <v>128</v>
      </c>
      <c r="Z41" s="4">
        <v>125</v>
      </c>
      <c r="AA41" s="4">
        <v>121</v>
      </c>
      <c r="AB41" s="4">
        <v>134</v>
      </c>
      <c r="AC41" s="4">
        <v>118</v>
      </c>
      <c r="AD41" s="4">
        <v>132</v>
      </c>
      <c r="AE41" s="4">
        <v>125</v>
      </c>
      <c r="AF41" s="4">
        <v>126</v>
      </c>
      <c r="AG41" s="4">
        <v>135</v>
      </c>
      <c r="AH41" s="4">
        <v>150</v>
      </c>
      <c r="AI41" s="4">
        <v>145</v>
      </c>
      <c r="AJ41" s="4">
        <v>154</v>
      </c>
      <c r="AK41" s="4">
        <v>169</v>
      </c>
      <c r="AL41" s="4">
        <v>164</v>
      </c>
      <c r="AM41" s="4">
        <v>141</v>
      </c>
      <c r="AN41" s="4">
        <v>129</v>
      </c>
      <c r="AO41" s="4">
        <v>154</v>
      </c>
      <c r="AP41" s="4">
        <v>170</v>
      </c>
      <c r="AQ41" s="4">
        <v>177</v>
      </c>
      <c r="AR41" s="4">
        <v>141</v>
      </c>
      <c r="AS41" s="4">
        <v>168</v>
      </c>
      <c r="AT41" s="4">
        <v>143</v>
      </c>
      <c r="AU41" s="4">
        <v>153</v>
      </c>
      <c r="AV41" s="4">
        <v>146</v>
      </c>
      <c r="AW41" s="4">
        <v>159</v>
      </c>
      <c r="AX41" s="4">
        <v>139</v>
      </c>
      <c r="AY41" s="4">
        <v>184</v>
      </c>
      <c r="AZ41" s="4">
        <v>143</v>
      </c>
      <c r="BA41" s="4">
        <v>142</v>
      </c>
      <c r="BB41" s="4">
        <v>165</v>
      </c>
      <c r="BC41" s="4">
        <v>129</v>
      </c>
      <c r="BD41" s="4">
        <v>144</v>
      </c>
      <c r="BE41" s="4">
        <v>130</v>
      </c>
      <c r="BF41" s="4">
        <v>108</v>
      </c>
      <c r="BG41" s="4">
        <v>131</v>
      </c>
      <c r="BH41" s="4">
        <v>120</v>
      </c>
      <c r="BI41" s="4">
        <v>102</v>
      </c>
      <c r="BJ41" s="4">
        <v>109</v>
      </c>
      <c r="BK41" s="4">
        <v>106</v>
      </c>
      <c r="BL41" s="4">
        <v>84</v>
      </c>
      <c r="BM41" s="4">
        <v>76</v>
      </c>
      <c r="BN41" s="4">
        <v>80</v>
      </c>
      <c r="BO41" s="4">
        <v>82</v>
      </c>
      <c r="BP41" s="4">
        <v>68</v>
      </c>
      <c r="BQ41" s="4">
        <v>76</v>
      </c>
      <c r="BR41" s="4">
        <v>81</v>
      </c>
      <c r="BS41" s="4">
        <v>90</v>
      </c>
      <c r="BT41" s="4">
        <v>96</v>
      </c>
      <c r="BU41" s="4">
        <v>94</v>
      </c>
      <c r="BV41" s="4">
        <v>93</v>
      </c>
      <c r="BX41">
        <f t="shared" si="0"/>
        <v>38</v>
      </c>
    </row>
    <row r="42" spans="1:76" x14ac:dyDescent="0.2">
      <c r="A42" s="8" t="s">
        <v>41</v>
      </c>
      <c r="B42" s="4">
        <v>132</v>
      </c>
      <c r="C42" s="4">
        <v>140</v>
      </c>
      <c r="D42" s="4">
        <v>114</v>
      </c>
      <c r="E42" s="4">
        <v>136</v>
      </c>
      <c r="F42" s="4">
        <v>131</v>
      </c>
      <c r="G42" s="4">
        <v>106</v>
      </c>
      <c r="H42" s="4">
        <v>108</v>
      </c>
      <c r="I42" s="4">
        <v>118</v>
      </c>
      <c r="J42" s="4">
        <v>118</v>
      </c>
      <c r="K42" s="4">
        <v>148</v>
      </c>
      <c r="L42" s="4">
        <v>127</v>
      </c>
      <c r="M42" s="4">
        <v>137</v>
      </c>
      <c r="N42" s="4">
        <v>130</v>
      </c>
      <c r="O42" s="4">
        <v>132</v>
      </c>
      <c r="P42" s="4">
        <v>148</v>
      </c>
      <c r="Q42" s="4">
        <v>139</v>
      </c>
      <c r="R42" s="4">
        <v>138</v>
      </c>
      <c r="S42" s="4">
        <v>146</v>
      </c>
      <c r="T42" s="4">
        <v>133</v>
      </c>
      <c r="U42" s="4">
        <v>162</v>
      </c>
      <c r="V42" s="4">
        <v>144</v>
      </c>
      <c r="W42" s="4">
        <v>149</v>
      </c>
      <c r="X42" s="4">
        <v>145</v>
      </c>
      <c r="Y42" s="4">
        <v>159</v>
      </c>
      <c r="Z42" s="4">
        <v>135</v>
      </c>
      <c r="AA42" s="4">
        <v>132</v>
      </c>
      <c r="AB42" s="4">
        <v>110</v>
      </c>
      <c r="AC42" s="4">
        <v>149</v>
      </c>
      <c r="AD42" s="4">
        <v>157</v>
      </c>
      <c r="AE42" s="4">
        <v>131</v>
      </c>
      <c r="AF42" s="4">
        <v>127</v>
      </c>
      <c r="AG42" s="4">
        <v>140</v>
      </c>
      <c r="AH42" s="4">
        <v>153</v>
      </c>
      <c r="AI42" s="4">
        <v>150</v>
      </c>
      <c r="AJ42" s="4">
        <v>182</v>
      </c>
      <c r="AK42" s="4">
        <v>151</v>
      </c>
      <c r="AL42" s="4">
        <v>205</v>
      </c>
      <c r="AM42" s="4">
        <v>172</v>
      </c>
      <c r="AN42" s="4">
        <v>160</v>
      </c>
      <c r="AO42" s="4">
        <v>149</v>
      </c>
      <c r="AP42" s="4">
        <v>151</v>
      </c>
      <c r="AQ42" s="4">
        <v>149</v>
      </c>
      <c r="AR42" s="4">
        <v>166</v>
      </c>
      <c r="AS42" s="4">
        <v>194</v>
      </c>
      <c r="AT42" s="4">
        <v>160</v>
      </c>
      <c r="AU42" s="4">
        <v>155</v>
      </c>
      <c r="AV42" s="4">
        <v>152</v>
      </c>
      <c r="AW42" s="4">
        <v>176</v>
      </c>
      <c r="AX42" s="4">
        <v>171</v>
      </c>
      <c r="AY42" s="4">
        <v>177</v>
      </c>
      <c r="AZ42" s="4">
        <v>159</v>
      </c>
      <c r="BA42" s="4">
        <v>167</v>
      </c>
      <c r="BB42" s="4">
        <v>169</v>
      </c>
      <c r="BC42" s="4">
        <v>178</v>
      </c>
      <c r="BD42" s="4">
        <v>155</v>
      </c>
      <c r="BE42" s="4">
        <v>134</v>
      </c>
      <c r="BF42" s="4">
        <v>152</v>
      </c>
      <c r="BG42" s="4">
        <v>136</v>
      </c>
      <c r="BH42" s="4">
        <v>135</v>
      </c>
      <c r="BI42" s="4">
        <v>131</v>
      </c>
      <c r="BJ42" s="4">
        <v>139</v>
      </c>
      <c r="BK42" s="4">
        <v>112</v>
      </c>
      <c r="BL42" s="4">
        <v>98</v>
      </c>
      <c r="BM42" s="4">
        <v>92</v>
      </c>
      <c r="BN42" s="4">
        <v>75</v>
      </c>
      <c r="BO42" s="4">
        <v>91</v>
      </c>
      <c r="BP42" s="4">
        <v>63</v>
      </c>
      <c r="BQ42" s="4">
        <v>86</v>
      </c>
      <c r="BR42" s="4">
        <v>83</v>
      </c>
      <c r="BS42" s="4">
        <v>88</v>
      </c>
      <c r="BT42" s="4">
        <v>94</v>
      </c>
      <c r="BU42" s="4">
        <v>77</v>
      </c>
      <c r="BV42" s="4">
        <v>79</v>
      </c>
      <c r="BX42">
        <f t="shared" si="0"/>
        <v>39</v>
      </c>
    </row>
    <row r="43" spans="1:76" x14ac:dyDescent="0.2">
      <c r="A43" s="8" t="s">
        <v>42</v>
      </c>
      <c r="B43" s="4">
        <v>142</v>
      </c>
      <c r="C43" s="4">
        <v>147</v>
      </c>
      <c r="D43" s="4">
        <v>138</v>
      </c>
      <c r="E43" s="4">
        <v>153</v>
      </c>
      <c r="F43" s="4">
        <v>137</v>
      </c>
      <c r="G43" s="4">
        <v>139</v>
      </c>
      <c r="H43" s="4">
        <v>140</v>
      </c>
      <c r="I43" s="4">
        <v>117</v>
      </c>
      <c r="J43" s="4">
        <v>114</v>
      </c>
      <c r="K43" s="4">
        <v>121</v>
      </c>
      <c r="L43" s="4">
        <v>146</v>
      </c>
      <c r="M43" s="4">
        <v>139</v>
      </c>
      <c r="N43" s="4">
        <v>168</v>
      </c>
      <c r="O43" s="4">
        <v>152</v>
      </c>
      <c r="P43" s="4">
        <v>136</v>
      </c>
      <c r="Q43" s="4">
        <v>172</v>
      </c>
      <c r="R43" s="4">
        <v>162</v>
      </c>
      <c r="S43" s="4">
        <v>144</v>
      </c>
      <c r="T43" s="4">
        <v>203</v>
      </c>
      <c r="U43" s="4">
        <v>172</v>
      </c>
      <c r="V43" s="4">
        <v>168</v>
      </c>
      <c r="W43" s="4">
        <v>166</v>
      </c>
      <c r="X43" s="4">
        <v>156</v>
      </c>
      <c r="Y43" s="4">
        <v>149</v>
      </c>
      <c r="Z43" s="4">
        <v>133</v>
      </c>
      <c r="AA43" s="4">
        <v>154</v>
      </c>
      <c r="AB43" s="4">
        <v>143</v>
      </c>
      <c r="AC43" s="4">
        <v>175</v>
      </c>
      <c r="AD43" s="4">
        <v>152</v>
      </c>
      <c r="AE43" s="4">
        <v>146</v>
      </c>
      <c r="AF43" s="4">
        <v>139</v>
      </c>
      <c r="AG43" s="4">
        <v>147</v>
      </c>
      <c r="AH43" s="4">
        <v>149</v>
      </c>
      <c r="AI43" s="4">
        <v>166</v>
      </c>
      <c r="AJ43" s="4">
        <v>172</v>
      </c>
      <c r="AK43" s="4">
        <v>168</v>
      </c>
      <c r="AL43" s="4">
        <v>185</v>
      </c>
      <c r="AM43" s="4">
        <v>214</v>
      </c>
      <c r="AN43" s="4">
        <v>175</v>
      </c>
      <c r="AO43" s="4">
        <v>219</v>
      </c>
      <c r="AP43" s="4">
        <v>175</v>
      </c>
      <c r="AQ43" s="4">
        <v>174</v>
      </c>
      <c r="AR43" s="4">
        <v>176</v>
      </c>
      <c r="AS43" s="4">
        <v>197</v>
      </c>
      <c r="AT43" s="4">
        <v>172</v>
      </c>
      <c r="AU43" s="4">
        <v>199</v>
      </c>
      <c r="AV43" s="4">
        <v>179</v>
      </c>
      <c r="AW43" s="4">
        <v>172</v>
      </c>
      <c r="AX43" s="4">
        <v>166</v>
      </c>
      <c r="AY43" s="4">
        <v>176</v>
      </c>
      <c r="AZ43" s="4">
        <v>181</v>
      </c>
      <c r="BA43" s="4">
        <v>153</v>
      </c>
      <c r="BB43" s="4">
        <v>162</v>
      </c>
      <c r="BC43" s="4">
        <v>193</v>
      </c>
      <c r="BD43" s="4">
        <v>147</v>
      </c>
      <c r="BE43" s="4">
        <v>152</v>
      </c>
      <c r="BF43" s="4">
        <v>139</v>
      </c>
      <c r="BG43" s="4">
        <v>158</v>
      </c>
      <c r="BH43" s="4">
        <v>156</v>
      </c>
      <c r="BI43" s="4">
        <v>137</v>
      </c>
      <c r="BJ43" s="4">
        <v>143</v>
      </c>
      <c r="BK43" s="4">
        <v>124</v>
      </c>
      <c r="BL43" s="4">
        <v>131</v>
      </c>
      <c r="BM43" s="4">
        <v>109</v>
      </c>
      <c r="BN43" s="4">
        <v>98</v>
      </c>
      <c r="BO43" s="4">
        <v>93</v>
      </c>
      <c r="BP43" s="4">
        <v>94</v>
      </c>
      <c r="BQ43" s="4">
        <v>84</v>
      </c>
      <c r="BR43" s="4">
        <v>78</v>
      </c>
      <c r="BS43" s="4">
        <v>89</v>
      </c>
      <c r="BT43" s="4">
        <v>102</v>
      </c>
      <c r="BU43" s="4">
        <v>95</v>
      </c>
      <c r="BV43" s="4">
        <v>105</v>
      </c>
      <c r="BX43">
        <f t="shared" si="0"/>
        <v>40</v>
      </c>
    </row>
    <row r="44" spans="1:76" x14ac:dyDescent="0.2">
      <c r="A44" s="8" t="s">
        <v>43</v>
      </c>
      <c r="B44" s="4">
        <v>162</v>
      </c>
      <c r="C44" s="4">
        <v>153</v>
      </c>
      <c r="D44" s="4">
        <v>129</v>
      </c>
      <c r="E44" s="4">
        <v>161</v>
      </c>
      <c r="F44" s="4">
        <v>153</v>
      </c>
      <c r="G44" s="4">
        <v>146</v>
      </c>
      <c r="H44" s="4">
        <v>140</v>
      </c>
      <c r="I44" s="4">
        <v>151</v>
      </c>
      <c r="J44" s="4">
        <v>136</v>
      </c>
      <c r="K44" s="4">
        <v>152</v>
      </c>
      <c r="L44" s="4">
        <v>114</v>
      </c>
      <c r="M44" s="4">
        <v>167</v>
      </c>
      <c r="N44" s="4">
        <v>150</v>
      </c>
      <c r="O44" s="4">
        <v>191</v>
      </c>
      <c r="P44" s="4">
        <v>175</v>
      </c>
      <c r="Q44" s="4">
        <v>177</v>
      </c>
      <c r="R44" s="4">
        <v>191</v>
      </c>
      <c r="S44" s="4">
        <v>181</v>
      </c>
      <c r="T44" s="4">
        <v>165</v>
      </c>
      <c r="U44" s="4">
        <v>158</v>
      </c>
      <c r="V44" s="4">
        <v>160</v>
      </c>
      <c r="W44" s="4">
        <v>166</v>
      </c>
      <c r="X44" s="4">
        <v>179</v>
      </c>
      <c r="Y44" s="4">
        <v>170</v>
      </c>
      <c r="Z44" s="4">
        <v>172</v>
      </c>
      <c r="AA44" s="4">
        <v>146</v>
      </c>
      <c r="AB44" s="4">
        <v>169</v>
      </c>
      <c r="AC44" s="4">
        <v>175</v>
      </c>
      <c r="AD44" s="4">
        <v>164</v>
      </c>
      <c r="AE44" s="4">
        <v>155</v>
      </c>
      <c r="AF44" s="4">
        <v>155</v>
      </c>
      <c r="AG44" s="4">
        <v>173</v>
      </c>
      <c r="AH44" s="4">
        <v>173</v>
      </c>
      <c r="AI44" s="4">
        <v>158</v>
      </c>
      <c r="AJ44" s="4">
        <v>168</v>
      </c>
      <c r="AK44" s="4">
        <v>193</v>
      </c>
      <c r="AL44" s="4">
        <v>188</v>
      </c>
      <c r="AM44" s="4">
        <v>205</v>
      </c>
      <c r="AN44" s="4">
        <v>212</v>
      </c>
      <c r="AO44" s="4">
        <v>197</v>
      </c>
      <c r="AP44" s="4">
        <v>210</v>
      </c>
      <c r="AQ44" s="4">
        <v>201</v>
      </c>
      <c r="AR44" s="4">
        <v>196</v>
      </c>
      <c r="AS44" s="4">
        <v>167</v>
      </c>
      <c r="AT44" s="4">
        <v>218</v>
      </c>
      <c r="AU44" s="4">
        <v>199</v>
      </c>
      <c r="AV44" s="4">
        <v>198</v>
      </c>
      <c r="AW44" s="4">
        <v>183</v>
      </c>
      <c r="AX44" s="4">
        <v>184</v>
      </c>
      <c r="AY44" s="4">
        <v>195</v>
      </c>
      <c r="AZ44" s="4">
        <v>207</v>
      </c>
      <c r="BA44" s="4">
        <v>195</v>
      </c>
      <c r="BB44" s="4">
        <v>166</v>
      </c>
      <c r="BC44" s="4">
        <v>182</v>
      </c>
      <c r="BD44" s="4">
        <v>202</v>
      </c>
      <c r="BE44" s="4">
        <v>171</v>
      </c>
      <c r="BF44" s="4">
        <v>152</v>
      </c>
      <c r="BG44" s="4">
        <v>152</v>
      </c>
      <c r="BH44" s="4">
        <v>157</v>
      </c>
      <c r="BI44" s="4">
        <v>148</v>
      </c>
      <c r="BJ44" s="4">
        <v>147</v>
      </c>
      <c r="BK44" s="4">
        <v>143</v>
      </c>
      <c r="BL44" s="4">
        <v>146</v>
      </c>
      <c r="BM44" s="4">
        <v>146</v>
      </c>
      <c r="BN44" s="4">
        <v>114</v>
      </c>
      <c r="BO44" s="4">
        <v>109</v>
      </c>
      <c r="BP44" s="4">
        <v>100</v>
      </c>
      <c r="BQ44" s="4">
        <v>87</v>
      </c>
      <c r="BR44" s="4">
        <v>96</v>
      </c>
      <c r="BS44" s="4">
        <v>115</v>
      </c>
      <c r="BT44" s="4">
        <v>111</v>
      </c>
      <c r="BU44" s="4">
        <v>117</v>
      </c>
      <c r="BV44" s="4">
        <v>122</v>
      </c>
      <c r="BX44">
        <f t="shared" si="0"/>
        <v>41</v>
      </c>
    </row>
    <row r="45" spans="1:76" x14ac:dyDescent="0.2">
      <c r="A45" s="8" t="s">
        <v>44</v>
      </c>
      <c r="B45" s="4">
        <v>161</v>
      </c>
      <c r="C45" s="4">
        <v>175</v>
      </c>
      <c r="D45" s="4">
        <v>149</v>
      </c>
      <c r="E45" s="4">
        <v>164</v>
      </c>
      <c r="F45" s="4">
        <v>171</v>
      </c>
      <c r="G45" s="4">
        <v>152</v>
      </c>
      <c r="H45" s="4">
        <v>161</v>
      </c>
      <c r="I45" s="4">
        <v>153</v>
      </c>
      <c r="J45" s="4">
        <v>152</v>
      </c>
      <c r="K45" s="4">
        <v>145</v>
      </c>
      <c r="L45" s="4">
        <v>165</v>
      </c>
      <c r="M45" s="4">
        <v>151</v>
      </c>
      <c r="N45" s="4">
        <v>162</v>
      </c>
      <c r="O45" s="4">
        <v>166</v>
      </c>
      <c r="P45" s="4">
        <v>166</v>
      </c>
      <c r="Q45" s="4">
        <v>188</v>
      </c>
      <c r="R45" s="4">
        <v>184</v>
      </c>
      <c r="S45" s="4">
        <v>187</v>
      </c>
      <c r="T45" s="4">
        <v>170</v>
      </c>
      <c r="U45" s="4">
        <v>199</v>
      </c>
      <c r="V45" s="4">
        <v>197</v>
      </c>
      <c r="W45" s="4">
        <v>202</v>
      </c>
      <c r="X45" s="4">
        <v>220</v>
      </c>
      <c r="Y45" s="4">
        <v>195</v>
      </c>
      <c r="Z45" s="4">
        <v>182</v>
      </c>
      <c r="AA45" s="4">
        <v>157</v>
      </c>
      <c r="AB45" s="4">
        <v>183</v>
      </c>
      <c r="AC45" s="4">
        <v>195</v>
      </c>
      <c r="AD45" s="4">
        <v>169</v>
      </c>
      <c r="AE45" s="4">
        <v>178</v>
      </c>
      <c r="AF45" s="4">
        <v>187</v>
      </c>
      <c r="AG45" s="4">
        <v>152</v>
      </c>
      <c r="AH45" s="4">
        <v>169</v>
      </c>
      <c r="AI45" s="4">
        <v>187</v>
      </c>
      <c r="AJ45" s="4">
        <v>176</v>
      </c>
      <c r="AK45" s="4">
        <v>189</v>
      </c>
      <c r="AL45" s="4">
        <v>206</v>
      </c>
      <c r="AM45" s="4">
        <v>188</v>
      </c>
      <c r="AN45" s="4">
        <v>224</v>
      </c>
      <c r="AO45" s="4">
        <v>237</v>
      </c>
      <c r="AP45" s="4">
        <v>252</v>
      </c>
      <c r="AQ45" s="4">
        <v>206</v>
      </c>
      <c r="AR45" s="4">
        <v>244</v>
      </c>
      <c r="AS45" s="4">
        <v>225</v>
      </c>
      <c r="AT45" s="4">
        <v>216</v>
      </c>
      <c r="AU45" s="4">
        <v>218</v>
      </c>
      <c r="AV45" s="4">
        <v>226</v>
      </c>
      <c r="AW45" s="4">
        <v>200</v>
      </c>
      <c r="AX45" s="4">
        <v>232</v>
      </c>
      <c r="AY45" s="4">
        <v>214</v>
      </c>
      <c r="AZ45" s="4">
        <v>212</v>
      </c>
      <c r="BA45" s="4">
        <v>213</v>
      </c>
      <c r="BB45" s="4">
        <v>216</v>
      </c>
      <c r="BC45" s="4">
        <v>219</v>
      </c>
      <c r="BD45" s="4">
        <v>209</v>
      </c>
      <c r="BE45" s="4">
        <v>193</v>
      </c>
      <c r="BF45" s="4">
        <v>184</v>
      </c>
      <c r="BG45" s="4">
        <v>148</v>
      </c>
      <c r="BH45" s="4">
        <v>175</v>
      </c>
      <c r="BI45" s="4">
        <v>159</v>
      </c>
      <c r="BJ45" s="4">
        <v>153</v>
      </c>
      <c r="BK45" s="4">
        <v>158</v>
      </c>
      <c r="BL45" s="4">
        <v>143</v>
      </c>
      <c r="BM45" s="4">
        <v>140</v>
      </c>
      <c r="BN45" s="4">
        <v>126</v>
      </c>
      <c r="BO45" s="4">
        <v>133</v>
      </c>
      <c r="BP45" s="4">
        <v>119</v>
      </c>
      <c r="BQ45" s="4">
        <v>111</v>
      </c>
      <c r="BR45" s="4">
        <v>118</v>
      </c>
      <c r="BS45" s="4">
        <v>115</v>
      </c>
      <c r="BT45" s="4">
        <v>136</v>
      </c>
      <c r="BU45" s="4">
        <v>113</v>
      </c>
      <c r="BV45" s="4">
        <v>140</v>
      </c>
      <c r="BX45">
        <f t="shared" si="0"/>
        <v>42</v>
      </c>
    </row>
    <row r="46" spans="1:76" x14ac:dyDescent="0.2">
      <c r="A46" s="8" t="s">
        <v>45</v>
      </c>
      <c r="B46" s="4">
        <v>158</v>
      </c>
      <c r="C46" s="4">
        <v>176</v>
      </c>
      <c r="D46" s="4">
        <v>169</v>
      </c>
      <c r="E46" s="4">
        <v>186</v>
      </c>
      <c r="F46" s="4">
        <v>175</v>
      </c>
      <c r="G46" s="4">
        <v>177</v>
      </c>
      <c r="H46" s="4">
        <v>178</v>
      </c>
      <c r="I46" s="4">
        <v>196</v>
      </c>
      <c r="J46" s="4">
        <v>216</v>
      </c>
      <c r="K46" s="4">
        <v>176</v>
      </c>
      <c r="L46" s="4">
        <v>185</v>
      </c>
      <c r="M46" s="4">
        <v>179</v>
      </c>
      <c r="N46" s="4">
        <v>164</v>
      </c>
      <c r="O46" s="4">
        <v>186</v>
      </c>
      <c r="P46" s="4">
        <v>213</v>
      </c>
      <c r="Q46" s="4">
        <v>205</v>
      </c>
      <c r="R46" s="4">
        <v>208</v>
      </c>
      <c r="S46" s="4">
        <v>217</v>
      </c>
      <c r="T46" s="4">
        <v>219</v>
      </c>
      <c r="U46" s="4">
        <v>209</v>
      </c>
      <c r="V46" s="4">
        <v>208</v>
      </c>
      <c r="W46" s="4">
        <v>250</v>
      </c>
      <c r="X46" s="4">
        <v>214</v>
      </c>
      <c r="Y46" s="4">
        <v>194</v>
      </c>
      <c r="Z46" s="4">
        <v>212</v>
      </c>
      <c r="AA46" s="4">
        <v>219</v>
      </c>
      <c r="AB46" s="4">
        <v>201</v>
      </c>
      <c r="AC46" s="4">
        <v>198</v>
      </c>
      <c r="AD46" s="4">
        <v>202</v>
      </c>
      <c r="AE46" s="4">
        <v>175</v>
      </c>
      <c r="AF46" s="4">
        <v>216</v>
      </c>
      <c r="AG46" s="4">
        <v>193</v>
      </c>
      <c r="AH46" s="4">
        <v>203</v>
      </c>
      <c r="AI46" s="4">
        <v>190</v>
      </c>
      <c r="AJ46" s="4">
        <v>164</v>
      </c>
      <c r="AK46" s="4">
        <v>213</v>
      </c>
      <c r="AL46" s="4">
        <v>209</v>
      </c>
      <c r="AM46" s="4">
        <v>218</v>
      </c>
      <c r="AN46" s="4">
        <v>228</v>
      </c>
      <c r="AO46" s="4">
        <v>236</v>
      </c>
      <c r="AP46" s="4">
        <v>273</v>
      </c>
      <c r="AQ46" s="4">
        <v>264</v>
      </c>
      <c r="AR46" s="4">
        <v>267</v>
      </c>
      <c r="AS46" s="4">
        <v>242</v>
      </c>
      <c r="AT46" s="4">
        <v>236</v>
      </c>
      <c r="AU46" s="4">
        <v>254</v>
      </c>
      <c r="AV46" s="4">
        <v>234</v>
      </c>
      <c r="AW46" s="4">
        <v>227</v>
      </c>
      <c r="AX46" s="4">
        <v>219</v>
      </c>
      <c r="AY46" s="4">
        <v>229</v>
      </c>
      <c r="AZ46" s="4">
        <v>263</v>
      </c>
      <c r="BA46" s="4">
        <v>230</v>
      </c>
      <c r="BB46" s="4">
        <v>213</v>
      </c>
      <c r="BC46" s="4">
        <v>273</v>
      </c>
      <c r="BD46" s="4">
        <v>200</v>
      </c>
      <c r="BE46" s="4">
        <v>218</v>
      </c>
      <c r="BF46" s="4">
        <v>216</v>
      </c>
      <c r="BG46" s="4">
        <v>167</v>
      </c>
      <c r="BH46" s="4">
        <v>186</v>
      </c>
      <c r="BI46" s="4">
        <v>158</v>
      </c>
      <c r="BJ46" s="4">
        <v>150</v>
      </c>
      <c r="BK46" s="4">
        <v>151</v>
      </c>
      <c r="BL46" s="4">
        <v>180</v>
      </c>
      <c r="BM46" s="4">
        <v>175</v>
      </c>
      <c r="BN46" s="4">
        <v>171</v>
      </c>
      <c r="BO46" s="4">
        <v>141</v>
      </c>
      <c r="BP46" s="4">
        <v>163</v>
      </c>
      <c r="BQ46" s="4">
        <v>141</v>
      </c>
      <c r="BR46" s="4">
        <v>113</v>
      </c>
      <c r="BS46" s="4">
        <v>125</v>
      </c>
      <c r="BT46" s="4">
        <v>105</v>
      </c>
      <c r="BU46" s="4">
        <v>126</v>
      </c>
      <c r="BV46" s="4">
        <v>116</v>
      </c>
      <c r="BX46">
        <f t="shared" si="0"/>
        <v>43</v>
      </c>
    </row>
    <row r="47" spans="1:76" x14ac:dyDescent="0.2">
      <c r="A47" s="8" t="s">
        <v>46</v>
      </c>
      <c r="B47" s="4">
        <v>203</v>
      </c>
      <c r="C47" s="4">
        <v>219</v>
      </c>
      <c r="D47" s="4">
        <v>213</v>
      </c>
      <c r="E47" s="4">
        <v>194</v>
      </c>
      <c r="F47" s="4">
        <v>171</v>
      </c>
      <c r="G47" s="4">
        <v>176</v>
      </c>
      <c r="H47" s="4">
        <v>181</v>
      </c>
      <c r="I47" s="4">
        <v>184</v>
      </c>
      <c r="J47" s="4">
        <v>203</v>
      </c>
      <c r="K47" s="4">
        <v>197</v>
      </c>
      <c r="L47" s="4">
        <v>191</v>
      </c>
      <c r="M47" s="4">
        <v>199</v>
      </c>
      <c r="N47" s="4">
        <v>177</v>
      </c>
      <c r="O47" s="4">
        <v>192</v>
      </c>
      <c r="P47" s="4">
        <v>233</v>
      </c>
      <c r="Q47" s="4">
        <v>236</v>
      </c>
      <c r="R47" s="4">
        <v>210</v>
      </c>
      <c r="S47" s="4">
        <v>244</v>
      </c>
      <c r="T47" s="4">
        <v>226</v>
      </c>
      <c r="U47" s="4">
        <v>239</v>
      </c>
      <c r="V47" s="4">
        <v>228</v>
      </c>
      <c r="W47" s="4">
        <v>259</v>
      </c>
      <c r="X47" s="4">
        <v>271</v>
      </c>
      <c r="Y47" s="4">
        <v>228</v>
      </c>
      <c r="Z47" s="4">
        <v>239</v>
      </c>
      <c r="AA47" s="4">
        <v>234</v>
      </c>
      <c r="AB47" s="4">
        <v>238</v>
      </c>
      <c r="AC47" s="4">
        <v>227</v>
      </c>
      <c r="AD47" s="4">
        <v>218</v>
      </c>
      <c r="AE47" s="4">
        <v>218</v>
      </c>
      <c r="AF47" s="4">
        <v>201</v>
      </c>
      <c r="AG47" s="4">
        <v>192</v>
      </c>
      <c r="AH47" s="4">
        <v>244</v>
      </c>
      <c r="AI47" s="4">
        <v>213</v>
      </c>
      <c r="AJ47" s="4">
        <v>211</v>
      </c>
      <c r="AK47" s="4">
        <v>219</v>
      </c>
      <c r="AL47" s="4">
        <v>235</v>
      </c>
      <c r="AM47" s="4">
        <v>262</v>
      </c>
      <c r="AN47" s="4">
        <v>258</v>
      </c>
      <c r="AO47" s="4">
        <v>249</v>
      </c>
      <c r="AP47" s="4">
        <v>260</v>
      </c>
      <c r="AQ47" s="4">
        <v>315</v>
      </c>
      <c r="AR47" s="4">
        <v>288</v>
      </c>
      <c r="AS47" s="4">
        <v>264</v>
      </c>
      <c r="AT47" s="4">
        <v>275</v>
      </c>
      <c r="AU47" s="4">
        <v>264</v>
      </c>
      <c r="AV47" s="4">
        <v>245</v>
      </c>
      <c r="AW47" s="4">
        <v>270</v>
      </c>
      <c r="AX47" s="4">
        <v>273</v>
      </c>
      <c r="AY47" s="4">
        <v>250</v>
      </c>
      <c r="AZ47" s="4">
        <v>265</v>
      </c>
      <c r="BA47" s="4">
        <v>254</v>
      </c>
      <c r="BB47" s="4">
        <v>255</v>
      </c>
      <c r="BC47" s="4">
        <v>243</v>
      </c>
      <c r="BD47" s="4">
        <v>242</v>
      </c>
      <c r="BE47" s="4">
        <v>209</v>
      </c>
      <c r="BF47" s="4">
        <v>173</v>
      </c>
      <c r="BG47" s="4">
        <v>178</v>
      </c>
      <c r="BH47" s="4">
        <v>223</v>
      </c>
      <c r="BI47" s="4">
        <v>234</v>
      </c>
      <c r="BJ47" s="4">
        <v>199</v>
      </c>
      <c r="BK47" s="4">
        <v>179</v>
      </c>
      <c r="BL47" s="4">
        <v>157</v>
      </c>
      <c r="BM47" s="4">
        <v>173</v>
      </c>
      <c r="BN47" s="4">
        <v>191</v>
      </c>
      <c r="BO47" s="4">
        <v>144</v>
      </c>
      <c r="BP47" s="4">
        <v>181</v>
      </c>
      <c r="BQ47" s="4">
        <v>169</v>
      </c>
      <c r="BR47" s="4">
        <v>152</v>
      </c>
      <c r="BS47" s="4">
        <v>134</v>
      </c>
      <c r="BT47" s="4">
        <v>118</v>
      </c>
      <c r="BU47" s="4">
        <v>135</v>
      </c>
      <c r="BV47" s="4">
        <v>150</v>
      </c>
      <c r="BX47">
        <f t="shared" si="0"/>
        <v>44</v>
      </c>
    </row>
    <row r="48" spans="1:76" x14ac:dyDescent="0.2">
      <c r="A48" s="8" t="s">
        <v>47</v>
      </c>
      <c r="B48" s="4">
        <v>226</v>
      </c>
      <c r="C48" s="4">
        <v>224</v>
      </c>
      <c r="D48" s="4">
        <v>187</v>
      </c>
      <c r="E48" s="4">
        <v>236</v>
      </c>
      <c r="F48" s="4">
        <v>199</v>
      </c>
      <c r="G48" s="4">
        <v>248</v>
      </c>
      <c r="H48" s="4">
        <v>212</v>
      </c>
      <c r="I48" s="4">
        <v>217</v>
      </c>
      <c r="J48" s="4">
        <v>192</v>
      </c>
      <c r="K48" s="4">
        <v>220</v>
      </c>
      <c r="L48" s="4">
        <v>199</v>
      </c>
      <c r="M48" s="4">
        <v>194</v>
      </c>
      <c r="N48" s="4">
        <v>210</v>
      </c>
      <c r="O48" s="4">
        <v>216</v>
      </c>
      <c r="P48" s="4">
        <v>198</v>
      </c>
      <c r="Q48" s="4">
        <v>246</v>
      </c>
      <c r="R48" s="4">
        <v>266</v>
      </c>
      <c r="S48" s="4">
        <v>252</v>
      </c>
      <c r="T48" s="4">
        <v>258</v>
      </c>
      <c r="U48" s="4">
        <v>263</v>
      </c>
      <c r="V48" s="4">
        <v>255</v>
      </c>
      <c r="W48" s="4">
        <v>240</v>
      </c>
      <c r="X48" s="4">
        <v>294</v>
      </c>
      <c r="Y48" s="4">
        <v>285</v>
      </c>
      <c r="Z48" s="4">
        <v>284</v>
      </c>
      <c r="AA48" s="4">
        <v>269</v>
      </c>
      <c r="AB48" s="4">
        <v>303</v>
      </c>
      <c r="AC48" s="4">
        <v>273</v>
      </c>
      <c r="AD48" s="4">
        <v>285</v>
      </c>
      <c r="AE48" s="4">
        <v>245</v>
      </c>
      <c r="AF48" s="4">
        <v>248</v>
      </c>
      <c r="AG48" s="4">
        <v>230</v>
      </c>
      <c r="AH48" s="4">
        <v>240</v>
      </c>
      <c r="AI48" s="4">
        <v>248</v>
      </c>
      <c r="AJ48" s="4">
        <v>254</v>
      </c>
      <c r="AK48" s="4">
        <v>244</v>
      </c>
      <c r="AL48" s="4">
        <v>248</v>
      </c>
      <c r="AM48" s="4">
        <v>225</v>
      </c>
      <c r="AN48" s="4">
        <v>265</v>
      </c>
      <c r="AO48" s="4">
        <v>257</v>
      </c>
      <c r="AP48" s="4">
        <v>281</v>
      </c>
      <c r="AQ48" s="4">
        <v>298</v>
      </c>
      <c r="AR48" s="4">
        <v>312</v>
      </c>
      <c r="AS48" s="4">
        <v>300</v>
      </c>
      <c r="AT48" s="4">
        <v>298</v>
      </c>
      <c r="AU48" s="4">
        <v>277</v>
      </c>
      <c r="AV48" s="4">
        <v>275</v>
      </c>
      <c r="AW48" s="4">
        <v>246</v>
      </c>
      <c r="AX48" s="4">
        <v>260</v>
      </c>
      <c r="AY48" s="4">
        <v>274</v>
      </c>
      <c r="AZ48" s="4">
        <v>269</v>
      </c>
      <c r="BA48" s="4">
        <v>279</v>
      </c>
      <c r="BB48" s="4">
        <v>278</v>
      </c>
      <c r="BC48" s="4">
        <v>288</v>
      </c>
      <c r="BD48" s="4">
        <v>252</v>
      </c>
      <c r="BE48" s="4">
        <v>249</v>
      </c>
      <c r="BF48" s="4">
        <v>228</v>
      </c>
      <c r="BG48" s="4">
        <v>218</v>
      </c>
      <c r="BH48" s="4">
        <v>218</v>
      </c>
      <c r="BI48" s="4">
        <v>232</v>
      </c>
      <c r="BJ48" s="4">
        <v>193</v>
      </c>
      <c r="BK48" s="4">
        <v>200</v>
      </c>
      <c r="BL48" s="4">
        <v>211</v>
      </c>
      <c r="BM48" s="4">
        <v>153</v>
      </c>
      <c r="BN48" s="4">
        <v>188</v>
      </c>
      <c r="BO48" s="4">
        <v>194</v>
      </c>
      <c r="BP48" s="4">
        <v>212</v>
      </c>
      <c r="BQ48" s="4">
        <v>166</v>
      </c>
      <c r="BR48" s="4">
        <v>152</v>
      </c>
      <c r="BS48" s="4">
        <v>150</v>
      </c>
      <c r="BT48" s="4">
        <v>169</v>
      </c>
      <c r="BU48" s="4">
        <v>162</v>
      </c>
      <c r="BV48" s="4">
        <v>149</v>
      </c>
      <c r="BX48">
        <f t="shared" si="0"/>
        <v>45</v>
      </c>
    </row>
    <row r="49" spans="1:76" x14ac:dyDescent="0.2">
      <c r="A49" s="8" t="s">
        <v>48</v>
      </c>
      <c r="B49" s="4">
        <v>201</v>
      </c>
      <c r="C49" s="4">
        <v>220</v>
      </c>
      <c r="D49" s="4">
        <v>232</v>
      </c>
      <c r="E49" s="4">
        <v>217</v>
      </c>
      <c r="F49" s="4">
        <v>248</v>
      </c>
      <c r="G49" s="4">
        <v>263</v>
      </c>
      <c r="H49" s="4">
        <v>224</v>
      </c>
      <c r="I49" s="4">
        <v>222</v>
      </c>
      <c r="J49" s="4">
        <v>214</v>
      </c>
      <c r="K49" s="4">
        <v>237</v>
      </c>
      <c r="L49" s="4">
        <v>223</v>
      </c>
      <c r="M49" s="4">
        <v>263</v>
      </c>
      <c r="N49" s="4">
        <v>259</v>
      </c>
      <c r="O49" s="4">
        <v>234</v>
      </c>
      <c r="P49" s="4">
        <v>233</v>
      </c>
      <c r="Q49" s="4">
        <v>252</v>
      </c>
      <c r="R49" s="4">
        <v>253</v>
      </c>
      <c r="S49" s="4">
        <v>255</v>
      </c>
      <c r="T49" s="4">
        <v>293</v>
      </c>
      <c r="U49" s="4">
        <v>296</v>
      </c>
      <c r="V49" s="4">
        <v>289</v>
      </c>
      <c r="W49" s="4">
        <v>273</v>
      </c>
      <c r="X49" s="4">
        <v>297</v>
      </c>
      <c r="Y49" s="4">
        <v>287</v>
      </c>
      <c r="Z49" s="4">
        <v>283</v>
      </c>
      <c r="AA49" s="4">
        <v>320</v>
      </c>
      <c r="AB49" s="4">
        <v>284</v>
      </c>
      <c r="AC49" s="4">
        <v>287</v>
      </c>
      <c r="AD49" s="4">
        <v>320</v>
      </c>
      <c r="AE49" s="4">
        <v>273</v>
      </c>
      <c r="AF49" s="4">
        <v>267</v>
      </c>
      <c r="AG49" s="4">
        <v>236</v>
      </c>
      <c r="AH49" s="4">
        <v>256</v>
      </c>
      <c r="AI49" s="4">
        <v>242</v>
      </c>
      <c r="AJ49" s="4">
        <v>266</v>
      </c>
      <c r="AK49" s="4">
        <v>233</v>
      </c>
      <c r="AL49" s="4">
        <v>251</v>
      </c>
      <c r="AM49" s="4">
        <v>258</v>
      </c>
      <c r="AN49" s="4">
        <v>253</v>
      </c>
      <c r="AO49" s="4">
        <v>255</v>
      </c>
      <c r="AP49" s="4">
        <v>312</v>
      </c>
      <c r="AQ49" s="4">
        <v>278</v>
      </c>
      <c r="AR49" s="4">
        <v>314</v>
      </c>
      <c r="AS49" s="4">
        <v>374</v>
      </c>
      <c r="AT49" s="4">
        <v>363</v>
      </c>
      <c r="AU49" s="4">
        <v>357</v>
      </c>
      <c r="AV49" s="4">
        <v>301</v>
      </c>
      <c r="AW49" s="4">
        <v>283</v>
      </c>
      <c r="AX49" s="4">
        <v>296</v>
      </c>
      <c r="AY49" s="4">
        <v>301</v>
      </c>
      <c r="AZ49" s="4">
        <v>292</v>
      </c>
      <c r="BA49" s="4">
        <v>288</v>
      </c>
      <c r="BB49" s="4">
        <v>295</v>
      </c>
      <c r="BC49" s="4">
        <v>294</v>
      </c>
      <c r="BD49" s="4">
        <v>246</v>
      </c>
      <c r="BE49" s="4">
        <v>226</v>
      </c>
      <c r="BF49" s="4">
        <v>254</v>
      </c>
      <c r="BG49" s="4">
        <v>243</v>
      </c>
      <c r="BH49" s="4">
        <v>244</v>
      </c>
      <c r="BI49" s="4">
        <v>235</v>
      </c>
      <c r="BJ49" s="4">
        <v>271</v>
      </c>
      <c r="BK49" s="4">
        <v>235</v>
      </c>
      <c r="BL49" s="4">
        <v>193</v>
      </c>
      <c r="BM49" s="4">
        <v>210</v>
      </c>
      <c r="BN49" s="4">
        <v>203</v>
      </c>
      <c r="BO49" s="4">
        <v>243</v>
      </c>
      <c r="BP49" s="4">
        <v>213</v>
      </c>
      <c r="BQ49" s="4">
        <v>204</v>
      </c>
      <c r="BR49" s="4">
        <v>201</v>
      </c>
      <c r="BS49" s="4">
        <v>166</v>
      </c>
      <c r="BT49" s="4">
        <v>199</v>
      </c>
      <c r="BU49" s="4">
        <v>174</v>
      </c>
      <c r="BV49" s="4">
        <v>182</v>
      </c>
      <c r="BX49">
        <f t="shared" si="0"/>
        <v>46</v>
      </c>
    </row>
    <row r="50" spans="1:76" x14ac:dyDescent="0.2">
      <c r="A50" s="8" t="s">
        <v>49</v>
      </c>
      <c r="B50" s="4">
        <v>249</v>
      </c>
      <c r="C50" s="4">
        <v>262</v>
      </c>
      <c r="D50" s="4">
        <v>227</v>
      </c>
      <c r="E50" s="4">
        <v>246</v>
      </c>
      <c r="F50" s="4">
        <v>227</v>
      </c>
      <c r="G50" s="4">
        <v>272</v>
      </c>
      <c r="H50" s="4">
        <v>213</v>
      </c>
      <c r="I50" s="4">
        <v>252</v>
      </c>
      <c r="J50" s="4">
        <v>227</v>
      </c>
      <c r="K50" s="4">
        <v>254</v>
      </c>
      <c r="L50" s="4">
        <v>269</v>
      </c>
      <c r="M50" s="4">
        <v>290</v>
      </c>
      <c r="N50" s="4">
        <v>289</v>
      </c>
      <c r="O50" s="4">
        <v>294</v>
      </c>
      <c r="P50" s="4">
        <v>292</v>
      </c>
      <c r="Q50" s="4">
        <v>278</v>
      </c>
      <c r="R50" s="4">
        <v>272</v>
      </c>
      <c r="S50" s="4">
        <v>331</v>
      </c>
      <c r="T50" s="4">
        <v>327</v>
      </c>
      <c r="U50" s="4">
        <v>355</v>
      </c>
      <c r="V50" s="4">
        <v>317</v>
      </c>
      <c r="W50" s="4">
        <v>317</v>
      </c>
      <c r="X50" s="4">
        <v>319</v>
      </c>
      <c r="Y50" s="4">
        <v>328</v>
      </c>
      <c r="Z50" s="4">
        <v>285</v>
      </c>
      <c r="AA50" s="4">
        <v>346</v>
      </c>
      <c r="AB50" s="4">
        <v>336</v>
      </c>
      <c r="AC50" s="4">
        <v>311</v>
      </c>
      <c r="AD50" s="4">
        <v>315</v>
      </c>
      <c r="AE50" s="4">
        <v>331</v>
      </c>
      <c r="AF50" s="4">
        <v>319</v>
      </c>
      <c r="AG50" s="4">
        <v>304</v>
      </c>
      <c r="AH50" s="4">
        <v>298</v>
      </c>
      <c r="AI50" s="4">
        <v>267</v>
      </c>
      <c r="AJ50" s="4">
        <v>265</v>
      </c>
      <c r="AK50" s="4">
        <v>248</v>
      </c>
      <c r="AL50" s="4">
        <v>316</v>
      </c>
      <c r="AM50" s="4">
        <v>276</v>
      </c>
      <c r="AN50" s="4">
        <v>226</v>
      </c>
      <c r="AO50" s="4">
        <v>288</v>
      </c>
      <c r="AP50" s="4">
        <v>301</v>
      </c>
      <c r="AQ50" s="4">
        <v>306</v>
      </c>
      <c r="AR50" s="4">
        <v>309</v>
      </c>
      <c r="AS50" s="4">
        <v>362</v>
      </c>
      <c r="AT50" s="4">
        <v>392</v>
      </c>
      <c r="AU50" s="4">
        <v>361</v>
      </c>
      <c r="AV50" s="4">
        <v>391</v>
      </c>
      <c r="AW50" s="4">
        <v>331</v>
      </c>
      <c r="AX50" s="4">
        <v>326</v>
      </c>
      <c r="AY50" s="4">
        <v>348</v>
      </c>
      <c r="AZ50" s="4">
        <v>363</v>
      </c>
      <c r="BA50" s="4">
        <v>388</v>
      </c>
      <c r="BB50" s="4">
        <v>315</v>
      </c>
      <c r="BC50" s="4">
        <v>311</v>
      </c>
      <c r="BD50" s="4">
        <v>319</v>
      </c>
      <c r="BE50" s="4">
        <v>305</v>
      </c>
      <c r="BF50" s="4">
        <v>278</v>
      </c>
      <c r="BG50" s="4">
        <v>254</v>
      </c>
      <c r="BH50" s="4">
        <v>285</v>
      </c>
      <c r="BI50" s="4">
        <v>271</v>
      </c>
      <c r="BJ50" s="4">
        <v>262</v>
      </c>
      <c r="BK50" s="4">
        <v>269</v>
      </c>
      <c r="BL50" s="4">
        <v>266</v>
      </c>
      <c r="BM50" s="4">
        <v>240</v>
      </c>
      <c r="BN50" s="4">
        <v>237</v>
      </c>
      <c r="BO50" s="4">
        <v>222</v>
      </c>
      <c r="BP50" s="4">
        <v>230</v>
      </c>
      <c r="BQ50" s="4">
        <v>251</v>
      </c>
      <c r="BR50" s="4">
        <v>232</v>
      </c>
      <c r="BS50" s="4">
        <v>208</v>
      </c>
      <c r="BT50" s="4">
        <v>186</v>
      </c>
      <c r="BU50" s="4">
        <v>211</v>
      </c>
      <c r="BV50" s="4">
        <v>186</v>
      </c>
      <c r="BX50">
        <f t="shared" si="0"/>
        <v>47</v>
      </c>
    </row>
    <row r="51" spans="1:76" x14ac:dyDescent="0.2">
      <c r="A51" s="8" t="s">
        <v>50</v>
      </c>
      <c r="B51" s="4">
        <v>247</v>
      </c>
      <c r="C51" s="4">
        <v>275</v>
      </c>
      <c r="D51" s="4">
        <v>249</v>
      </c>
      <c r="E51" s="4">
        <v>287</v>
      </c>
      <c r="F51" s="4">
        <v>298</v>
      </c>
      <c r="G51" s="4">
        <v>285</v>
      </c>
      <c r="H51" s="4">
        <v>300</v>
      </c>
      <c r="I51" s="4">
        <v>292</v>
      </c>
      <c r="J51" s="4">
        <v>278</v>
      </c>
      <c r="K51" s="4">
        <v>255</v>
      </c>
      <c r="L51" s="4">
        <v>287</v>
      </c>
      <c r="M51" s="4">
        <v>285</v>
      </c>
      <c r="N51" s="4">
        <v>282</v>
      </c>
      <c r="O51" s="4">
        <v>337</v>
      </c>
      <c r="P51" s="4">
        <v>359</v>
      </c>
      <c r="Q51" s="4">
        <v>286</v>
      </c>
      <c r="R51" s="4">
        <v>313</v>
      </c>
      <c r="S51" s="4">
        <v>301</v>
      </c>
      <c r="T51" s="4">
        <v>368</v>
      </c>
      <c r="U51" s="4">
        <v>386</v>
      </c>
      <c r="V51" s="4">
        <v>344</v>
      </c>
      <c r="W51" s="4">
        <v>352</v>
      </c>
      <c r="X51" s="4">
        <v>334</v>
      </c>
      <c r="Y51" s="4">
        <v>366</v>
      </c>
      <c r="Z51" s="4">
        <v>358</v>
      </c>
      <c r="AA51" s="4">
        <v>338</v>
      </c>
      <c r="AB51" s="4">
        <v>360</v>
      </c>
      <c r="AC51" s="4">
        <v>348</v>
      </c>
      <c r="AD51" s="4">
        <v>321</v>
      </c>
      <c r="AE51" s="4">
        <v>369</v>
      </c>
      <c r="AF51" s="4">
        <v>346</v>
      </c>
      <c r="AG51" s="4">
        <v>318</v>
      </c>
      <c r="AH51" s="4">
        <v>302</v>
      </c>
      <c r="AI51" s="4">
        <v>324</v>
      </c>
      <c r="AJ51" s="4">
        <v>309</v>
      </c>
      <c r="AK51" s="4">
        <v>312</v>
      </c>
      <c r="AL51" s="4">
        <v>344</v>
      </c>
      <c r="AM51" s="4">
        <v>325</v>
      </c>
      <c r="AN51" s="4">
        <v>304</v>
      </c>
      <c r="AO51" s="4">
        <v>321</v>
      </c>
      <c r="AP51" s="4">
        <v>277</v>
      </c>
      <c r="AQ51" s="4">
        <v>290</v>
      </c>
      <c r="AR51" s="4">
        <v>344</v>
      </c>
      <c r="AS51" s="4">
        <v>363</v>
      </c>
      <c r="AT51" s="4">
        <v>357</v>
      </c>
      <c r="AU51" s="4">
        <v>408</v>
      </c>
      <c r="AV51" s="4">
        <v>468</v>
      </c>
      <c r="AW51" s="4">
        <v>370</v>
      </c>
      <c r="AX51" s="4">
        <v>350</v>
      </c>
      <c r="AY51" s="4">
        <v>326</v>
      </c>
      <c r="AZ51" s="4">
        <v>345</v>
      </c>
      <c r="BA51" s="4">
        <v>346</v>
      </c>
      <c r="BB51" s="4">
        <v>352</v>
      </c>
      <c r="BC51" s="4">
        <v>331</v>
      </c>
      <c r="BD51" s="4">
        <v>359</v>
      </c>
      <c r="BE51" s="4">
        <v>334</v>
      </c>
      <c r="BF51" s="4">
        <v>336</v>
      </c>
      <c r="BG51" s="4">
        <v>324</v>
      </c>
      <c r="BH51" s="4">
        <v>298</v>
      </c>
      <c r="BI51" s="4">
        <v>304</v>
      </c>
      <c r="BJ51" s="4">
        <v>292</v>
      </c>
      <c r="BK51" s="4">
        <v>300</v>
      </c>
      <c r="BL51" s="4">
        <v>293</v>
      </c>
      <c r="BM51" s="4">
        <v>282</v>
      </c>
      <c r="BN51" s="4">
        <v>295</v>
      </c>
      <c r="BO51" s="4">
        <v>257</v>
      </c>
      <c r="BP51" s="4">
        <v>244</v>
      </c>
      <c r="BQ51" s="4">
        <v>262</v>
      </c>
      <c r="BR51" s="4">
        <v>257</v>
      </c>
      <c r="BS51" s="4">
        <v>227</v>
      </c>
      <c r="BT51" s="4">
        <v>270</v>
      </c>
      <c r="BU51" s="4">
        <v>214</v>
      </c>
      <c r="BV51" s="4">
        <v>240</v>
      </c>
      <c r="BX51">
        <f t="shared" si="0"/>
        <v>48</v>
      </c>
    </row>
    <row r="52" spans="1:76" x14ac:dyDescent="0.2">
      <c r="A52" s="8" t="s">
        <v>51</v>
      </c>
      <c r="B52" s="4">
        <v>272</v>
      </c>
      <c r="C52" s="4">
        <v>291</v>
      </c>
      <c r="D52" s="4">
        <v>288</v>
      </c>
      <c r="E52" s="4">
        <v>273</v>
      </c>
      <c r="F52" s="4">
        <v>298</v>
      </c>
      <c r="G52" s="4">
        <v>300</v>
      </c>
      <c r="H52" s="4">
        <v>285</v>
      </c>
      <c r="I52" s="4">
        <v>324</v>
      </c>
      <c r="J52" s="4">
        <v>296</v>
      </c>
      <c r="K52" s="4">
        <v>289</v>
      </c>
      <c r="L52" s="4">
        <v>302</v>
      </c>
      <c r="M52" s="4">
        <v>312</v>
      </c>
      <c r="N52" s="4">
        <v>340</v>
      </c>
      <c r="O52" s="4">
        <v>334</v>
      </c>
      <c r="P52" s="4">
        <v>375</v>
      </c>
      <c r="Q52" s="4">
        <v>349</v>
      </c>
      <c r="R52" s="4">
        <v>342</v>
      </c>
      <c r="S52" s="4">
        <v>361</v>
      </c>
      <c r="T52" s="4">
        <v>358</v>
      </c>
      <c r="U52" s="4">
        <v>390</v>
      </c>
      <c r="V52" s="4">
        <v>438</v>
      </c>
      <c r="W52" s="4">
        <v>395</v>
      </c>
      <c r="X52" s="4">
        <v>410</v>
      </c>
      <c r="Y52" s="4">
        <v>374</v>
      </c>
      <c r="Z52" s="4">
        <v>399</v>
      </c>
      <c r="AA52" s="4">
        <v>367</v>
      </c>
      <c r="AB52" s="4">
        <v>403</v>
      </c>
      <c r="AC52" s="4">
        <v>386</v>
      </c>
      <c r="AD52" s="4">
        <v>385</v>
      </c>
      <c r="AE52" s="4">
        <v>357</v>
      </c>
      <c r="AF52" s="4">
        <v>388</v>
      </c>
      <c r="AG52" s="4">
        <v>338</v>
      </c>
      <c r="AH52" s="4">
        <v>362</v>
      </c>
      <c r="AI52" s="4">
        <v>334</v>
      </c>
      <c r="AJ52" s="4">
        <v>322</v>
      </c>
      <c r="AK52" s="4">
        <v>330</v>
      </c>
      <c r="AL52" s="4">
        <v>353</v>
      </c>
      <c r="AM52" s="4">
        <v>353</v>
      </c>
      <c r="AN52" s="4">
        <v>324</v>
      </c>
      <c r="AO52" s="4">
        <v>319</v>
      </c>
      <c r="AP52" s="4">
        <v>344</v>
      </c>
      <c r="AQ52" s="4">
        <v>306</v>
      </c>
      <c r="AR52" s="4">
        <v>363</v>
      </c>
      <c r="AS52" s="4">
        <v>424</v>
      </c>
      <c r="AT52" s="4">
        <v>381</v>
      </c>
      <c r="AU52" s="4">
        <v>391</v>
      </c>
      <c r="AV52" s="4">
        <v>488</v>
      </c>
      <c r="AW52" s="4">
        <v>425</v>
      </c>
      <c r="AX52" s="4">
        <v>440</v>
      </c>
      <c r="AY52" s="4">
        <v>430</v>
      </c>
      <c r="AZ52" s="4">
        <v>400</v>
      </c>
      <c r="BA52" s="4">
        <v>369</v>
      </c>
      <c r="BB52" s="4">
        <v>387</v>
      </c>
      <c r="BC52" s="4">
        <v>386</v>
      </c>
      <c r="BD52" s="4">
        <v>339</v>
      </c>
      <c r="BE52" s="4">
        <v>368</v>
      </c>
      <c r="BF52" s="4">
        <v>337</v>
      </c>
      <c r="BG52" s="4">
        <v>330</v>
      </c>
      <c r="BH52" s="4">
        <v>334</v>
      </c>
      <c r="BI52" s="4">
        <v>304</v>
      </c>
      <c r="BJ52" s="4">
        <v>331</v>
      </c>
      <c r="BK52" s="4">
        <v>314</v>
      </c>
      <c r="BL52" s="4">
        <v>315</v>
      </c>
      <c r="BM52" s="4">
        <v>299</v>
      </c>
      <c r="BN52" s="4">
        <v>292</v>
      </c>
      <c r="BO52" s="4">
        <v>304</v>
      </c>
      <c r="BP52" s="4">
        <v>256</v>
      </c>
      <c r="BQ52" s="4">
        <v>282</v>
      </c>
      <c r="BR52" s="4">
        <v>265</v>
      </c>
      <c r="BS52" s="4">
        <v>286</v>
      </c>
      <c r="BT52" s="4">
        <v>302</v>
      </c>
      <c r="BU52" s="4">
        <v>299</v>
      </c>
      <c r="BV52" s="4">
        <v>257</v>
      </c>
      <c r="BX52">
        <f t="shared" si="0"/>
        <v>49</v>
      </c>
    </row>
    <row r="53" spans="1:76" s="52" customFormat="1" x14ac:dyDescent="0.2">
      <c r="A53" s="50" t="s">
        <v>52</v>
      </c>
      <c r="B53" s="51">
        <v>290</v>
      </c>
      <c r="C53" s="51">
        <v>309</v>
      </c>
      <c r="D53" s="51">
        <v>357</v>
      </c>
      <c r="E53" s="51">
        <v>342</v>
      </c>
      <c r="F53" s="51">
        <v>314</v>
      </c>
      <c r="G53" s="51">
        <v>331</v>
      </c>
      <c r="H53" s="51">
        <v>341</v>
      </c>
      <c r="I53" s="51">
        <v>318</v>
      </c>
      <c r="J53" s="51">
        <v>338</v>
      </c>
      <c r="K53" s="51">
        <v>315</v>
      </c>
      <c r="L53" s="51">
        <v>353</v>
      </c>
      <c r="M53" s="51">
        <v>350</v>
      </c>
      <c r="N53" s="51">
        <v>381</v>
      </c>
      <c r="O53" s="51">
        <v>403</v>
      </c>
      <c r="P53" s="51">
        <v>365</v>
      </c>
      <c r="Q53" s="51">
        <v>399</v>
      </c>
      <c r="R53" s="51">
        <v>370</v>
      </c>
      <c r="S53" s="51">
        <v>409</v>
      </c>
      <c r="T53" s="51">
        <v>337</v>
      </c>
      <c r="U53" s="51">
        <v>382</v>
      </c>
      <c r="V53" s="51">
        <v>459</v>
      </c>
      <c r="W53" s="51">
        <v>458</v>
      </c>
      <c r="X53" s="51">
        <v>434</v>
      </c>
      <c r="Y53" s="51">
        <v>404</v>
      </c>
      <c r="Z53" s="51">
        <v>426</v>
      </c>
      <c r="AA53" s="51">
        <v>455</v>
      </c>
      <c r="AB53" s="51">
        <v>394</v>
      </c>
      <c r="AC53" s="51">
        <v>384</v>
      </c>
      <c r="AD53" s="51">
        <v>396</v>
      </c>
      <c r="AE53" s="51">
        <v>394</v>
      </c>
      <c r="AF53" s="51">
        <v>401</v>
      </c>
      <c r="AG53" s="51">
        <v>459</v>
      </c>
      <c r="AH53" s="51">
        <v>406</v>
      </c>
      <c r="AI53" s="51">
        <v>400</v>
      </c>
      <c r="AJ53" s="51">
        <v>371</v>
      </c>
      <c r="AK53" s="51">
        <v>377</v>
      </c>
      <c r="AL53" s="51">
        <v>389</v>
      </c>
      <c r="AM53" s="51">
        <v>345</v>
      </c>
      <c r="AN53" s="51">
        <v>380</v>
      </c>
      <c r="AO53" s="51">
        <v>360</v>
      </c>
      <c r="AP53" s="51">
        <v>353</v>
      </c>
      <c r="AQ53" s="51">
        <v>339</v>
      </c>
      <c r="AR53" s="51">
        <v>353</v>
      </c>
      <c r="AS53" s="51">
        <v>423</v>
      </c>
      <c r="AT53" s="51">
        <v>382</v>
      </c>
      <c r="AU53" s="51">
        <v>399</v>
      </c>
      <c r="AV53" s="51">
        <v>427</v>
      </c>
      <c r="AW53" s="51">
        <v>488</v>
      </c>
      <c r="AX53" s="51">
        <v>482</v>
      </c>
      <c r="AY53" s="51">
        <v>463</v>
      </c>
      <c r="AZ53" s="51">
        <v>414</v>
      </c>
      <c r="BA53" s="51">
        <v>451</v>
      </c>
      <c r="BB53" s="51">
        <v>423</v>
      </c>
      <c r="BC53" s="51">
        <v>422</v>
      </c>
      <c r="BD53" s="51">
        <v>429</v>
      </c>
      <c r="BE53" s="51">
        <v>394</v>
      </c>
      <c r="BF53" s="51">
        <v>383</v>
      </c>
      <c r="BG53" s="51">
        <v>335</v>
      </c>
      <c r="BH53" s="51">
        <v>381</v>
      </c>
      <c r="BI53" s="51">
        <v>356</v>
      </c>
      <c r="BJ53" s="51">
        <v>367</v>
      </c>
      <c r="BK53" s="51">
        <v>341</v>
      </c>
      <c r="BL53" s="51">
        <v>371</v>
      </c>
      <c r="BM53" s="51">
        <v>358</v>
      </c>
      <c r="BN53" s="51">
        <v>369</v>
      </c>
      <c r="BO53" s="51">
        <v>324</v>
      </c>
      <c r="BP53" s="51">
        <v>293</v>
      </c>
      <c r="BQ53" s="51">
        <v>291</v>
      </c>
      <c r="BR53" s="51">
        <v>282</v>
      </c>
      <c r="BS53" s="51">
        <v>305</v>
      </c>
      <c r="BT53" s="51">
        <v>342</v>
      </c>
      <c r="BU53" s="51">
        <v>349</v>
      </c>
      <c r="BV53" s="51">
        <v>304</v>
      </c>
      <c r="BX53">
        <f t="shared" si="0"/>
        <v>50</v>
      </c>
    </row>
    <row r="54" spans="1:76" x14ac:dyDescent="0.2">
      <c r="A54" s="8" t="s">
        <v>53</v>
      </c>
      <c r="B54" s="4">
        <v>367</v>
      </c>
      <c r="C54" s="4">
        <v>330</v>
      </c>
      <c r="D54" s="4">
        <v>342</v>
      </c>
      <c r="E54" s="4">
        <v>369</v>
      </c>
      <c r="F54" s="4">
        <v>375</v>
      </c>
      <c r="G54" s="4">
        <v>385</v>
      </c>
      <c r="H54" s="4">
        <v>375</v>
      </c>
      <c r="I54" s="4">
        <v>369</v>
      </c>
      <c r="J54" s="4">
        <v>343</v>
      </c>
      <c r="K54" s="4">
        <v>387</v>
      </c>
      <c r="L54" s="4">
        <v>385</v>
      </c>
      <c r="M54" s="4">
        <v>414</v>
      </c>
      <c r="N54" s="4">
        <v>389</v>
      </c>
      <c r="O54" s="4">
        <v>406</v>
      </c>
      <c r="P54" s="4">
        <v>395</v>
      </c>
      <c r="Q54" s="4">
        <v>482</v>
      </c>
      <c r="R54" s="4">
        <v>415</v>
      </c>
      <c r="S54" s="4">
        <v>380</v>
      </c>
      <c r="T54" s="4">
        <v>451</v>
      </c>
      <c r="U54" s="4">
        <v>421</v>
      </c>
      <c r="V54" s="4">
        <v>389</v>
      </c>
      <c r="W54" s="4">
        <v>487</v>
      </c>
      <c r="X54" s="4">
        <v>532</v>
      </c>
      <c r="Y54" s="4">
        <v>485</v>
      </c>
      <c r="Z54" s="4">
        <v>468</v>
      </c>
      <c r="AA54" s="4">
        <v>501</v>
      </c>
      <c r="AB54" s="4">
        <v>494</v>
      </c>
      <c r="AC54" s="4">
        <v>442</v>
      </c>
      <c r="AD54" s="4">
        <v>437</v>
      </c>
      <c r="AE54" s="4">
        <v>445</v>
      </c>
      <c r="AF54" s="4">
        <v>485</v>
      </c>
      <c r="AG54" s="4">
        <v>464</v>
      </c>
      <c r="AH54" s="4">
        <v>446</v>
      </c>
      <c r="AI54" s="4">
        <v>424</v>
      </c>
      <c r="AJ54" s="4">
        <v>426</v>
      </c>
      <c r="AK54" s="4">
        <v>386</v>
      </c>
      <c r="AL54" s="4">
        <v>402</v>
      </c>
      <c r="AM54" s="4">
        <v>395</v>
      </c>
      <c r="AN54" s="4">
        <v>380</v>
      </c>
      <c r="AO54" s="4">
        <v>409</v>
      </c>
      <c r="AP54" s="4">
        <v>386</v>
      </c>
      <c r="AQ54" s="4">
        <v>441</v>
      </c>
      <c r="AR54" s="4">
        <v>421</v>
      </c>
      <c r="AS54" s="4">
        <v>387</v>
      </c>
      <c r="AT54" s="4">
        <v>410</v>
      </c>
      <c r="AU54" s="4">
        <v>454</v>
      </c>
      <c r="AV54" s="4">
        <v>468</v>
      </c>
      <c r="AW54" s="4">
        <v>443</v>
      </c>
      <c r="AX54" s="4">
        <v>582</v>
      </c>
      <c r="AY54" s="4">
        <v>540</v>
      </c>
      <c r="AZ54" s="4">
        <v>474</v>
      </c>
      <c r="BA54" s="4">
        <v>489</v>
      </c>
      <c r="BB54" s="4">
        <v>450</v>
      </c>
      <c r="BC54" s="4">
        <v>459</v>
      </c>
      <c r="BD54" s="4">
        <v>405</v>
      </c>
      <c r="BE54" s="4">
        <v>459</v>
      </c>
      <c r="BF54" s="4">
        <v>406</v>
      </c>
      <c r="BG54" s="4">
        <v>368</v>
      </c>
      <c r="BH54" s="4">
        <v>425</v>
      </c>
      <c r="BI54" s="4">
        <v>422</v>
      </c>
      <c r="BJ54" s="4">
        <v>373</v>
      </c>
      <c r="BK54" s="4">
        <v>390</v>
      </c>
      <c r="BL54" s="4">
        <v>363</v>
      </c>
      <c r="BM54" s="4">
        <v>381</v>
      </c>
      <c r="BN54" s="4">
        <v>332</v>
      </c>
      <c r="BO54" s="4">
        <v>385</v>
      </c>
      <c r="BP54" s="4">
        <v>360</v>
      </c>
      <c r="BQ54" s="4">
        <v>323</v>
      </c>
      <c r="BR54" s="4">
        <v>349</v>
      </c>
      <c r="BS54" s="4">
        <v>334</v>
      </c>
      <c r="BT54" s="4">
        <v>397</v>
      </c>
      <c r="BU54" s="4">
        <v>372</v>
      </c>
      <c r="BV54" s="4">
        <v>378</v>
      </c>
      <c r="BX54">
        <f t="shared" si="0"/>
        <v>51</v>
      </c>
    </row>
    <row r="55" spans="1:76" x14ac:dyDescent="0.2">
      <c r="A55" s="8" t="s">
        <v>54</v>
      </c>
      <c r="B55" s="4">
        <v>344</v>
      </c>
      <c r="C55" s="4">
        <v>354</v>
      </c>
      <c r="D55" s="4">
        <v>333</v>
      </c>
      <c r="E55" s="4">
        <v>349</v>
      </c>
      <c r="F55" s="4">
        <v>405</v>
      </c>
      <c r="G55" s="4">
        <v>391</v>
      </c>
      <c r="H55" s="4">
        <v>382</v>
      </c>
      <c r="I55" s="4">
        <v>432</v>
      </c>
      <c r="J55" s="4">
        <v>435</v>
      </c>
      <c r="K55" s="4">
        <v>399</v>
      </c>
      <c r="L55" s="4">
        <v>432</v>
      </c>
      <c r="M55" s="4">
        <v>483</v>
      </c>
      <c r="N55" s="4">
        <v>479</v>
      </c>
      <c r="O55" s="4">
        <v>421</v>
      </c>
      <c r="P55" s="4">
        <v>410</v>
      </c>
      <c r="Q55" s="4">
        <v>484</v>
      </c>
      <c r="R55" s="4">
        <v>481</v>
      </c>
      <c r="S55" s="4">
        <v>510</v>
      </c>
      <c r="T55" s="4">
        <v>490</v>
      </c>
      <c r="U55" s="4">
        <v>449</v>
      </c>
      <c r="V55" s="4">
        <v>545</v>
      </c>
      <c r="W55" s="4">
        <v>465</v>
      </c>
      <c r="X55" s="4">
        <v>529</v>
      </c>
      <c r="Y55" s="4">
        <v>566</v>
      </c>
      <c r="Z55" s="4">
        <v>485</v>
      </c>
      <c r="AA55" s="4">
        <v>537</v>
      </c>
      <c r="AB55" s="4">
        <v>521</v>
      </c>
      <c r="AC55" s="4">
        <v>489</v>
      </c>
      <c r="AD55" s="4">
        <v>496</v>
      </c>
      <c r="AE55" s="4">
        <v>456</v>
      </c>
      <c r="AF55" s="4">
        <v>503</v>
      </c>
      <c r="AG55" s="4">
        <v>462</v>
      </c>
      <c r="AH55" s="4">
        <v>502</v>
      </c>
      <c r="AI55" s="4">
        <v>439</v>
      </c>
      <c r="AJ55" s="4">
        <v>492</v>
      </c>
      <c r="AK55" s="4">
        <v>449</v>
      </c>
      <c r="AL55" s="4">
        <v>456</v>
      </c>
      <c r="AM55" s="4">
        <v>455</v>
      </c>
      <c r="AN55" s="4">
        <v>452</v>
      </c>
      <c r="AO55" s="4">
        <v>417</v>
      </c>
      <c r="AP55" s="4">
        <v>413</v>
      </c>
      <c r="AQ55" s="4">
        <v>449</v>
      </c>
      <c r="AR55" s="4">
        <v>424</v>
      </c>
      <c r="AS55" s="4">
        <v>462</v>
      </c>
      <c r="AT55" s="4">
        <v>443</v>
      </c>
      <c r="AU55" s="4">
        <v>457</v>
      </c>
      <c r="AV55" s="4">
        <v>492</v>
      </c>
      <c r="AW55" s="4">
        <v>495</v>
      </c>
      <c r="AX55" s="4">
        <v>527</v>
      </c>
      <c r="AY55" s="4">
        <v>600</v>
      </c>
      <c r="AZ55" s="4">
        <v>559</v>
      </c>
      <c r="BA55" s="4">
        <v>528</v>
      </c>
      <c r="BB55" s="4">
        <v>475</v>
      </c>
      <c r="BC55" s="4">
        <v>530</v>
      </c>
      <c r="BD55" s="4">
        <v>539</v>
      </c>
      <c r="BE55" s="4">
        <v>413</v>
      </c>
      <c r="BF55" s="4">
        <v>472</v>
      </c>
      <c r="BG55" s="4">
        <v>445</v>
      </c>
      <c r="BH55" s="4">
        <v>446</v>
      </c>
      <c r="BI55" s="4">
        <v>419</v>
      </c>
      <c r="BJ55" s="4">
        <v>440</v>
      </c>
      <c r="BK55" s="4">
        <v>391</v>
      </c>
      <c r="BL55" s="4">
        <v>427</v>
      </c>
      <c r="BM55" s="4">
        <v>418</v>
      </c>
      <c r="BN55" s="4">
        <v>379</v>
      </c>
      <c r="BO55" s="4">
        <v>389</v>
      </c>
      <c r="BP55" s="4">
        <v>390</v>
      </c>
      <c r="BQ55" s="4">
        <v>392</v>
      </c>
      <c r="BR55" s="4">
        <v>365</v>
      </c>
      <c r="BS55" s="4">
        <v>348</v>
      </c>
      <c r="BT55" s="4">
        <v>422</v>
      </c>
      <c r="BU55" s="4">
        <v>393</v>
      </c>
      <c r="BV55" s="4">
        <v>433</v>
      </c>
      <c r="BX55">
        <f t="shared" si="0"/>
        <v>52</v>
      </c>
    </row>
    <row r="56" spans="1:76" x14ac:dyDescent="0.2">
      <c r="A56" s="8" t="s">
        <v>55</v>
      </c>
      <c r="B56" s="4">
        <v>390</v>
      </c>
      <c r="C56" s="4">
        <v>394</v>
      </c>
      <c r="D56" s="4">
        <v>383</v>
      </c>
      <c r="E56" s="4">
        <v>368</v>
      </c>
      <c r="F56" s="4">
        <v>380</v>
      </c>
      <c r="G56" s="4">
        <v>438</v>
      </c>
      <c r="H56" s="4">
        <v>442</v>
      </c>
      <c r="I56" s="4">
        <v>434</v>
      </c>
      <c r="J56" s="4">
        <v>462</v>
      </c>
      <c r="K56" s="4">
        <v>461</v>
      </c>
      <c r="L56" s="4">
        <v>499</v>
      </c>
      <c r="M56" s="4">
        <v>492</v>
      </c>
      <c r="N56" s="4">
        <v>522</v>
      </c>
      <c r="O56" s="4">
        <v>519</v>
      </c>
      <c r="P56" s="4">
        <v>519</v>
      </c>
      <c r="Q56" s="4">
        <v>562</v>
      </c>
      <c r="R56" s="4">
        <v>579</v>
      </c>
      <c r="S56" s="4">
        <v>542</v>
      </c>
      <c r="T56" s="4">
        <v>522</v>
      </c>
      <c r="U56" s="4">
        <v>545</v>
      </c>
      <c r="V56" s="4">
        <v>537</v>
      </c>
      <c r="W56" s="4">
        <v>562</v>
      </c>
      <c r="X56" s="4">
        <v>532</v>
      </c>
      <c r="Y56" s="4">
        <v>566</v>
      </c>
      <c r="Z56" s="4">
        <v>576</v>
      </c>
      <c r="AA56" s="4">
        <v>586</v>
      </c>
      <c r="AB56" s="4">
        <v>579</v>
      </c>
      <c r="AC56" s="4">
        <v>567</v>
      </c>
      <c r="AD56" s="4">
        <v>557</v>
      </c>
      <c r="AE56" s="4">
        <v>566</v>
      </c>
      <c r="AF56" s="4">
        <v>527</v>
      </c>
      <c r="AG56" s="4">
        <v>490</v>
      </c>
      <c r="AH56" s="4">
        <v>493</v>
      </c>
      <c r="AI56" s="4">
        <v>533</v>
      </c>
      <c r="AJ56" s="4">
        <v>581</v>
      </c>
      <c r="AK56" s="4">
        <v>540</v>
      </c>
      <c r="AL56" s="4">
        <v>559</v>
      </c>
      <c r="AM56" s="4">
        <v>498</v>
      </c>
      <c r="AN56" s="4">
        <v>495</v>
      </c>
      <c r="AO56" s="4">
        <v>499</v>
      </c>
      <c r="AP56" s="4">
        <v>492</v>
      </c>
      <c r="AQ56" s="4">
        <v>477</v>
      </c>
      <c r="AR56" s="4">
        <v>467</v>
      </c>
      <c r="AS56" s="4">
        <v>461</v>
      </c>
      <c r="AT56" s="4">
        <v>472</v>
      </c>
      <c r="AU56" s="4">
        <v>441</v>
      </c>
      <c r="AV56" s="4">
        <v>512</v>
      </c>
      <c r="AW56" s="4">
        <v>506</v>
      </c>
      <c r="AX56" s="4">
        <v>526</v>
      </c>
      <c r="AY56" s="4">
        <v>539</v>
      </c>
      <c r="AZ56" s="4">
        <v>701</v>
      </c>
      <c r="BA56" s="4">
        <v>631</v>
      </c>
      <c r="BB56" s="4">
        <v>548</v>
      </c>
      <c r="BC56" s="4">
        <v>548</v>
      </c>
      <c r="BD56" s="4">
        <v>544</v>
      </c>
      <c r="BE56" s="4">
        <v>492</v>
      </c>
      <c r="BF56" s="4">
        <v>467</v>
      </c>
      <c r="BG56" s="4">
        <v>461</v>
      </c>
      <c r="BH56" s="4">
        <v>488</v>
      </c>
      <c r="BI56" s="4">
        <v>464</v>
      </c>
      <c r="BJ56" s="4">
        <v>414</v>
      </c>
      <c r="BK56" s="4">
        <v>440</v>
      </c>
      <c r="BL56" s="4">
        <v>460</v>
      </c>
      <c r="BM56" s="4">
        <v>471</v>
      </c>
      <c r="BN56" s="4">
        <v>466</v>
      </c>
      <c r="BO56" s="4">
        <v>427</v>
      </c>
      <c r="BP56" s="4">
        <v>445</v>
      </c>
      <c r="BQ56" s="4">
        <v>430</v>
      </c>
      <c r="BR56" s="4">
        <v>412</v>
      </c>
      <c r="BS56" s="4">
        <v>408</v>
      </c>
      <c r="BT56" s="4">
        <v>453</v>
      </c>
      <c r="BU56" s="4">
        <v>455</v>
      </c>
      <c r="BV56" s="4">
        <v>447</v>
      </c>
      <c r="BX56">
        <f t="shared" si="0"/>
        <v>53</v>
      </c>
    </row>
    <row r="57" spans="1:76" x14ac:dyDescent="0.2">
      <c r="A57" s="8" t="s">
        <v>56</v>
      </c>
      <c r="B57" s="4">
        <v>423</v>
      </c>
      <c r="C57" s="4">
        <v>413</v>
      </c>
      <c r="D57" s="4">
        <v>409</v>
      </c>
      <c r="E57" s="4">
        <v>420</v>
      </c>
      <c r="F57" s="4">
        <v>474</v>
      </c>
      <c r="G57" s="4">
        <v>455</v>
      </c>
      <c r="H57" s="4">
        <v>473</v>
      </c>
      <c r="I57" s="4">
        <v>490</v>
      </c>
      <c r="J57" s="4">
        <v>442</v>
      </c>
      <c r="K57" s="4">
        <v>498</v>
      </c>
      <c r="L57" s="4">
        <v>503</v>
      </c>
      <c r="M57" s="4">
        <v>496</v>
      </c>
      <c r="N57" s="4">
        <v>531</v>
      </c>
      <c r="O57" s="4">
        <v>576</v>
      </c>
      <c r="P57" s="4">
        <v>544</v>
      </c>
      <c r="Q57" s="4">
        <v>553</v>
      </c>
      <c r="R57" s="4">
        <v>598</v>
      </c>
      <c r="S57" s="4">
        <v>603</v>
      </c>
      <c r="T57" s="4">
        <v>585</v>
      </c>
      <c r="U57" s="4">
        <v>640</v>
      </c>
      <c r="V57" s="4">
        <v>591</v>
      </c>
      <c r="W57" s="4">
        <v>602</v>
      </c>
      <c r="X57" s="4">
        <v>584</v>
      </c>
      <c r="Y57" s="4">
        <v>597</v>
      </c>
      <c r="Z57" s="4">
        <v>623</v>
      </c>
      <c r="AA57" s="4">
        <v>662</v>
      </c>
      <c r="AB57" s="4">
        <v>656</v>
      </c>
      <c r="AC57" s="4">
        <v>609</v>
      </c>
      <c r="AD57" s="4">
        <v>608</v>
      </c>
      <c r="AE57" s="4">
        <v>582</v>
      </c>
      <c r="AF57" s="4">
        <v>585</v>
      </c>
      <c r="AG57" s="4">
        <v>574</v>
      </c>
      <c r="AH57" s="4">
        <v>577</v>
      </c>
      <c r="AI57" s="4">
        <v>575</v>
      </c>
      <c r="AJ57" s="4">
        <v>562</v>
      </c>
      <c r="AK57" s="4">
        <v>620</v>
      </c>
      <c r="AL57" s="4">
        <v>596</v>
      </c>
      <c r="AM57" s="4">
        <v>557</v>
      </c>
      <c r="AN57" s="4">
        <v>510</v>
      </c>
      <c r="AO57" s="4">
        <v>572</v>
      </c>
      <c r="AP57" s="4">
        <v>503</v>
      </c>
      <c r="AQ57" s="4">
        <v>549</v>
      </c>
      <c r="AR57" s="4">
        <v>490</v>
      </c>
      <c r="AS57" s="4">
        <v>474</v>
      </c>
      <c r="AT57" s="4">
        <v>478</v>
      </c>
      <c r="AU57" s="4">
        <v>497</v>
      </c>
      <c r="AV57" s="4">
        <v>497</v>
      </c>
      <c r="AW57" s="4">
        <v>558</v>
      </c>
      <c r="AX57" s="4">
        <v>576</v>
      </c>
      <c r="AY57" s="4">
        <v>581</v>
      </c>
      <c r="AZ57" s="4">
        <v>601</v>
      </c>
      <c r="BA57" s="4">
        <v>680</v>
      </c>
      <c r="BB57" s="4">
        <v>678</v>
      </c>
      <c r="BC57" s="4">
        <v>585</v>
      </c>
      <c r="BD57" s="4">
        <v>569</v>
      </c>
      <c r="BE57" s="4">
        <v>549</v>
      </c>
      <c r="BF57" s="4">
        <v>537</v>
      </c>
      <c r="BG57" s="4">
        <v>466</v>
      </c>
      <c r="BH57" s="4">
        <v>482</v>
      </c>
      <c r="BI57" s="4">
        <v>492</v>
      </c>
      <c r="BJ57" s="4">
        <v>527</v>
      </c>
      <c r="BK57" s="4">
        <v>469</v>
      </c>
      <c r="BL57" s="4">
        <v>496</v>
      </c>
      <c r="BM57" s="4">
        <v>503</v>
      </c>
      <c r="BN57" s="4">
        <v>527</v>
      </c>
      <c r="BO57" s="4">
        <v>476</v>
      </c>
      <c r="BP57" s="4">
        <v>478</v>
      </c>
      <c r="BQ57" s="4">
        <v>505</v>
      </c>
      <c r="BR57" s="4">
        <v>485</v>
      </c>
      <c r="BS57" s="4">
        <v>428</v>
      </c>
      <c r="BT57" s="4">
        <v>444</v>
      </c>
      <c r="BU57" s="4">
        <v>477</v>
      </c>
      <c r="BV57" s="4">
        <v>485</v>
      </c>
      <c r="BX57">
        <f t="shared" si="0"/>
        <v>54</v>
      </c>
    </row>
    <row r="58" spans="1:76" x14ac:dyDescent="0.2">
      <c r="A58" s="8" t="s">
        <v>57</v>
      </c>
      <c r="B58" s="4">
        <v>385</v>
      </c>
      <c r="C58" s="4">
        <v>444</v>
      </c>
      <c r="D58" s="4">
        <v>450</v>
      </c>
      <c r="E58" s="4">
        <v>478</v>
      </c>
      <c r="F58" s="4">
        <v>473</v>
      </c>
      <c r="G58" s="4">
        <v>472</v>
      </c>
      <c r="H58" s="4">
        <v>484</v>
      </c>
      <c r="I58" s="4">
        <v>505</v>
      </c>
      <c r="J58" s="4">
        <v>523</v>
      </c>
      <c r="K58" s="4">
        <v>559</v>
      </c>
      <c r="L58" s="4">
        <v>583</v>
      </c>
      <c r="M58" s="4">
        <v>537</v>
      </c>
      <c r="N58" s="4">
        <v>591</v>
      </c>
      <c r="O58" s="4">
        <v>609</v>
      </c>
      <c r="P58" s="4">
        <v>621</v>
      </c>
      <c r="Q58" s="4">
        <v>649</v>
      </c>
      <c r="R58" s="4">
        <v>617</v>
      </c>
      <c r="S58" s="4">
        <v>599</v>
      </c>
      <c r="T58" s="4">
        <v>668</v>
      </c>
      <c r="U58" s="4">
        <v>669</v>
      </c>
      <c r="V58" s="4">
        <v>705</v>
      </c>
      <c r="W58" s="4">
        <v>704</v>
      </c>
      <c r="X58" s="4">
        <v>646</v>
      </c>
      <c r="Y58" s="4">
        <v>653</v>
      </c>
      <c r="Z58" s="4">
        <v>592</v>
      </c>
      <c r="AA58" s="4">
        <v>705</v>
      </c>
      <c r="AB58" s="4">
        <v>717</v>
      </c>
      <c r="AC58" s="4">
        <v>665</v>
      </c>
      <c r="AD58" s="4">
        <v>681</v>
      </c>
      <c r="AE58" s="4">
        <v>615</v>
      </c>
      <c r="AF58" s="4">
        <v>646</v>
      </c>
      <c r="AG58" s="4">
        <v>608</v>
      </c>
      <c r="AH58" s="4">
        <v>660</v>
      </c>
      <c r="AI58" s="4">
        <v>669</v>
      </c>
      <c r="AJ58" s="4">
        <v>648</v>
      </c>
      <c r="AK58" s="4">
        <v>664</v>
      </c>
      <c r="AL58" s="4">
        <v>647</v>
      </c>
      <c r="AM58" s="4">
        <v>610</v>
      </c>
      <c r="AN58" s="4">
        <v>561</v>
      </c>
      <c r="AO58" s="4">
        <v>583</v>
      </c>
      <c r="AP58" s="4">
        <v>558</v>
      </c>
      <c r="AQ58" s="4">
        <v>544</v>
      </c>
      <c r="AR58" s="4">
        <v>537</v>
      </c>
      <c r="AS58" s="4">
        <v>600</v>
      </c>
      <c r="AT58" s="4">
        <v>568</v>
      </c>
      <c r="AU58" s="4">
        <v>545</v>
      </c>
      <c r="AV58" s="4">
        <v>535</v>
      </c>
      <c r="AW58" s="4">
        <v>541</v>
      </c>
      <c r="AX58" s="4">
        <v>586</v>
      </c>
      <c r="AY58" s="4">
        <v>670</v>
      </c>
      <c r="AZ58" s="4">
        <v>647</v>
      </c>
      <c r="BA58" s="4">
        <v>625</v>
      </c>
      <c r="BB58" s="4">
        <v>807</v>
      </c>
      <c r="BC58" s="4">
        <v>723</v>
      </c>
      <c r="BD58" s="4">
        <v>668</v>
      </c>
      <c r="BE58" s="4">
        <v>615</v>
      </c>
      <c r="BF58" s="4">
        <v>565</v>
      </c>
      <c r="BG58" s="4">
        <v>559</v>
      </c>
      <c r="BH58" s="4">
        <v>582</v>
      </c>
      <c r="BI58" s="4">
        <v>559</v>
      </c>
      <c r="BJ58" s="4">
        <v>561</v>
      </c>
      <c r="BK58" s="4">
        <v>529</v>
      </c>
      <c r="BL58" s="4">
        <v>525</v>
      </c>
      <c r="BM58" s="4">
        <v>543</v>
      </c>
      <c r="BN58" s="4">
        <v>507</v>
      </c>
      <c r="BO58" s="4">
        <v>531</v>
      </c>
      <c r="BP58" s="4">
        <v>524</v>
      </c>
      <c r="BQ58" s="4">
        <v>513</v>
      </c>
      <c r="BR58" s="4">
        <v>500</v>
      </c>
      <c r="BS58" s="4">
        <v>505</v>
      </c>
      <c r="BT58" s="4">
        <v>492</v>
      </c>
      <c r="BU58" s="4">
        <v>534</v>
      </c>
      <c r="BV58" s="4">
        <v>528</v>
      </c>
      <c r="BX58">
        <f t="shared" si="0"/>
        <v>55</v>
      </c>
    </row>
    <row r="59" spans="1:76" x14ac:dyDescent="0.2">
      <c r="A59" s="8" t="s">
        <v>58</v>
      </c>
      <c r="B59" s="4">
        <v>433</v>
      </c>
      <c r="C59" s="4">
        <v>425</v>
      </c>
      <c r="D59" s="4">
        <v>469</v>
      </c>
      <c r="E59" s="4">
        <v>509</v>
      </c>
      <c r="F59" s="4">
        <v>530</v>
      </c>
      <c r="G59" s="4">
        <v>482</v>
      </c>
      <c r="H59" s="4">
        <v>537</v>
      </c>
      <c r="I59" s="4">
        <v>514</v>
      </c>
      <c r="J59" s="4">
        <v>557</v>
      </c>
      <c r="K59" s="4">
        <v>614</v>
      </c>
      <c r="L59" s="4">
        <v>602</v>
      </c>
      <c r="M59" s="4">
        <v>644</v>
      </c>
      <c r="N59" s="4">
        <v>692</v>
      </c>
      <c r="O59" s="4">
        <v>627</v>
      </c>
      <c r="P59" s="4">
        <v>702</v>
      </c>
      <c r="Q59" s="4">
        <v>666</v>
      </c>
      <c r="R59" s="4">
        <v>690</v>
      </c>
      <c r="S59" s="4">
        <v>685</v>
      </c>
      <c r="T59" s="4">
        <v>709</v>
      </c>
      <c r="U59" s="4">
        <v>697</v>
      </c>
      <c r="V59" s="4">
        <v>801</v>
      </c>
      <c r="W59" s="4">
        <v>706</v>
      </c>
      <c r="X59" s="4">
        <v>797</v>
      </c>
      <c r="Y59" s="4">
        <v>684</v>
      </c>
      <c r="Z59" s="4">
        <v>716</v>
      </c>
      <c r="AA59" s="4">
        <v>694</v>
      </c>
      <c r="AB59" s="4">
        <v>733</v>
      </c>
      <c r="AC59" s="4">
        <v>744</v>
      </c>
      <c r="AD59" s="4">
        <v>746</v>
      </c>
      <c r="AE59" s="4">
        <v>726</v>
      </c>
      <c r="AF59" s="4">
        <v>736</v>
      </c>
      <c r="AG59" s="4">
        <v>661</v>
      </c>
      <c r="AH59" s="4">
        <v>658</v>
      </c>
      <c r="AI59" s="4">
        <v>617</v>
      </c>
      <c r="AJ59" s="4">
        <v>737</v>
      </c>
      <c r="AK59" s="4">
        <v>683</v>
      </c>
      <c r="AL59" s="4">
        <v>715</v>
      </c>
      <c r="AM59" s="4">
        <v>703</v>
      </c>
      <c r="AN59" s="4">
        <v>607</v>
      </c>
      <c r="AO59" s="4">
        <v>636</v>
      </c>
      <c r="AP59" s="4">
        <v>642</v>
      </c>
      <c r="AQ59" s="4">
        <v>579</v>
      </c>
      <c r="AR59" s="4">
        <v>628</v>
      </c>
      <c r="AS59" s="4">
        <v>605</v>
      </c>
      <c r="AT59" s="4">
        <v>585</v>
      </c>
      <c r="AU59" s="4">
        <v>622</v>
      </c>
      <c r="AV59" s="4">
        <v>634</v>
      </c>
      <c r="AW59" s="4">
        <v>596</v>
      </c>
      <c r="AX59" s="4">
        <v>551</v>
      </c>
      <c r="AY59" s="4">
        <v>609</v>
      </c>
      <c r="AZ59" s="4">
        <v>747</v>
      </c>
      <c r="BA59" s="4">
        <v>686</v>
      </c>
      <c r="BB59" s="4">
        <v>696</v>
      </c>
      <c r="BC59" s="4">
        <v>797</v>
      </c>
      <c r="BD59" s="4">
        <v>702</v>
      </c>
      <c r="BE59" s="4">
        <v>678</v>
      </c>
      <c r="BF59" s="4">
        <v>618</v>
      </c>
      <c r="BG59" s="4">
        <v>614</v>
      </c>
      <c r="BH59" s="4">
        <v>619</v>
      </c>
      <c r="BI59" s="4">
        <v>665</v>
      </c>
      <c r="BJ59" s="4">
        <v>605</v>
      </c>
      <c r="BK59" s="4">
        <v>614</v>
      </c>
      <c r="BL59" s="4">
        <v>583</v>
      </c>
      <c r="BM59" s="4">
        <v>589</v>
      </c>
      <c r="BN59" s="4">
        <v>538</v>
      </c>
      <c r="BO59" s="4">
        <v>535</v>
      </c>
      <c r="BP59" s="4">
        <v>602</v>
      </c>
      <c r="BQ59" s="4">
        <v>523</v>
      </c>
      <c r="BR59" s="4">
        <v>546</v>
      </c>
      <c r="BS59" s="4">
        <v>539</v>
      </c>
      <c r="BT59" s="4">
        <v>507</v>
      </c>
      <c r="BU59" s="4">
        <v>635</v>
      </c>
      <c r="BV59" s="4">
        <v>543</v>
      </c>
      <c r="BX59">
        <f t="shared" si="0"/>
        <v>56</v>
      </c>
    </row>
    <row r="60" spans="1:76" x14ac:dyDescent="0.2">
      <c r="A60" s="8" t="s">
        <v>59</v>
      </c>
      <c r="B60" s="4">
        <v>491</v>
      </c>
      <c r="C60" s="4">
        <v>530</v>
      </c>
      <c r="D60" s="4">
        <v>526</v>
      </c>
      <c r="E60" s="4">
        <v>518</v>
      </c>
      <c r="F60" s="4">
        <v>575</v>
      </c>
      <c r="G60" s="4">
        <v>512</v>
      </c>
      <c r="H60" s="4">
        <v>591</v>
      </c>
      <c r="I60" s="4">
        <v>557</v>
      </c>
      <c r="J60" s="4">
        <v>588</v>
      </c>
      <c r="K60" s="4">
        <v>671</v>
      </c>
      <c r="L60" s="4">
        <v>648</v>
      </c>
      <c r="M60" s="4">
        <v>655</v>
      </c>
      <c r="N60" s="4">
        <v>742</v>
      </c>
      <c r="O60" s="4">
        <v>714</v>
      </c>
      <c r="P60" s="4">
        <v>768</v>
      </c>
      <c r="Q60" s="4">
        <v>804</v>
      </c>
      <c r="R60" s="4">
        <v>739</v>
      </c>
      <c r="S60" s="4">
        <v>789</v>
      </c>
      <c r="T60" s="4">
        <v>728</v>
      </c>
      <c r="U60" s="4">
        <v>750</v>
      </c>
      <c r="V60" s="4">
        <v>782</v>
      </c>
      <c r="W60" s="4">
        <v>799</v>
      </c>
      <c r="X60" s="4">
        <v>807</v>
      </c>
      <c r="Y60" s="4">
        <v>750</v>
      </c>
      <c r="Z60" s="4">
        <v>766</v>
      </c>
      <c r="AA60" s="4">
        <v>730</v>
      </c>
      <c r="AB60" s="4">
        <v>722</v>
      </c>
      <c r="AC60" s="4">
        <v>808</v>
      </c>
      <c r="AD60" s="4">
        <v>822</v>
      </c>
      <c r="AE60" s="4">
        <v>804</v>
      </c>
      <c r="AF60" s="4">
        <v>752</v>
      </c>
      <c r="AG60" s="4">
        <v>803</v>
      </c>
      <c r="AH60" s="4">
        <v>788</v>
      </c>
      <c r="AI60" s="4">
        <v>766</v>
      </c>
      <c r="AJ60" s="4">
        <v>764</v>
      </c>
      <c r="AK60" s="4">
        <v>777</v>
      </c>
      <c r="AL60" s="4">
        <v>748</v>
      </c>
      <c r="AM60" s="4">
        <v>747</v>
      </c>
      <c r="AN60" s="4">
        <v>747</v>
      </c>
      <c r="AO60" s="4">
        <v>776</v>
      </c>
      <c r="AP60" s="4">
        <v>729</v>
      </c>
      <c r="AQ60" s="4">
        <v>678</v>
      </c>
      <c r="AR60" s="4">
        <v>670</v>
      </c>
      <c r="AS60" s="4">
        <v>682</v>
      </c>
      <c r="AT60" s="4">
        <v>681</v>
      </c>
      <c r="AU60" s="4">
        <v>644</v>
      </c>
      <c r="AV60" s="4">
        <v>638</v>
      </c>
      <c r="AW60" s="4">
        <v>675</v>
      </c>
      <c r="AX60" s="4">
        <v>610</v>
      </c>
      <c r="AY60" s="4">
        <v>663</v>
      </c>
      <c r="AZ60" s="4">
        <v>678</v>
      </c>
      <c r="BA60" s="4">
        <v>733</v>
      </c>
      <c r="BB60" s="4">
        <v>712</v>
      </c>
      <c r="BC60" s="4">
        <v>817</v>
      </c>
      <c r="BD60" s="4">
        <v>909</v>
      </c>
      <c r="BE60" s="4">
        <v>710</v>
      </c>
      <c r="BF60" s="4">
        <v>721</v>
      </c>
      <c r="BG60" s="4">
        <v>695</v>
      </c>
      <c r="BH60" s="4">
        <v>652</v>
      </c>
      <c r="BI60" s="4">
        <v>660</v>
      </c>
      <c r="BJ60" s="4">
        <v>651</v>
      </c>
      <c r="BK60" s="4">
        <v>642</v>
      </c>
      <c r="BL60" s="4">
        <v>663</v>
      </c>
      <c r="BM60" s="4">
        <v>676</v>
      </c>
      <c r="BN60" s="4">
        <v>611</v>
      </c>
      <c r="BO60" s="4">
        <v>605</v>
      </c>
      <c r="BP60" s="4">
        <v>639</v>
      </c>
      <c r="BQ60" s="4">
        <v>569</v>
      </c>
      <c r="BR60" s="4">
        <v>619</v>
      </c>
      <c r="BS60" s="4">
        <v>621</v>
      </c>
      <c r="BT60" s="4">
        <v>562</v>
      </c>
      <c r="BU60" s="4">
        <v>661</v>
      </c>
      <c r="BV60" s="4">
        <v>622</v>
      </c>
      <c r="BX60">
        <f t="shared" si="0"/>
        <v>57</v>
      </c>
    </row>
    <row r="61" spans="1:76" x14ac:dyDescent="0.2">
      <c r="A61" s="8" t="s">
        <v>60</v>
      </c>
      <c r="B61" s="4">
        <v>482</v>
      </c>
      <c r="C61" s="4">
        <v>502</v>
      </c>
      <c r="D61" s="4">
        <v>546</v>
      </c>
      <c r="E61" s="4">
        <v>549</v>
      </c>
      <c r="F61" s="4">
        <v>626</v>
      </c>
      <c r="G61" s="4">
        <v>573</v>
      </c>
      <c r="H61" s="4">
        <v>638</v>
      </c>
      <c r="I61" s="4">
        <v>589</v>
      </c>
      <c r="J61" s="4">
        <v>625</v>
      </c>
      <c r="K61" s="4">
        <v>629</v>
      </c>
      <c r="L61" s="4">
        <v>699</v>
      </c>
      <c r="M61" s="4">
        <v>689</v>
      </c>
      <c r="N61" s="4">
        <v>754</v>
      </c>
      <c r="O61" s="4">
        <v>780</v>
      </c>
      <c r="P61" s="4">
        <v>750</v>
      </c>
      <c r="Q61" s="4">
        <v>778</v>
      </c>
      <c r="R61" s="4">
        <v>894</v>
      </c>
      <c r="S61" s="4">
        <v>855</v>
      </c>
      <c r="T61" s="4">
        <v>819</v>
      </c>
      <c r="U61" s="4">
        <v>842</v>
      </c>
      <c r="V61" s="4">
        <v>907</v>
      </c>
      <c r="W61" s="4">
        <v>851</v>
      </c>
      <c r="X61" s="4">
        <v>870</v>
      </c>
      <c r="Y61" s="4">
        <v>780</v>
      </c>
      <c r="Z61" s="4">
        <v>859</v>
      </c>
      <c r="AA61" s="4">
        <v>838</v>
      </c>
      <c r="AB61" s="4">
        <v>824</v>
      </c>
      <c r="AC61" s="4">
        <v>780</v>
      </c>
      <c r="AD61" s="4">
        <v>898</v>
      </c>
      <c r="AE61" s="4">
        <v>879</v>
      </c>
      <c r="AF61" s="4">
        <v>842</v>
      </c>
      <c r="AG61" s="4">
        <v>915</v>
      </c>
      <c r="AH61" s="4">
        <v>844</v>
      </c>
      <c r="AI61" s="4">
        <v>842</v>
      </c>
      <c r="AJ61" s="4">
        <v>766</v>
      </c>
      <c r="AK61" s="4">
        <v>809</v>
      </c>
      <c r="AL61" s="4">
        <v>821</v>
      </c>
      <c r="AM61" s="4">
        <v>828</v>
      </c>
      <c r="AN61" s="4">
        <v>814</v>
      </c>
      <c r="AO61" s="4">
        <v>870</v>
      </c>
      <c r="AP61" s="4">
        <v>799</v>
      </c>
      <c r="AQ61" s="4">
        <v>781</v>
      </c>
      <c r="AR61" s="4">
        <v>705</v>
      </c>
      <c r="AS61" s="4">
        <v>747</v>
      </c>
      <c r="AT61" s="4">
        <v>705</v>
      </c>
      <c r="AU61" s="4">
        <v>705</v>
      </c>
      <c r="AV61" s="4">
        <v>716</v>
      </c>
      <c r="AW61" s="4">
        <v>738</v>
      </c>
      <c r="AX61" s="4">
        <v>695</v>
      </c>
      <c r="AY61" s="4">
        <v>679</v>
      </c>
      <c r="AZ61" s="4">
        <v>717</v>
      </c>
      <c r="BA61" s="4">
        <v>772</v>
      </c>
      <c r="BB61" s="4">
        <v>772</v>
      </c>
      <c r="BC61" s="4">
        <v>820</v>
      </c>
      <c r="BD61" s="4">
        <v>848</v>
      </c>
      <c r="BE61" s="4">
        <v>875</v>
      </c>
      <c r="BF61" s="4">
        <v>811</v>
      </c>
      <c r="BG61" s="4">
        <v>789</v>
      </c>
      <c r="BH61" s="4">
        <v>709</v>
      </c>
      <c r="BI61" s="4">
        <v>707</v>
      </c>
      <c r="BJ61" s="4">
        <v>697</v>
      </c>
      <c r="BK61" s="4">
        <v>728</v>
      </c>
      <c r="BL61" s="4">
        <v>684</v>
      </c>
      <c r="BM61" s="4">
        <v>680</v>
      </c>
      <c r="BN61" s="4">
        <v>638</v>
      </c>
      <c r="BO61" s="4">
        <v>689</v>
      </c>
      <c r="BP61" s="4">
        <v>622</v>
      </c>
      <c r="BQ61" s="4">
        <v>684</v>
      </c>
      <c r="BR61" s="4">
        <v>676</v>
      </c>
      <c r="BS61" s="4">
        <v>645</v>
      </c>
      <c r="BT61" s="4">
        <v>668</v>
      </c>
      <c r="BU61" s="4">
        <v>752</v>
      </c>
      <c r="BV61" s="4">
        <v>702</v>
      </c>
      <c r="BX61">
        <f t="shared" si="0"/>
        <v>58</v>
      </c>
    </row>
    <row r="62" spans="1:76" x14ac:dyDescent="0.2">
      <c r="A62" s="8" t="s">
        <v>61</v>
      </c>
      <c r="B62" s="4">
        <v>535</v>
      </c>
      <c r="C62" s="4">
        <v>518</v>
      </c>
      <c r="D62" s="4">
        <v>545</v>
      </c>
      <c r="E62" s="4">
        <v>587</v>
      </c>
      <c r="F62" s="4">
        <v>665</v>
      </c>
      <c r="G62" s="4">
        <v>719</v>
      </c>
      <c r="H62" s="4">
        <v>684</v>
      </c>
      <c r="I62" s="4">
        <v>595</v>
      </c>
      <c r="J62" s="4">
        <v>701</v>
      </c>
      <c r="K62" s="4">
        <v>719</v>
      </c>
      <c r="L62" s="4">
        <v>732</v>
      </c>
      <c r="M62" s="4">
        <v>782</v>
      </c>
      <c r="N62" s="4">
        <v>864</v>
      </c>
      <c r="O62" s="4">
        <v>879</v>
      </c>
      <c r="P62" s="4">
        <v>851</v>
      </c>
      <c r="Q62" s="4">
        <v>892</v>
      </c>
      <c r="R62" s="4">
        <v>887</v>
      </c>
      <c r="S62" s="4">
        <v>905</v>
      </c>
      <c r="T62" s="4">
        <v>945</v>
      </c>
      <c r="U62" s="4">
        <v>911</v>
      </c>
      <c r="V62" s="4">
        <v>919</v>
      </c>
      <c r="W62" s="4">
        <v>918</v>
      </c>
      <c r="X62" s="4">
        <v>972</v>
      </c>
      <c r="Y62" s="4">
        <v>906</v>
      </c>
      <c r="Z62" s="4">
        <v>864</v>
      </c>
      <c r="AA62" s="4">
        <v>944</v>
      </c>
      <c r="AB62" s="4">
        <v>864</v>
      </c>
      <c r="AC62" s="4">
        <v>868</v>
      </c>
      <c r="AD62" s="4">
        <v>807</v>
      </c>
      <c r="AE62" s="4">
        <v>913</v>
      </c>
      <c r="AF62" s="4">
        <v>953</v>
      </c>
      <c r="AG62" s="4">
        <v>900</v>
      </c>
      <c r="AH62" s="4">
        <v>950</v>
      </c>
      <c r="AI62" s="4">
        <v>907</v>
      </c>
      <c r="AJ62" s="4">
        <v>843</v>
      </c>
      <c r="AK62" s="4">
        <v>891</v>
      </c>
      <c r="AL62" s="4">
        <v>885</v>
      </c>
      <c r="AM62" s="4">
        <v>922</v>
      </c>
      <c r="AN62" s="4">
        <v>830</v>
      </c>
      <c r="AO62" s="4">
        <v>854</v>
      </c>
      <c r="AP62" s="4">
        <v>884</v>
      </c>
      <c r="AQ62" s="4">
        <v>774</v>
      </c>
      <c r="AR62" s="4">
        <v>769</v>
      </c>
      <c r="AS62" s="4">
        <v>840</v>
      </c>
      <c r="AT62" s="4">
        <v>776</v>
      </c>
      <c r="AU62" s="4">
        <v>763</v>
      </c>
      <c r="AV62" s="4">
        <v>742</v>
      </c>
      <c r="AW62" s="4">
        <v>725</v>
      </c>
      <c r="AX62" s="4">
        <v>762</v>
      </c>
      <c r="AY62" s="4">
        <v>764</v>
      </c>
      <c r="AZ62" s="4">
        <v>772</v>
      </c>
      <c r="BA62" s="4">
        <v>744</v>
      </c>
      <c r="BB62" s="4">
        <v>742</v>
      </c>
      <c r="BC62" s="4">
        <v>801</v>
      </c>
      <c r="BD62" s="4">
        <v>819</v>
      </c>
      <c r="BE62" s="4">
        <v>793</v>
      </c>
      <c r="BF62" s="4">
        <v>951</v>
      </c>
      <c r="BG62" s="4">
        <v>940</v>
      </c>
      <c r="BH62" s="4">
        <v>842</v>
      </c>
      <c r="BI62" s="4">
        <v>719</v>
      </c>
      <c r="BJ62" s="4">
        <v>786</v>
      </c>
      <c r="BK62" s="4">
        <v>737</v>
      </c>
      <c r="BL62" s="4">
        <v>794</v>
      </c>
      <c r="BM62" s="4">
        <v>764</v>
      </c>
      <c r="BN62" s="4">
        <v>710</v>
      </c>
      <c r="BO62" s="4">
        <v>723</v>
      </c>
      <c r="BP62" s="4">
        <v>710</v>
      </c>
      <c r="BQ62" s="4">
        <v>725</v>
      </c>
      <c r="BR62" s="4">
        <v>748</v>
      </c>
      <c r="BS62" s="4">
        <v>718</v>
      </c>
      <c r="BT62" s="4">
        <v>766</v>
      </c>
      <c r="BU62" s="4">
        <v>779</v>
      </c>
      <c r="BV62" s="4">
        <v>705</v>
      </c>
      <c r="BX62">
        <f t="shared" si="0"/>
        <v>59</v>
      </c>
    </row>
    <row r="63" spans="1:76" x14ac:dyDescent="0.2">
      <c r="A63" s="8" t="s">
        <v>62</v>
      </c>
      <c r="B63" s="4">
        <v>519</v>
      </c>
      <c r="C63" s="4">
        <v>562</v>
      </c>
      <c r="D63" s="4">
        <v>546</v>
      </c>
      <c r="E63" s="4">
        <v>616</v>
      </c>
      <c r="F63" s="4">
        <v>630</v>
      </c>
      <c r="G63" s="4">
        <v>715</v>
      </c>
      <c r="H63" s="4">
        <v>717</v>
      </c>
      <c r="I63" s="4">
        <v>715</v>
      </c>
      <c r="J63" s="4">
        <v>692</v>
      </c>
      <c r="K63" s="4">
        <v>679</v>
      </c>
      <c r="L63" s="4">
        <v>736</v>
      </c>
      <c r="M63" s="4">
        <v>752</v>
      </c>
      <c r="N63" s="4">
        <v>897</v>
      </c>
      <c r="O63" s="4">
        <v>910</v>
      </c>
      <c r="P63" s="4">
        <v>872</v>
      </c>
      <c r="Q63" s="4">
        <v>950</v>
      </c>
      <c r="R63" s="4">
        <v>937</v>
      </c>
      <c r="S63" s="4">
        <v>945</v>
      </c>
      <c r="T63" s="4">
        <v>1001</v>
      </c>
      <c r="U63" s="4">
        <v>1036</v>
      </c>
      <c r="V63" s="4">
        <v>1042</v>
      </c>
      <c r="W63" s="4">
        <v>1000</v>
      </c>
      <c r="X63" s="4">
        <v>1043</v>
      </c>
      <c r="Y63" s="4">
        <v>1027</v>
      </c>
      <c r="Z63" s="4">
        <v>1052</v>
      </c>
      <c r="AA63" s="4">
        <v>1017</v>
      </c>
      <c r="AB63" s="4">
        <v>979</v>
      </c>
      <c r="AC63" s="4">
        <v>989</v>
      </c>
      <c r="AD63" s="4">
        <v>946</v>
      </c>
      <c r="AE63" s="4">
        <v>869</v>
      </c>
      <c r="AF63" s="4">
        <v>1050</v>
      </c>
      <c r="AG63" s="4">
        <v>1014</v>
      </c>
      <c r="AH63" s="4">
        <v>1055</v>
      </c>
      <c r="AI63" s="4">
        <v>1010</v>
      </c>
      <c r="AJ63" s="4">
        <v>1011</v>
      </c>
      <c r="AK63" s="4">
        <v>979</v>
      </c>
      <c r="AL63" s="4">
        <v>958</v>
      </c>
      <c r="AM63" s="4">
        <v>908</v>
      </c>
      <c r="AN63" s="4">
        <v>967</v>
      </c>
      <c r="AO63" s="4">
        <v>963</v>
      </c>
      <c r="AP63" s="4">
        <v>884</v>
      </c>
      <c r="AQ63" s="4">
        <v>911</v>
      </c>
      <c r="AR63" s="4">
        <v>893</v>
      </c>
      <c r="AS63" s="4">
        <v>926</v>
      </c>
      <c r="AT63" s="4">
        <v>867</v>
      </c>
      <c r="AU63" s="4">
        <v>858</v>
      </c>
      <c r="AV63" s="4">
        <v>901</v>
      </c>
      <c r="AW63" s="4">
        <v>795</v>
      </c>
      <c r="AX63" s="4">
        <v>831</v>
      </c>
      <c r="AY63" s="4">
        <v>819</v>
      </c>
      <c r="AZ63" s="4">
        <v>826</v>
      </c>
      <c r="BA63" s="4">
        <v>802</v>
      </c>
      <c r="BB63" s="4">
        <v>821</v>
      </c>
      <c r="BC63" s="4">
        <v>852</v>
      </c>
      <c r="BD63" s="4">
        <v>905</v>
      </c>
      <c r="BE63" s="4">
        <v>847</v>
      </c>
      <c r="BF63" s="4">
        <v>887</v>
      </c>
      <c r="BG63" s="4">
        <v>1002</v>
      </c>
      <c r="BH63" s="4">
        <v>966</v>
      </c>
      <c r="BI63" s="4">
        <v>889</v>
      </c>
      <c r="BJ63" s="4">
        <v>865</v>
      </c>
      <c r="BK63" s="4">
        <v>765</v>
      </c>
      <c r="BL63" s="4">
        <v>775</v>
      </c>
      <c r="BM63" s="4">
        <v>809</v>
      </c>
      <c r="BN63" s="4">
        <v>809</v>
      </c>
      <c r="BO63" s="4">
        <v>799</v>
      </c>
      <c r="BP63" s="4">
        <v>808</v>
      </c>
      <c r="BQ63" s="4">
        <v>806</v>
      </c>
      <c r="BR63" s="4">
        <v>774</v>
      </c>
      <c r="BS63" s="4">
        <v>776</v>
      </c>
      <c r="BT63" s="4">
        <v>806</v>
      </c>
      <c r="BU63" s="4">
        <v>831</v>
      </c>
      <c r="BV63" s="4">
        <v>801</v>
      </c>
      <c r="BX63">
        <f t="shared" si="0"/>
        <v>60</v>
      </c>
    </row>
    <row r="64" spans="1:76" x14ac:dyDescent="0.2">
      <c r="A64" s="8" t="s">
        <v>63</v>
      </c>
      <c r="B64" s="4">
        <v>597</v>
      </c>
      <c r="C64" s="4">
        <v>592</v>
      </c>
      <c r="D64" s="4">
        <v>604</v>
      </c>
      <c r="E64" s="4">
        <v>671</v>
      </c>
      <c r="F64" s="4">
        <v>680</v>
      </c>
      <c r="G64" s="4">
        <v>708</v>
      </c>
      <c r="H64" s="4">
        <v>773</v>
      </c>
      <c r="I64" s="4">
        <v>773</v>
      </c>
      <c r="J64" s="4">
        <v>794</v>
      </c>
      <c r="K64" s="4">
        <v>849</v>
      </c>
      <c r="L64" s="4">
        <v>786</v>
      </c>
      <c r="M64" s="4">
        <v>823</v>
      </c>
      <c r="N64" s="4">
        <v>918</v>
      </c>
      <c r="O64" s="4">
        <v>907</v>
      </c>
      <c r="P64" s="4">
        <v>987</v>
      </c>
      <c r="Q64" s="4">
        <v>951</v>
      </c>
      <c r="R64" s="4">
        <v>1000</v>
      </c>
      <c r="S64" s="4">
        <v>1068</v>
      </c>
      <c r="T64" s="4">
        <v>1057</v>
      </c>
      <c r="U64" s="4">
        <v>1086</v>
      </c>
      <c r="V64" s="4">
        <v>1114</v>
      </c>
      <c r="W64" s="4">
        <v>1057</v>
      </c>
      <c r="X64" s="4">
        <v>1029</v>
      </c>
      <c r="Y64" s="4">
        <v>1074</v>
      </c>
      <c r="Z64" s="4">
        <v>1072</v>
      </c>
      <c r="AA64" s="4">
        <v>1074</v>
      </c>
      <c r="AB64" s="4">
        <v>1124</v>
      </c>
      <c r="AC64" s="4">
        <v>1024</v>
      </c>
      <c r="AD64" s="4">
        <v>1029</v>
      </c>
      <c r="AE64" s="4">
        <v>994</v>
      </c>
      <c r="AF64" s="4">
        <v>910</v>
      </c>
      <c r="AG64" s="4">
        <v>1105</v>
      </c>
      <c r="AH64" s="4">
        <v>1128</v>
      </c>
      <c r="AI64" s="4">
        <v>1067</v>
      </c>
      <c r="AJ64" s="4">
        <v>1081</v>
      </c>
      <c r="AK64" s="4">
        <v>1045</v>
      </c>
      <c r="AL64" s="4">
        <v>1057</v>
      </c>
      <c r="AM64" s="4">
        <v>996</v>
      </c>
      <c r="AN64" s="4">
        <v>979</v>
      </c>
      <c r="AO64" s="4">
        <v>1020</v>
      </c>
      <c r="AP64" s="4">
        <v>972</v>
      </c>
      <c r="AQ64" s="4">
        <v>1028</v>
      </c>
      <c r="AR64" s="4">
        <v>985</v>
      </c>
      <c r="AS64" s="4">
        <v>948</v>
      </c>
      <c r="AT64" s="4">
        <v>950</v>
      </c>
      <c r="AU64" s="4">
        <v>930</v>
      </c>
      <c r="AV64" s="4">
        <v>881</v>
      </c>
      <c r="AW64" s="4">
        <v>905</v>
      </c>
      <c r="AX64" s="4">
        <v>909</v>
      </c>
      <c r="AY64" s="4">
        <v>929</v>
      </c>
      <c r="AZ64" s="4">
        <v>855</v>
      </c>
      <c r="BA64" s="4">
        <v>848</v>
      </c>
      <c r="BB64" s="4">
        <v>879</v>
      </c>
      <c r="BC64" s="4">
        <v>882</v>
      </c>
      <c r="BD64" s="4">
        <v>853</v>
      </c>
      <c r="BE64" s="4">
        <v>949</v>
      </c>
      <c r="BF64" s="4">
        <v>924</v>
      </c>
      <c r="BG64" s="4">
        <v>904</v>
      </c>
      <c r="BH64" s="4">
        <v>1108</v>
      </c>
      <c r="BI64" s="4">
        <v>1090</v>
      </c>
      <c r="BJ64" s="4">
        <v>885</v>
      </c>
      <c r="BK64" s="4">
        <v>849</v>
      </c>
      <c r="BL64" s="4">
        <v>856</v>
      </c>
      <c r="BM64" s="4">
        <v>849</v>
      </c>
      <c r="BN64" s="4">
        <v>871</v>
      </c>
      <c r="BO64" s="4">
        <v>852</v>
      </c>
      <c r="BP64" s="4">
        <v>855</v>
      </c>
      <c r="BQ64" s="4">
        <v>844</v>
      </c>
      <c r="BR64" s="4">
        <v>851</v>
      </c>
      <c r="BS64" s="4">
        <v>798</v>
      </c>
      <c r="BT64" s="4">
        <v>894</v>
      </c>
      <c r="BU64" s="4">
        <v>841</v>
      </c>
      <c r="BV64" s="4">
        <v>861</v>
      </c>
      <c r="BX64">
        <f t="shared" si="0"/>
        <v>61</v>
      </c>
    </row>
    <row r="65" spans="1:76" x14ac:dyDescent="0.2">
      <c r="A65" s="8" t="s">
        <v>64</v>
      </c>
      <c r="B65" s="4">
        <v>642</v>
      </c>
      <c r="C65" s="4">
        <v>633</v>
      </c>
      <c r="D65" s="4">
        <v>659</v>
      </c>
      <c r="E65" s="4">
        <v>653</v>
      </c>
      <c r="F65" s="4">
        <v>699</v>
      </c>
      <c r="G65" s="4">
        <v>738</v>
      </c>
      <c r="H65" s="4">
        <v>799</v>
      </c>
      <c r="I65" s="4">
        <v>748</v>
      </c>
      <c r="J65" s="4">
        <v>842</v>
      </c>
      <c r="K65" s="4">
        <v>809</v>
      </c>
      <c r="L65" s="4">
        <v>898</v>
      </c>
      <c r="M65" s="4">
        <v>908</v>
      </c>
      <c r="N65" s="4">
        <v>951</v>
      </c>
      <c r="O65" s="4">
        <v>941</v>
      </c>
      <c r="P65" s="4">
        <v>1029</v>
      </c>
      <c r="Q65" s="4">
        <v>1031</v>
      </c>
      <c r="R65" s="4">
        <v>1085</v>
      </c>
      <c r="S65" s="4">
        <v>1106</v>
      </c>
      <c r="T65" s="4">
        <v>1149</v>
      </c>
      <c r="U65" s="4">
        <v>1164</v>
      </c>
      <c r="V65" s="4">
        <v>1241</v>
      </c>
      <c r="W65" s="4">
        <v>1230</v>
      </c>
      <c r="X65" s="4">
        <v>1177</v>
      </c>
      <c r="Y65" s="4">
        <v>1131</v>
      </c>
      <c r="Z65" s="4">
        <v>1116</v>
      </c>
      <c r="AA65" s="4">
        <v>1250</v>
      </c>
      <c r="AB65" s="4">
        <v>1222</v>
      </c>
      <c r="AC65" s="4">
        <v>1141</v>
      </c>
      <c r="AD65" s="4">
        <v>1121</v>
      </c>
      <c r="AE65" s="4">
        <v>1101</v>
      </c>
      <c r="AF65" s="4">
        <v>1051</v>
      </c>
      <c r="AG65" s="4">
        <v>980</v>
      </c>
      <c r="AH65" s="4">
        <v>1274</v>
      </c>
      <c r="AI65" s="4">
        <v>1188</v>
      </c>
      <c r="AJ65" s="4">
        <v>1160</v>
      </c>
      <c r="AK65" s="4">
        <v>1131</v>
      </c>
      <c r="AL65" s="4">
        <v>1179</v>
      </c>
      <c r="AM65" s="4">
        <v>1119</v>
      </c>
      <c r="AN65" s="4">
        <v>1107</v>
      </c>
      <c r="AO65" s="4">
        <v>1129</v>
      </c>
      <c r="AP65" s="4">
        <v>1058</v>
      </c>
      <c r="AQ65" s="4">
        <v>1122</v>
      </c>
      <c r="AR65" s="4">
        <v>1048</v>
      </c>
      <c r="AS65" s="4">
        <v>1119</v>
      </c>
      <c r="AT65" s="4">
        <v>1059</v>
      </c>
      <c r="AU65" s="4">
        <v>1009</v>
      </c>
      <c r="AV65" s="4">
        <v>1030</v>
      </c>
      <c r="AW65" s="4">
        <v>973</v>
      </c>
      <c r="AX65" s="4">
        <v>1002</v>
      </c>
      <c r="AY65" s="4">
        <v>892</v>
      </c>
      <c r="AZ65" s="4">
        <v>916</v>
      </c>
      <c r="BA65" s="4">
        <v>884</v>
      </c>
      <c r="BB65" s="4">
        <v>935</v>
      </c>
      <c r="BC65" s="4">
        <v>932</v>
      </c>
      <c r="BD65" s="4">
        <v>905</v>
      </c>
      <c r="BE65" s="4">
        <v>964</v>
      </c>
      <c r="BF65" s="4">
        <v>1008</v>
      </c>
      <c r="BG65" s="4">
        <v>933</v>
      </c>
      <c r="BH65" s="4">
        <v>1019</v>
      </c>
      <c r="BI65" s="4">
        <v>1178</v>
      </c>
      <c r="BJ65" s="4">
        <v>1070</v>
      </c>
      <c r="BK65" s="4">
        <v>933</v>
      </c>
      <c r="BL65" s="4">
        <v>973</v>
      </c>
      <c r="BM65" s="4">
        <v>904</v>
      </c>
      <c r="BN65" s="4">
        <v>936</v>
      </c>
      <c r="BO65" s="4">
        <v>936</v>
      </c>
      <c r="BP65" s="4">
        <v>964</v>
      </c>
      <c r="BQ65" s="4">
        <v>899</v>
      </c>
      <c r="BR65" s="4">
        <v>931</v>
      </c>
      <c r="BS65" s="4">
        <v>866</v>
      </c>
      <c r="BT65" s="4">
        <v>892</v>
      </c>
      <c r="BU65" s="4">
        <v>1030</v>
      </c>
      <c r="BV65" s="4">
        <v>936</v>
      </c>
      <c r="BX65">
        <f t="shared" si="0"/>
        <v>62</v>
      </c>
    </row>
    <row r="66" spans="1:76" x14ac:dyDescent="0.2">
      <c r="A66" s="8" t="s">
        <v>65</v>
      </c>
      <c r="B66" s="4">
        <v>652</v>
      </c>
      <c r="C66" s="4">
        <v>717</v>
      </c>
      <c r="D66" s="4">
        <v>653</v>
      </c>
      <c r="E66" s="4">
        <v>735</v>
      </c>
      <c r="F66" s="4">
        <v>743</v>
      </c>
      <c r="G66" s="4">
        <v>716</v>
      </c>
      <c r="H66" s="4">
        <v>787</v>
      </c>
      <c r="I66" s="4">
        <v>807</v>
      </c>
      <c r="J66" s="4">
        <v>820</v>
      </c>
      <c r="K66" s="4">
        <v>928</v>
      </c>
      <c r="L66" s="4">
        <v>935</v>
      </c>
      <c r="M66" s="4">
        <v>944</v>
      </c>
      <c r="N66" s="4">
        <v>997</v>
      </c>
      <c r="O66" s="4">
        <v>1029</v>
      </c>
      <c r="P66" s="4">
        <v>1080</v>
      </c>
      <c r="Q66" s="4">
        <v>1176</v>
      </c>
      <c r="R66" s="4">
        <v>1152</v>
      </c>
      <c r="S66" s="4">
        <v>1095</v>
      </c>
      <c r="T66" s="4">
        <v>1142</v>
      </c>
      <c r="U66" s="4">
        <v>1257</v>
      </c>
      <c r="V66" s="4">
        <v>1310</v>
      </c>
      <c r="W66" s="4">
        <v>1233</v>
      </c>
      <c r="X66" s="4">
        <v>1326</v>
      </c>
      <c r="Y66" s="4">
        <v>1246</v>
      </c>
      <c r="Z66" s="4">
        <v>1177</v>
      </c>
      <c r="AA66" s="4">
        <v>1217</v>
      </c>
      <c r="AB66" s="4">
        <v>1332</v>
      </c>
      <c r="AC66" s="4">
        <v>1210</v>
      </c>
      <c r="AD66" s="4">
        <v>1230</v>
      </c>
      <c r="AE66" s="4">
        <v>1177</v>
      </c>
      <c r="AF66" s="4">
        <v>1195</v>
      </c>
      <c r="AG66" s="4">
        <v>1195</v>
      </c>
      <c r="AH66" s="4">
        <v>1133</v>
      </c>
      <c r="AI66" s="4">
        <v>1245</v>
      </c>
      <c r="AJ66" s="4">
        <v>1271</v>
      </c>
      <c r="AK66" s="4">
        <v>1330</v>
      </c>
      <c r="AL66" s="4">
        <v>1324</v>
      </c>
      <c r="AM66" s="4">
        <v>1253</v>
      </c>
      <c r="AN66" s="4">
        <v>1127</v>
      </c>
      <c r="AO66" s="4">
        <v>1160</v>
      </c>
      <c r="AP66" s="4">
        <v>1091</v>
      </c>
      <c r="AQ66" s="4">
        <v>1205</v>
      </c>
      <c r="AR66" s="4">
        <v>1186</v>
      </c>
      <c r="AS66" s="4">
        <v>1224</v>
      </c>
      <c r="AT66" s="4">
        <v>1188</v>
      </c>
      <c r="AU66" s="4">
        <v>1130</v>
      </c>
      <c r="AV66" s="4">
        <v>1148</v>
      </c>
      <c r="AW66" s="4">
        <v>991</v>
      </c>
      <c r="AX66" s="4">
        <v>1066</v>
      </c>
      <c r="AY66" s="4">
        <v>1054</v>
      </c>
      <c r="AZ66" s="4">
        <v>1063</v>
      </c>
      <c r="BA66" s="4">
        <v>1013</v>
      </c>
      <c r="BB66" s="4">
        <v>1063</v>
      </c>
      <c r="BC66" s="4">
        <v>993</v>
      </c>
      <c r="BD66" s="4">
        <v>980</v>
      </c>
      <c r="BE66" s="4">
        <v>917</v>
      </c>
      <c r="BF66" s="4">
        <v>956</v>
      </c>
      <c r="BG66" s="4">
        <v>1076</v>
      </c>
      <c r="BH66" s="4">
        <v>924</v>
      </c>
      <c r="BI66" s="4">
        <v>1072</v>
      </c>
      <c r="BJ66" s="4">
        <v>1327</v>
      </c>
      <c r="BK66" s="4">
        <v>1161</v>
      </c>
      <c r="BL66" s="4">
        <v>1074</v>
      </c>
      <c r="BM66" s="4">
        <v>1019</v>
      </c>
      <c r="BN66" s="4">
        <v>941</v>
      </c>
      <c r="BO66" s="4">
        <v>1012</v>
      </c>
      <c r="BP66" s="4">
        <v>1054</v>
      </c>
      <c r="BQ66" s="4">
        <v>997</v>
      </c>
      <c r="BR66" s="4">
        <v>991</v>
      </c>
      <c r="BS66" s="4">
        <v>916</v>
      </c>
      <c r="BT66" s="4">
        <v>1086</v>
      </c>
      <c r="BU66" s="4">
        <v>1045</v>
      </c>
      <c r="BV66" s="4">
        <v>1041</v>
      </c>
      <c r="BX66">
        <f t="shared" si="0"/>
        <v>63</v>
      </c>
    </row>
    <row r="67" spans="1:76" x14ac:dyDescent="0.2">
      <c r="A67" s="8" t="s">
        <v>66</v>
      </c>
      <c r="B67" s="4">
        <v>727</v>
      </c>
      <c r="C67" s="4">
        <v>704</v>
      </c>
      <c r="D67" s="4">
        <v>756</v>
      </c>
      <c r="E67" s="4">
        <v>709</v>
      </c>
      <c r="F67" s="4">
        <v>770</v>
      </c>
      <c r="G67" s="4">
        <v>836</v>
      </c>
      <c r="H67" s="4">
        <v>888</v>
      </c>
      <c r="I67" s="4">
        <v>863</v>
      </c>
      <c r="J67" s="4">
        <v>911</v>
      </c>
      <c r="K67" s="4">
        <v>881</v>
      </c>
      <c r="L67" s="4">
        <v>895</v>
      </c>
      <c r="M67" s="4">
        <v>979</v>
      </c>
      <c r="N67" s="4">
        <v>1070</v>
      </c>
      <c r="O67" s="4">
        <v>1111</v>
      </c>
      <c r="P67" s="4">
        <v>1076</v>
      </c>
      <c r="Q67" s="4">
        <v>1126</v>
      </c>
      <c r="R67" s="4">
        <v>1262</v>
      </c>
      <c r="S67" s="4">
        <v>1207</v>
      </c>
      <c r="T67" s="4">
        <v>1203</v>
      </c>
      <c r="U67" s="4">
        <v>1271</v>
      </c>
      <c r="V67" s="4">
        <v>1327</v>
      </c>
      <c r="W67" s="4">
        <v>1326</v>
      </c>
      <c r="X67" s="4">
        <v>1397</v>
      </c>
      <c r="Y67" s="4">
        <v>1320</v>
      </c>
      <c r="Z67" s="4">
        <v>1311</v>
      </c>
      <c r="AA67" s="4">
        <v>1323</v>
      </c>
      <c r="AB67" s="4">
        <v>1350</v>
      </c>
      <c r="AC67" s="4">
        <v>1274</v>
      </c>
      <c r="AD67" s="4">
        <v>1372</v>
      </c>
      <c r="AE67" s="4">
        <v>1293</v>
      </c>
      <c r="AF67" s="4">
        <v>1286</v>
      </c>
      <c r="AG67" s="4">
        <v>1238</v>
      </c>
      <c r="AH67" s="4">
        <v>1222</v>
      </c>
      <c r="AI67" s="4">
        <v>1123</v>
      </c>
      <c r="AJ67" s="4">
        <v>1304</v>
      </c>
      <c r="AK67" s="4">
        <v>1439</v>
      </c>
      <c r="AL67" s="4">
        <v>1329</v>
      </c>
      <c r="AM67" s="4">
        <v>1300</v>
      </c>
      <c r="AN67" s="4">
        <v>1390</v>
      </c>
      <c r="AO67" s="4">
        <v>1319</v>
      </c>
      <c r="AP67" s="4">
        <v>1211</v>
      </c>
      <c r="AQ67" s="4">
        <v>1189</v>
      </c>
      <c r="AR67" s="4">
        <v>1199</v>
      </c>
      <c r="AS67" s="4">
        <v>1276</v>
      </c>
      <c r="AT67" s="4">
        <v>1284</v>
      </c>
      <c r="AU67" s="4">
        <v>1276</v>
      </c>
      <c r="AV67" s="4">
        <v>1203</v>
      </c>
      <c r="AW67" s="4">
        <v>1212</v>
      </c>
      <c r="AX67" s="4">
        <v>1167</v>
      </c>
      <c r="AY67" s="4">
        <v>1168</v>
      </c>
      <c r="AZ67" s="4">
        <v>1112</v>
      </c>
      <c r="BA67" s="4">
        <v>1101</v>
      </c>
      <c r="BB67" s="4">
        <v>1108</v>
      </c>
      <c r="BC67" s="4">
        <v>1058</v>
      </c>
      <c r="BD67" s="4">
        <v>1032</v>
      </c>
      <c r="BE67" s="4">
        <v>1022</v>
      </c>
      <c r="BF67" s="4">
        <v>980</v>
      </c>
      <c r="BG67" s="4">
        <v>995</v>
      </c>
      <c r="BH67" s="4">
        <v>1102</v>
      </c>
      <c r="BI67" s="4">
        <v>1102</v>
      </c>
      <c r="BJ67" s="4">
        <v>1169</v>
      </c>
      <c r="BK67" s="4">
        <v>1299</v>
      </c>
      <c r="BL67" s="4">
        <v>1236</v>
      </c>
      <c r="BM67" s="4">
        <v>1155</v>
      </c>
      <c r="BN67" s="4">
        <v>1081</v>
      </c>
      <c r="BO67" s="4">
        <v>1057</v>
      </c>
      <c r="BP67" s="4">
        <v>1051</v>
      </c>
      <c r="BQ67" s="4">
        <v>1061</v>
      </c>
      <c r="BR67" s="4">
        <v>1082</v>
      </c>
      <c r="BS67" s="4">
        <v>1050</v>
      </c>
      <c r="BT67" s="4">
        <v>1134</v>
      </c>
      <c r="BU67" s="4">
        <v>1130</v>
      </c>
      <c r="BV67" s="4">
        <v>1108</v>
      </c>
      <c r="BX67">
        <f t="shared" si="0"/>
        <v>64</v>
      </c>
    </row>
    <row r="68" spans="1:76" x14ac:dyDescent="0.2">
      <c r="A68" s="8" t="s">
        <v>67</v>
      </c>
      <c r="B68" s="4">
        <v>791</v>
      </c>
      <c r="C68" s="4">
        <v>750</v>
      </c>
      <c r="D68" s="4">
        <v>778</v>
      </c>
      <c r="E68" s="4">
        <v>838</v>
      </c>
      <c r="F68" s="4">
        <v>822</v>
      </c>
      <c r="G68" s="4">
        <v>801</v>
      </c>
      <c r="H68" s="4">
        <v>896</v>
      </c>
      <c r="I68" s="4">
        <v>810</v>
      </c>
      <c r="J68" s="4">
        <v>878</v>
      </c>
      <c r="K68" s="4">
        <v>953</v>
      </c>
      <c r="L68" s="4">
        <v>1013</v>
      </c>
      <c r="M68" s="4">
        <v>1017</v>
      </c>
      <c r="N68" s="4">
        <v>1178</v>
      </c>
      <c r="O68" s="4">
        <v>1133</v>
      </c>
      <c r="P68" s="4">
        <v>1196</v>
      </c>
      <c r="Q68" s="4">
        <v>1177</v>
      </c>
      <c r="R68" s="4">
        <v>1185</v>
      </c>
      <c r="S68" s="4">
        <v>1302</v>
      </c>
      <c r="T68" s="4">
        <v>1358</v>
      </c>
      <c r="U68" s="4">
        <v>1407</v>
      </c>
      <c r="V68" s="4">
        <v>1373</v>
      </c>
      <c r="W68" s="4">
        <v>1392</v>
      </c>
      <c r="X68" s="4">
        <v>1453</v>
      </c>
      <c r="Y68" s="4">
        <v>1407</v>
      </c>
      <c r="Z68" s="4">
        <v>1414</v>
      </c>
      <c r="AA68" s="4">
        <v>1480</v>
      </c>
      <c r="AB68" s="4">
        <v>1389</v>
      </c>
      <c r="AC68" s="4">
        <v>1393</v>
      </c>
      <c r="AD68" s="4">
        <v>1435</v>
      </c>
      <c r="AE68" s="4">
        <v>1448</v>
      </c>
      <c r="AF68" s="4">
        <v>1416</v>
      </c>
      <c r="AG68" s="4">
        <v>1256</v>
      </c>
      <c r="AH68" s="4">
        <v>1356</v>
      </c>
      <c r="AI68" s="4">
        <v>1301</v>
      </c>
      <c r="AJ68" s="4">
        <v>1275</v>
      </c>
      <c r="AK68" s="4">
        <v>1540</v>
      </c>
      <c r="AL68" s="4">
        <v>1429</v>
      </c>
      <c r="AM68" s="4">
        <v>1442</v>
      </c>
      <c r="AN68" s="4">
        <v>1452</v>
      </c>
      <c r="AO68" s="4">
        <v>1417</v>
      </c>
      <c r="AP68" s="4">
        <v>1401</v>
      </c>
      <c r="AQ68" s="4">
        <v>1316</v>
      </c>
      <c r="AR68" s="4">
        <v>1287</v>
      </c>
      <c r="AS68" s="4">
        <v>1353</v>
      </c>
      <c r="AT68" s="4">
        <v>1263</v>
      </c>
      <c r="AU68" s="4">
        <v>1362</v>
      </c>
      <c r="AV68" s="4">
        <v>1340</v>
      </c>
      <c r="AW68" s="4">
        <v>1270</v>
      </c>
      <c r="AX68" s="4">
        <v>1274</v>
      </c>
      <c r="AY68" s="4">
        <v>1250</v>
      </c>
      <c r="AZ68" s="4">
        <v>1200</v>
      </c>
      <c r="BA68" s="4">
        <v>1135</v>
      </c>
      <c r="BB68" s="4">
        <v>1114</v>
      </c>
      <c r="BC68" s="4">
        <v>1171</v>
      </c>
      <c r="BD68" s="4">
        <v>1128</v>
      </c>
      <c r="BE68" s="4">
        <v>1174</v>
      </c>
      <c r="BF68" s="4">
        <v>1056</v>
      </c>
      <c r="BG68" s="4">
        <v>1078</v>
      </c>
      <c r="BH68" s="4">
        <v>1106</v>
      </c>
      <c r="BI68" s="4">
        <v>1178</v>
      </c>
      <c r="BJ68" s="4">
        <v>1219</v>
      </c>
      <c r="BK68" s="4">
        <v>1197</v>
      </c>
      <c r="BL68" s="4">
        <v>1410</v>
      </c>
      <c r="BM68" s="4">
        <v>1345</v>
      </c>
      <c r="BN68" s="4">
        <v>1170</v>
      </c>
      <c r="BO68" s="4">
        <v>1239</v>
      </c>
      <c r="BP68" s="4">
        <v>1183</v>
      </c>
      <c r="BQ68" s="4">
        <v>1112</v>
      </c>
      <c r="BR68" s="4">
        <v>1166</v>
      </c>
      <c r="BS68" s="4">
        <v>1131</v>
      </c>
      <c r="BT68" s="35">
        <v>1173</v>
      </c>
      <c r="BU68" s="4">
        <v>1275</v>
      </c>
      <c r="BV68" s="4">
        <v>1198</v>
      </c>
      <c r="BX68">
        <f t="shared" si="0"/>
        <v>65</v>
      </c>
    </row>
    <row r="69" spans="1:76" x14ac:dyDescent="0.2">
      <c r="A69" s="8" t="s">
        <v>68</v>
      </c>
      <c r="B69" s="4">
        <v>777</v>
      </c>
      <c r="C69" s="4">
        <v>818</v>
      </c>
      <c r="D69" s="4">
        <v>796</v>
      </c>
      <c r="E69" s="4">
        <v>781</v>
      </c>
      <c r="F69" s="4">
        <v>850</v>
      </c>
      <c r="G69" s="4">
        <v>881</v>
      </c>
      <c r="H69" s="4">
        <v>944</v>
      </c>
      <c r="I69" s="4">
        <v>978</v>
      </c>
      <c r="J69" s="4">
        <v>937</v>
      </c>
      <c r="K69" s="4">
        <v>954</v>
      </c>
      <c r="L69" s="4">
        <v>1049</v>
      </c>
      <c r="M69" s="4">
        <v>1060</v>
      </c>
      <c r="N69" s="4">
        <v>1124</v>
      </c>
      <c r="O69" s="4">
        <v>1270</v>
      </c>
      <c r="P69" s="4">
        <v>1286</v>
      </c>
      <c r="Q69" s="4">
        <v>1211</v>
      </c>
      <c r="R69" s="4">
        <v>1267</v>
      </c>
      <c r="S69" s="4">
        <v>1309</v>
      </c>
      <c r="T69" s="4">
        <v>1382</v>
      </c>
      <c r="U69" s="4">
        <v>1469</v>
      </c>
      <c r="V69" s="4">
        <v>1518</v>
      </c>
      <c r="W69" s="4">
        <v>1507</v>
      </c>
      <c r="X69" s="4">
        <v>1501</v>
      </c>
      <c r="Y69" s="4">
        <v>1527</v>
      </c>
      <c r="Z69" s="4">
        <v>1487</v>
      </c>
      <c r="AA69" s="4">
        <v>1533</v>
      </c>
      <c r="AB69" s="4">
        <v>1566</v>
      </c>
      <c r="AC69" s="4">
        <v>1461</v>
      </c>
      <c r="AD69" s="4">
        <v>1525</v>
      </c>
      <c r="AE69" s="4">
        <v>1495</v>
      </c>
      <c r="AF69" s="4">
        <v>1508</v>
      </c>
      <c r="AG69" s="4">
        <v>1508</v>
      </c>
      <c r="AH69" s="4">
        <v>1398</v>
      </c>
      <c r="AI69" s="4">
        <v>1416</v>
      </c>
      <c r="AJ69" s="4">
        <v>1371</v>
      </c>
      <c r="AK69" s="4">
        <v>1295</v>
      </c>
      <c r="AL69" s="4">
        <v>1572</v>
      </c>
      <c r="AM69" s="4">
        <v>1609</v>
      </c>
      <c r="AN69" s="4">
        <v>1544</v>
      </c>
      <c r="AO69" s="4">
        <v>1568</v>
      </c>
      <c r="AP69" s="4">
        <v>1498</v>
      </c>
      <c r="AQ69" s="4">
        <v>1437</v>
      </c>
      <c r="AR69" s="4">
        <v>1349</v>
      </c>
      <c r="AS69" s="4">
        <v>1430</v>
      </c>
      <c r="AT69" s="4">
        <v>1397</v>
      </c>
      <c r="AU69" s="4">
        <v>1477</v>
      </c>
      <c r="AV69" s="4">
        <v>1450</v>
      </c>
      <c r="AW69" s="4">
        <v>1438</v>
      </c>
      <c r="AX69" s="4">
        <v>1420</v>
      </c>
      <c r="AY69" s="4">
        <v>1329</v>
      </c>
      <c r="AZ69" s="4">
        <v>1353</v>
      </c>
      <c r="BA69" s="4">
        <v>1262</v>
      </c>
      <c r="BB69" s="4">
        <v>1218</v>
      </c>
      <c r="BC69" s="4">
        <v>1207</v>
      </c>
      <c r="BD69" s="4">
        <v>1212</v>
      </c>
      <c r="BE69" s="4">
        <v>1210</v>
      </c>
      <c r="BF69" s="4">
        <v>1080</v>
      </c>
      <c r="BG69" s="4">
        <v>1135</v>
      </c>
      <c r="BH69" s="4">
        <v>1070</v>
      </c>
      <c r="BI69" s="4">
        <v>1133</v>
      </c>
      <c r="BJ69" s="4">
        <v>1274</v>
      </c>
      <c r="BK69" s="4">
        <v>1238</v>
      </c>
      <c r="BL69" s="4">
        <v>1316</v>
      </c>
      <c r="BM69" s="4">
        <v>1532</v>
      </c>
      <c r="BN69" s="4">
        <v>1307</v>
      </c>
      <c r="BO69" s="4">
        <v>1361</v>
      </c>
      <c r="BP69" s="4">
        <v>1259</v>
      </c>
      <c r="BQ69" s="4">
        <v>1226</v>
      </c>
      <c r="BR69" s="4">
        <v>1286</v>
      </c>
      <c r="BS69" s="4">
        <v>1199</v>
      </c>
      <c r="BT69" s="4">
        <v>1305</v>
      </c>
      <c r="BU69" s="4">
        <v>1283</v>
      </c>
      <c r="BV69" s="4">
        <v>1230</v>
      </c>
      <c r="BX69">
        <f t="shared" ref="BX69:BX107" si="1">BX68+1</f>
        <v>66</v>
      </c>
    </row>
    <row r="70" spans="1:76" x14ac:dyDescent="0.2">
      <c r="A70" s="8" t="s">
        <v>69</v>
      </c>
      <c r="B70" s="4">
        <v>857</v>
      </c>
      <c r="C70" s="4">
        <v>827</v>
      </c>
      <c r="D70" s="4">
        <v>885</v>
      </c>
      <c r="E70" s="4">
        <v>911</v>
      </c>
      <c r="F70" s="4">
        <v>907</v>
      </c>
      <c r="G70" s="4">
        <v>999</v>
      </c>
      <c r="H70" s="4">
        <v>937</v>
      </c>
      <c r="I70" s="4">
        <v>972</v>
      </c>
      <c r="J70" s="4">
        <v>971</v>
      </c>
      <c r="K70" s="4">
        <v>1021</v>
      </c>
      <c r="L70" s="4">
        <v>1116</v>
      </c>
      <c r="M70" s="4">
        <v>1165</v>
      </c>
      <c r="N70" s="4">
        <v>1172</v>
      </c>
      <c r="O70" s="4">
        <v>1250</v>
      </c>
      <c r="P70" s="4">
        <v>1279</v>
      </c>
      <c r="Q70" s="4">
        <v>1325</v>
      </c>
      <c r="R70" s="4">
        <v>1294</v>
      </c>
      <c r="S70" s="4">
        <v>1345</v>
      </c>
      <c r="T70" s="4">
        <v>1369</v>
      </c>
      <c r="U70" s="4">
        <v>1470</v>
      </c>
      <c r="V70" s="4">
        <v>1542</v>
      </c>
      <c r="W70" s="4">
        <v>1499</v>
      </c>
      <c r="X70" s="4">
        <v>1662</v>
      </c>
      <c r="Y70" s="4">
        <v>1479</v>
      </c>
      <c r="Z70" s="4">
        <v>1610</v>
      </c>
      <c r="AA70" s="4">
        <v>1665</v>
      </c>
      <c r="AB70" s="4">
        <v>1677</v>
      </c>
      <c r="AC70" s="4">
        <v>1584</v>
      </c>
      <c r="AD70" s="4">
        <v>1515</v>
      </c>
      <c r="AE70" s="4">
        <v>1520</v>
      </c>
      <c r="AF70" s="4">
        <v>1612</v>
      </c>
      <c r="AG70" s="4">
        <v>1616</v>
      </c>
      <c r="AH70" s="4">
        <v>1601</v>
      </c>
      <c r="AI70" s="4">
        <v>1535</v>
      </c>
      <c r="AJ70" s="4">
        <v>1509</v>
      </c>
      <c r="AK70" s="4">
        <v>1505</v>
      </c>
      <c r="AL70" s="4">
        <v>1510</v>
      </c>
      <c r="AM70" s="4">
        <v>1697</v>
      </c>
      <c r="AN70" s="4">
        <v>1647</v>
      </c>
      <c r="AO70" s="4">
        <v>1521</v>
      </c>
      <c r="AP70" s="4">
        <v>1591</v>
      </c>
      <c r="AQ70" s="4">
        <v>1540</v>
      </c>
      <c r="AR70" s="4">
        <v>1508</v>
      </c>
      <c r="AS70" s="4">
        <v>1629</v>
      </c>
      <c r="AT70" s="4">
        <v>1477</v>
      </c>
      <c r="AU70" s="4">
        <v>1490</v>
      </c>
      <c r="AV70" s="4">
        <v>1545</v>
      </c>
      <c r="AW70" s="4">
        <v>1479</v>
      </c>
      <c r="AX70" s="4">
        <v>1563</v>
      </c>
      <c r="AY70" s="4">
        <v>1439</v>
      </c>
      <c r="AZ70" s="4">
        <v>1455</v>
      </c>
      <c r="BA70" s="4">
        <v>1382</v>
      </c>
      <c r="BB70" s="4">
        <v>1355</v>
      </c>
      <c r="BC70" s="4">
        <v>1281</v>
      </c>
      <c r="BD70" s="4">
        <v>1202</v>
      </c>
      <c r="BE70" s="4">
        <v>1180</v>
      </c>
      <c r="BF70" s="4">
        <v>1273</v>
      </c>
      <c r="BG70" s="4">
        <v>1209</v>
      </c>
      <c r="BH70" s="4">
        <v>1198</v>
      </c>
      <c r="BI70" s="4">
        <v>1191</v>
      </c>
      <c r="BJ70" s="4">
        <v>1238</v>
      </c>
      <c r="BK70" s="4">
        <v>1224</v>
      </c>
      <c r="BL70" s="4">
        <v>1284</v>
      </c>
      <c r="BM70" s="4">
        <v>1389</v>
      </c>
      <c r="BN70" s="4">
        <v>1562</v>
      </c>
      <c r="BO70" s="4">
        <v>1492</v>
      </c>
      <c r="BP70" s="4">
        <v>1471</v>
      </c>
      <c r="BQ70" s="4">
        <v>1316</v>
      </c>
      <c r="BR70" s="4">
        <v>1308</v>
      </c>
      <c r="BS70" s="4">
        <v>1259</v>
      </c>
      <c r="BT70" s="4">
        <v>1416</v>
      </c>
      <c r="BU70" s="4">
        <v>1432</v>
      </c>
      <c r="BV70" s="4">
        <v>1386</v>
      </c>
      <c r="BX70">
        <f t="shared" si="1"/>
        <v>67</v>
      </c>
    </row>
    <row r="71" spans="1:76" x14ac:dyDescent="0.2">
      <c r="A71" s="8" t="s">
        <v>70</v>
      </c>
      <c r="B71" s="4">
        <v>856</v>
      </c>
      <c r="C71" s="4">
        <v>912</v>
      </c>
      <c r="D71" s="4">
        <v>879</v>
      </c>
      <c r="E71" s="4">
        <v>983</v>
      </c>
      <c r="F71" s="4">
        <v>1025</v>
      </c>
      <c r="G71" s="4">
        <v>944</v>
      </c>
      <c r="H71" s="4">
        <v>955</v>
      </c>
      <c r="I71" s="4">
        <v>1013</v>
      </c>
      <c r="J71" s="4">
        <v>963</v>
      </c>
      <c r="K71" s="4">
        <v>1074</v>
      </c>
      <c r="L71" s="4">
        <v>1085</v>
      </c>
      <c r="M71" s="4">
        <v>1155</v>
      </c>
      <c r="N71" s="4">
        <v>1318</v>
      </c>
      <c r="O71" s="4">
        <v>1267</v>
      </c>
      <c r="P71" s="4">
        <v>1367</v>
      </c>
      <c r="Q71" s="4">
        <v>1348</v>
      </c>
      <c r="R71" s="4">
        <v>1333</v>
      </c>
      <c r="S71" s="4">
        <v>1426</v>
      </c>
      <c r="T71" s="4">
        <v>1432</v>
      </c>
      <c r="U71" s="4">
        <v>1443</v>
      </c>
      <c r="V71" s="4">
        <v>1652</v>
      </c>
      <c r="W71" s="4">
        <v>1673</v>
      </c>
      <c r="X71" s="4">
        <v>1630</v>
      </c>
      <c r="Y71" s="4">
        <v>1663</v>
      </c>
      <c r="Z71" s="4">
        <v>1625</v>
      </c>
      <c r="AA71" s="4">
        <v>1749</v>
      </c>
      <c r="AB71" s="4">
        <v>1746</v>
      </c>
      <c r="AC71" s="4">
        <v>1730</v>
      </c>
      <c r="AD71" s="4">
        <v>1742</v>
      </c>
      <c r="AE71" s="4">
        <v>1566</v>
      </c>
      <c r="AF71" s="4">
        <v>1631</v>
      </c>
      <c r="AG71" s="4">
        <v>1673</v>
      </c>
      <c r="AH71" s="4">
        <v>1691</v>
      </c>
      <c r="AI71" s="4">
        <v>1653</v>
      </c>
      <c r="AJ71" s="4">
        <v>1608</v>
      </c>
      <c r="AK71" s="4">
        <v>1658</v>
      </c>
      <c r="AL71" s="4">
        <v>1687</v>
      </c>
      <c r="AM71" s="4">
        <v>1450</v>
      </c>
      <c r="AN71" s="4">
        <v>1799</v>
      </c>
      <c r="AO71" s="4">
        <v>1695</v>
      </c>
      <c r="AP71" s="4">
        <v>1759</v>
      </c>
      <c r="AQ71" s="4">
        <v>1688</v>
      </c>
      <c r="AR71" s="4">
        <v>1635</v>
      </c>
      <c r="AS71" s="4">
        <v>1630</v>
      </c>
      <c r="AT71" s="4">
        <v>1641</v>
      </c>
      <c r="AU71" s="4">
        <v>1543</v>
      </c>
      <c r="AV71" s="4">
        <v>1549</v>
      </c>
      <c r="AW71" s="4">
        <v>1570</v>
      </c>
      <c r="AX71" s="4">
        <v>1628</v>
      </c>
      <c r="AY71" s="4">
        <v>1664</v>
      </c>
      <c r="AZ71" s="4">
        <v>1496</v>
      </c>
      <c r="BA71" s="4">
        <v>1536</v>
      </c>
      <c r="BB71" s="4">
        <v>1431</v>
      </c>
      <c r="BC71" s="4">
        <v>1429</v>
      </c>
      <c r="BD71" s="4">
        <v>1340</v>
      </c>
      <c r="BE71" s="4">
        <v>1304</v>
      </c>
      <c r="BF71" s="4">
        <v>1269</v>
      </c>
      <c r="BG71" s="4">
        <v>1270</v>
      </c>
      <c r="BH71" s="4">
        <v>1245</v>
      </c>
      <c r="BI71" s="4">
        <v>1298</v>
      </c>
      <c r="BJ71" s="4">
        <v>1266</v>
      </c>
      <c r="BK71" s="4">
        <v>1244</v>
      </c>
      <c r="BL71" s="4">
        <v>1384</v>
      </c>
      <c r="BM71" s="4">
        <v>1396</v>
      </c>
      <c r="BN71" s="4">
        <v>1467</v>
      </c>
      <c r="BO71" s="4">
        <v>1711</v>
      </c>
      <c r="BP71" s="4">
        <v>1628</v>
      </c>
      <c r="BQ71" s="4">
        <v>1466</v>
      </c>
      <c r="BR71" s="4">
        <v>1454</v>
      </c>
      <c r="BS71" s="4">
        <v>1367</v>
      </c>
      <c r="BT71" s="4">
        <v>1532</v>
      </c>
      <c r="BU71" s="4">
        <v>1526</v>
      </c>
      <c r="BV71" s="4">
        <v>1417</v>
      </c>
      <c r="BX71">
        <f t="shared" si="1"/>
        <v>68</v>
      </c>
    </row>
    <row r="72" spans="1:76" x14ac:dyDescent="0.2">
      <c r="A72" s="8" t="s">
        <v>71</v>
      </c>
      <c r="B72" s="4">
        <v>929</v>
      </c>
      <c r="C72" s="4">
        <v>957</v>
      </c>
      <c r="D72" s="4">
        <v>977</v>
      </c>
      <c r="E72" s="4">
        <v>924</v>
      </c>
      <c r="F72" s="4">
        <v>1005</v>
      </c>
      <c r="G72" s="4">
        <v>1082</v>
      </c>
      <c r="H72" s="4">
        <v>1073</v>
      </c>
      <c r="I72" s="4">
        <v>1039</v>
      </c>
      <c r="J72" s="4">
        <v>1064</v>
      </c>
      <c r="K72" s="4">
        <v>1115</v>
      </c>
      <c r="L72" s="4">
        <v>1186</v>
      </c>
      <c r="M72" s="4">
        <v>1170</v>
      </c>
      <c r="N72" s="4">
        <v>1253</v>
      </c>
      <c r="O72" s="4">
        <v>1350</v>
      </c>
      <c r="P72" s="4">
        <v>1304</v>
      </c>
      <c r="Q72" s="4">
        <v>1396</v>
      </c>
      <c r="R72" s="4">
        <v>1428</v>
      </c>
      <c r="S72" s="4">
        <v>1429</v>
      </c>
      <c r="T72" s="4">
        <v>1548</v>
      </c>
      <c r="U72" s="4">
        <v>1584</v>
      </c>
      <c r="V72" s="4">
        <v>1621</v>
      </c>
      <c r="W72" s="4">
        <v>1589</v>
      </c>
      <c r="X72" s="4">
        <v>1692</v>
      </c>
      <c r="Y72" s="4">
        <v>1721</v>
      </c>
      <c r="Z72" s="4">
        <v>1690</v>
      </c>
      <c r="AA72" s="4">
        <v>1786</v>
      </c>
      <c r="AB72" s="4">
        <v>1799</v>
      </c>
      <c r="AC72" s="4">
        <v>1713</v>
      </c>
      <c r="AD72" s="4">
        <v>1799</v>
      </c>
      <c r="AE72" s="4">
        <v>1693</v>
      </c>
      <c r="AF72" s="4">
        <v>1657</v>
      </c>
      <c r="AG72" s="4">
        <v>1716</v>
      </c>
      <c r="AH72" s="4">
        <v>1804</v>
      </c>
      <c r="AI72" s="4">
        <v>1756</v>
      </c>
      <c r="AJ72" s="4">
        <v>1742</v>
      </c>
      <c r="AK72" s="4">
        <v>1686</v>
      </c>
      <c r="AL72" s="4">
        <v>1726</v>
      </c>
      <c r="AM72" s="4">
        <v>1668</v>
      </c>
      <c r="AN72" s="4">
        <v>1555</v>
      </c>
      <c r="AO72" s="4">
        <v>1837</v>
      </c>
      <c r="AP72" s="4">
        <v>1867</v>
      </c>
      <c r="AQ72" s="4">
        <v>1795</v>
      </c>
      <c r="AR72" s="4">
        <v>1835</v>
      </c>
      <c r="AS72" s="4">
        <v>1818</v>
      </c>
      <c r="AT72" s="4">
        <v>1749</v>
      </c>
      <c r="AU72" s="4">
        <v>1717</v>
      </c>
      <c r="AV72" s="4">
        <v>1668</v>
      </c>
      <c r="AW72" s="4">
        <v>1669</v>
      </c>
      <c r="AX72" s="4">
        <v>1680</v>
      </c>
      <c r="AY72" s="4">
        <v>1678</v>
      </c>
      <c r="AZ72" s="4">
        <v>1590</v>
      </c>
      <c r="BA72" s="4">
        <v>1586</v>
      </c>
      <c r="BB72" s="4">
        <v>1643</v>
      </c>
      <c r="BC72" s="4">
        <v>1449</v>
      </c>
      <c r="BD72" s="4">
        <v>1514</v>
      </c>
      <c r="BE72" s="4">
        <v>1407</v>
      </c>
      <c r="BF72" s="4">
        <v>1377</v>
      </c>
      <c r="BG72" s="4">
        <v>1349</v>
      </c>
      <c r="BH72" s="4">
        <v>1318</v>
      </c>
      <c r="BI72" s="4">
        <v>1292</v>
      </c>
      <c r="BJ72" s="4">
        <v>1378</v>
      </c>
      <c r="BK72" s="4">
        <v>1304</v>
      </c>
      <c r="BL72" s="4">
        <v>1370</v>
      </c>
      <c r="BM72" s="4">
        <v>1509</v>
      </c>
      <c r="BN72" s="4">
        <v>1445</v>
      </c>
      <c r="BO72" s="4">
        <v>1580</v>
      </c>
      <c r="BP72" s="4">
        <v>1822</v>
      </c>
      <c r="BQ72" s="4">
        <v>1730</v>
      </c>
      <c r="BR72" s="4">
        <v>1607</v>
      </c>
      <c r="BS72" s="4">
        <v>1544</v>
      </c>
      <c r="BT72" s="4">
        <v>1565</v>
      </c>
      <c r="BU72" s="4">
        <v>1712</v>
      </c>
      <c r="BV72" s="4">
        <v>1636</v>
      </c>
      <c r="BX72">
        <f t="shared" si="1"/>
        <v>69</v>
      </c>
    </row>
    <row r="73" spans="1:76" x14ac:dyDescent="0.2">
      <c r="A73" s="8" t="s">
        <v>72</v>
      </c>
      <c r="B73" s="4">
        <v>1004</v>
      </c>
      <c r="C73" s="4">
        <v>910</v>
      </c>
      <c r="D73" s="4">
        <v>978</v>
      </c>
      <c r="E73" s="4">
        <v>1091</v>
      </c>
      <c r="F73" s="4">
        <v>949</v>
      </c>
      <c r="G73" s="4">
        <v>1054</v>
      </c>
      <c r="H73" s="4">
        <v>1064</v>
      </c>
      <c r="I73" s="4">
        <v>1117</v>
      </c>
      <c r="J73" s="4">
        <v>1158</v>
      </c>
      <c r="K73" s="4">
        <v>1118</v>
      </c>
      <c r="L73" s="4">
        <v>1115</v>
      </c>
      <c r="M73" s="4">
        <v>1214</v>
      </c>
      <c r="N73" s="4">
        <v>1188</v>
      </c>
      <c r="O73" s="4">
        <v>1345</v>
      </c>
      <c r="P73" s="4">
        <v>1383</v>
      </c>
      <c r="Q73" s="4">
        <v>1416</v>
      </c>
      <c r="R73" s="4">
        <v>1481</v>
      </c>
      <c r="S73" s="4">
        <v>1627</v>
      </c>
      <c r="T73" s="4">
        <v>1566</v>
      </c>
      <c r="U73" s="4">
        <v>1531</v>
      </c>
      <c r="V73" s="4">
        <v>1578</v>
      </c>
      <c r="W73" s="4">
        <v>1609</v>
      </c>
      <c r="X73" s="4">
        <v>1791</v>
      </c>
      <c r="Y73" s="4">
        <v>1715</v>
      </c>
      <c r="Z73" s="4">
        <v>1674</v>
      </c>
      <c r="AA73" s="4">
        <v>1805</v>
      </c>
      <c r="AB73" s="4">
        <v>1831</v>
      </c>
      <c r="AC73" s="4">
        <v>1809</v>
      </c>
      <c r="AD73" s="4">
        <v>1879</v>
      </c>
      <c r="AE73" s="4">
        <v>1802</v>
      </c>
      <c r="AF73" s="4">
        <v>1862</v>
      </c>
      <c r="AG73" s="4">
        <v>1770</v>
      </c>
      <c r="AH73" s="4">
        <v>1735</v>
      </c>
      <c r="AI73" s="4">
        <v>1925</v>
      </c>
      <c r="AJ73" s="4">
        <v>1883</v>
      </c>
      <c r="AK73" s="4">
        <v>1860</v>
      </c>
      <c r="AL73" s="4">
        <v>1762</v>
      </c>
      <c r="AM73" s="4">
        <v>1705</v>
      </c>
      <c r="AN73" s="4">
        <v>1624</v>
      </c>
      <c r="AO73" s="4">
        <v>1626</v>
      </c>
      <c r="AP73" s="4">
        <v>1892</v>
      </c>
      <c r="AQ73" s="4">
        <v>1899</v>
      </c>
      <c r="AR73" s="4">
        <v>1925</v>
      </c>
      <c r="AS73" s="4">
        <v>1947</v>
      </c>
      <c r="AT73" s="4">
        <v>1858</v>
      </c>
      <c r="AU73" s="4">
        <v>1824</v>
      </c>
      <c r="AV73" s="4">
        <v>1822</v>
      </c>
      <c r="AW73" s="4">
        <v>1730</v>
      </c>
      <c r="AX73" s="4">
        <v>1660</v>
      </c>
      <c r="AY73" s="4">
        <v>1702</v>
      </c>
      <c r="AZ73" s="4">
        <v>1770</v>
      </c>
      <c r="BA73" s="4">
        <v>1800</v>
      </c>
      <c r="BB73" s="4">
        <v>1701</v>
      </c>
      <c r="BC73" s="4">
        <v>1536</v>
      </c>
      <c r="BD73" s="4">
        <v>1561</v>
      </c>
      <c r="BE73" s="4">
        <v>1472</v>
      </c>
      <c r="BF73" s="4">
        <v>1535</v>
      </c>
      <c r="BG73" s="4">
        <v>1423</v>
      </c>
      <c r="BH73" s="4">
        <v>1374</v>
      </c>
      <c r="BI73" s="4">
        <v>1452</v>
      </c>
      <c r="BJ73" s="4">
        <v>1394</v>
      </c>
      <c r="BK73" s="4">
        <v>1372</v>
      </c>
      <c r="BL73" s="4">
        <v>1432</v>
      </c>
      <c r="BM73" s="4">
        <v>1508</v>
      </c>
      <c r="BN73" s="4">
        <v>1536</v>
      </c>
      <c r="BO73" s="4">
        <v>1620</v>
      </c>
      <c r="BP73" s="4">
        <v>1682</v>
      </c>
      <c r="BQ73" s="4">
        <v>1850</v>
      </c>
      <c r="BR73" s="4">
        <v>1835</v>
      </c>
      <c r="BS73" s="4">
        <v>1691</v>
      </c>
      <c r="BT73" s="4">
        <v>1764</v>
      </c>
      <c r="BU73" s="4">
        <v>1900</v>
      </c>
      <c r="BV73" s="4">
        <v>1718</v>
      </c>
      <c r="BX73">
        <f t="shared" si="1"/>
        <v>70</v>
      </c>
    </row>
    <row r="74" spans="1:76" x14ac:dyDescent="0.2">
      <c r="A74" s="8" t="s">
        <v>73</v>
      </c>
      <c r="B74" s="4">
        <v>1050</v>
      </c>
      <c r="C74" s="4">
        <v>1002</v>
      </c>
      <c r="D74" s="4">
        <v>1009</v>
      </c>
      <c r="E74" s="4">
        <v>1045</v>
      </c>
      <c r="F74" s="4">
        <v>1054</v>
      </c>
      <c r="G74" s="4">
        <v>1093</v>
      </c>
      <c r="H74" s="4">
        <v>1195</v>
      </c>
      <c r="I74" s="4">
        <v>1210</v>
      </c>
      <c r="J74" s="4">
        <v>1161</v>
      </c>
      <c r="K74" s="4">
        <v>1201</v>
      </c>
      <c r="L74" s="4">
        <v>1250</v>
      </c>
      <c r="M74" s="4">
        <v>1210</v>
      </c>
      <c r="N74" s="4">
        <v>1293</v>
      </c>
      <c r="O74" s="4">
        <v>1415</v>
      </c>
      <c r="P74" s="4">
        <v>1390</v>
      </c>
      <c r="Q74" s="4">
        <v>1503</v>
      </c>
      <c r="R74" s="4">
        <v>1514</v>
      </c>
      <c r="S74" s="4">
        <v>1476</v>
      </c>
      <c r="T74" s="4">
        <v>1601</v>
      </c>
      <c r="U74" s="4">
        <v>1700</v>
      </c>
      <c r="V74" s="4">
        <v>1689</v>
      </c>
      <c r="W74" s="4">
        <v>1631</v>
      </c>
      <c r="X74" s="4">
        <v>1763</v>
      </c>
      <c r="Y74" s="4">
        <v>1783</v>
      </c>
      <c r="Z74" s="4">
        <v>1764</v>
      </c>
      <c r="AA74" s="4">
        <v>1905</v>
      </c>
      <c r="AB74" s="4">
        <v>1967</v>
      </c>
      <c r="AC74" s="4">
        <v>1818</v>
      </c>
      <c r="AD74" s="4">
        <v>1914</v>
      </c>
      <c r="AE74" s="4">
        <v>1967</v>
      </c>
      <c r="AF74" s="4">
        <v>1844</v>
      </c>
      <c r="AG74" s="4">
        <v>1955</v>
      </c>
      <c r="AH74" s="4">
        <v>1807</v>
      </c>
      <c r="AI74" s="4">
        <v>1827</v>
      </c>
      <c r="AJ74" s="4">
        <v>1930</v>
      </c>
      <c r="AK74" s="4">
        <v>1877</v>
      </c>
      <c r="AL74" s="4">
        <v>1901</v>
      </c>
      <c r="AM74" s="4">
        <v>1876</v>
      </c>
      <c r="AN74" s="4">
        <v>1754</v>
      </c>
      <c r="AO74" s="4">
        <v>1813</v>
      </c>
      <c r="AP74" s="4">
        <v>1764</v>
      </c>
      <c r="AQ74" s="4">
        <v>2008</v>
      </c>
      <c r="AR74" s="4">
        <v>1990</v>
      </c>
      <c r="AS74" s="4">
        <v>2052</v>
      </c>
      <c r="AT74" s="4">
        <v>1919</v>
      </c>
      <c r="AU74" s="4">
        <v>2002</v>
      </c>
      <c r="AV74" s="4">
        <v>1971</v>
      </c>
      <c r="AW74" s="4">
        <v>1894</v>
      </c>
      <c r="AX74" s="4">
        <v>1846</v>
      </c>
      <c r="AY74" s="4">
        <v>1846</v>
      </c>
      <c r="AZ74" s="4">
        <v>1818</v>
      </c>
      <c r="BA74" s="4">
        <v>1788</v>
      </c>
      <c r="BB74" s="4">
        <v>1790</v>
      </c>
      <c r="BC74" s="4">
        <v>1836</v>
      </c>
      <c r="BD74" s="4">
        <v>1661</v>
      </c>
      <c r="BE74" s="4">
        <v>1634</v>
      </c>
      <c r="BF74" s="4">
        <v>1578</v>
      </c>
      <c r="BG74" s="4">
        <v>1523</v>
      </c>
      <c r="BH74" s="4">
        <v>1493</v>
      </c>
      <c r="BI74" s="4">
        <v>1455</v>
      </c>
      <c r="BJ74" s="4">
        <v>1502</v>
      </c>
      <c r="BK74" s="4">
        <v>1507</v>
      </c>
      <c r="BL74" s="4">
        <v>1520</v>
      </c>
      <c r="BM74" s="4">
        <v>1462</v>
      </c>
      <c r="BN74" s="4">
        <v>1438</v>
      </c>
      <c r="BO74" s="4">
        <v>1774</v>
      </c>
      <c r="BP74" s="4">
        <v>1650</v>
      </c>
      <c r="BQ74" s="4">
        <v>1852</v>
      </c>
      <c r="BR74" s="4">
        <v>2118</v>
      </c>
      <c r="BS74" s="4">
        <v>1844</v>
      </c>
      <c r="BT74" s="4">
        <v>2056</v>
      </c>
      <c r="BU74" s="4">
        <v>2098</v>
      </c>
      <c r="BV74" s="4">
        <v>1850</v>
      </c>
      <c r="BX74">
        <f t="shared" si="1"/>
        <v>71</v>
      </c>
    </row>
    <row r="75" spans="1:76" x14ac:dyDescent="0.2">
      <c r="A75" s="8" t="s">
        <v>74</v>
      </c>
      <c r="B75" s="4">
        <v>1031</v>
      </c>
      <c r="C75" s="4">
        <v>1087</v>
      </c>
      <c r="D75" s="4">
        <v>1059</v>
      </c>
      <c r="E75" s="4">
        <v>1106</v>
      </c>
      <c r="F75" s="4">
        <v>1127</v>
      </c>
      <c r="G75" s="4">
        <v>1202</v>
      </c>
      <c r="H75" s="4">
        <v>1206</v>
      </c>
      <c r="I75" s="4">
        <v>1212</v>
      </c>
      <c r="J75" s="4">
        <v>1250</v>
      </c>
      <c r="K75" s="4">
        <v>1257</v>
      </c>
      <c r="L75" s="4">
        <v>1299</v>
      </c>
      <c r="M75" s="4">
        <v>1246</v>
      </c>
      <c r="N75" s="4">
        <v>1332</v>
      </c>
      <c r="O75" s="4">
        <v>1382</v>
      </c>
      <c r="P75" s="4">
        <v>1417</v>
      </c>
      <c r="Q75" s="4">
        <v>1502</v>
      </c>
      <c r="R75" s="4">
        <v>1600</v>
      </c>
      <c r="S75" s="4">
        <v>1601</v>
      </c>
      <c r="T75" s="4">
        <v>1607</v>
      </c>
      <c r="U75" s="4">
        <v>1780</v>
      </c>
      <c r="V75" s="4">
        <v>1781</v>
      </c>
      <c r="W75" s="4">
        <v>1756</v>
      </c>
      <c r="X75" s="4">
        <v>1815</v>
      </c>
      <c r="Y75" s="4">
        <v>1774</v>
      </c>
      <c r="Z75" s="4">
        <v>1839</v>
      </c>
      <c r="AA75" s="4">
        <v>1978</v>
      </c>
      <c r="AB75" s="4">
        <v>1931</v>
      </c>
      <c r="AC75" s="4">
        <v>1877</v>
      </c>
      <c r="AD75" s="4">
        <v>1962</v>
      </c>
      <c r="AE75" s="4">
        <v>2008</v>
      </c>
      <c r="AF75" s="4">
        <v>1964</v>
      </c>
      <c r="AG75" s="4">
        <v>1989</v>
      </c>
      <c r="AH75" s="4">
        <v>1924</v>
      </c>
      <c r="AI75" s="4">
        <v>1910</v>
      </c>
      <c r="AJ75" s="4">
        <v>1964</v>
      </c>
      <c r="AK75" s="4">
        <v>2044</v>
      </c>
      <c r="AL75" s="4">
        <v>2039</v>
      </c>
      <c r="AM75" s="4">
        <v>1959</v>
      </c>
      <c r="AN75" s="4">
        <v>1966</v>
      </c>
      <c r="AO75" s="4">
        <v>1904</v>
      </c>
      <c r="AP75" s="4">
        <v>1885</v>
      </c>
      <c r="AQ75" s="4">
        <v>1793</v>
      </c>
      <c r="AR75" s="4">
        <v>2112</v>
      </c>
      <c r="AS75" s="4">
        <v>2215</v>
      </c>
      <c r="AT75" s="4">
        <v>2070</v>
      </c>
      <c r="AU75" s="4">
        <v>2112</v>
      </c>
      <c r="AV75" s="4">
        <v>2087</v>
      </c>
      <c r="AW75" s="4">
        <v>1977</v>
      </c>
      <c r="AX75" s="4">
        <v>1980</v>
      </c>
      <c r="AY75" s="4">
        <v>1929</v>
      </c>
      <c r="AZ75" s="4">
        <v>1973</v>
      </c>
      <c r="BA75" s="4">
        <v>1942</v>
      </c>
      <c r="BB75" s="4">
        <v>1964</v>
      </c>
      <c r="BC75" s="4">
        <v>1985</v>
      </c>
      <c r="BD75" s="4">
        <v>1798</v>
      </c>
      <c r="BE75" s="4">
        <v>1772</v>
      </c>
      <c r="BF75" s="4">
        <v>1635</v>
      </c>
      <c r="BG75" s="4">
        <v>1579</v>
      </c>
      <c r="BH75" s="4">
        <v>1573</v>
      </c>
      <c r="BI75" s="4">
        <v>1567</v>
      </c>
      <c r="BJ75" s="4">
        <v>1549</v>
      </c>
      <c r="BK75" s="4">
        <v>1516</v>
      </c>
      <c r="BL75" s="4">
        <v>1592</v>
      </c>
      <c r="BM75" s="4">
        <v>1587</v>
      </c>
      <c r="BN75" s="4">
        <v>1544</v>
      </c>
      <c r="BO75" s="4">
        <v>1622</v>
      </c>
      <c r="BP75" s="4">
        <v>1785</v>
      </c>
      <c r="BQ75" s="4">
        <v>1759</v>
      </c>
      <c r="BR75" s="4">
        <v>1947</v>
      </c>
      <c r="BS75" s="4">
        <v>2175</v>
      </c>
      <c r="BT75" s="4">
        <v>2243</v>
      </c>
      <c r="BU75" s="4">
        <v>2156</v>
      </c>
      <c r="BV75" s="4">
        <v>2013</v>
      </c>
      <c r="BX75">
        <f t="shared" si="1"/>
        <v>72</v>
      </c>
    </row>
    <row r="76" spans="1:76" x14ac:dyDescent="0.2">
      <c r="A76" s="8" t="s">
        <v>75</v>
      </c>
      <c r="B76" s="4">
        <v>1068</v>
      </c>
      <c r="C76" s="4">
        <v>1104</v>
      </c>
      <c r="D76" s="4">
        <v>1118</v>
      </c>
      <c r="E76" s="4">
        <v>1153</v>
      </c>
      <c r="F76" s="4">
        <v>1180</v>
      </c>
      <c r="G76" s="4">
        <v>1204</v>
      </c>
      <c r="H76" s="4">
        <v>1274</v>
      </c>
      <c r="I76" s="4">
        <v>1193</v>
      </c>
      <c r="J76" s="4">
        <v>1273</v>
      </c>
      <c r="K76" s="4">
        <v>1377</v>
      </c>
      <c r="L76" s="4">
        <v>1298</v>
      </c>
      <c r="M76" s="4">
        <v>1372</v>
      </c>
      <c r="N76" s="4">
        <v>1352</v>
      </c>
      <c r="O76" s="4">
        <v>1474</v>
      </c>
      <c r="P76" s="4">
        <v>1424</v>
      </c>
      <c r="Q76" s="4">
        <v>1535</v>
      </c>
      <c r="R76" s="4">
        <v>1589</v>
      </c>
      <c r="S76" s="4">
        <v>1568</v>
      </c>
      <c r="T76" s="4">
        <v>1734</v>
      </c>
      <c r="U76" s="4">
        <v>1803</v>
      </c>
      <c r="V76" s="4">
        <v>1737</v>
      </c>
      <c r="W76" s="4">
        <v>1765</v>
      </c>
      <c r="X76" s="4">
        <v>1848</v>
      </c>
      <c r="Y76" s="4">
        <v>1708</v>
      </c>
      <c r="Z76" s="4">
        <v>1781</v>
      </c>
      <c r="AA76" s="4">
        <v>1895</v>
      </c>
      <c r="AB76" s="4">
        <v>2005</v>
      </c>
      <c r="AC76" s="4">
        <v>1940</v>
      </c>
      <c r="AD76" s="4">
        <v>2045</v>
      </c>
      <c r="AE76" s="4">
        <v>1993</v>
      </c>
      <c r="AF76" s="4">
        <v>2007</v>
      </c>
      <c r="AG76" s="4">
        <v>1985</v>
      </c>
      <c r="AH76" s="4">
        <v>1967</v>
      </c>
      <c r="AI76" s="4">
        <v>2041</v>
      </c>
      <c r="AJ76" s="4">
        <v>1969</v>
      </c>
      <c r="AK76" s="4">
        <v>2021</v>
      </c>
      <c r="AL76" s="4">
        <v>2135</v>
      </c>
      <c r="AM76" s="4">
        <v>2021</v>
      </c>
      <c r="AN76" s="4">
        <v>2101</v>
      </c>
      <c r="AO76" s="4">
        <v>1996</v>
      </c>
      <c r="AP76" s="4">
        <v>1994</v>
      </c>
      <c r="AQ76" s="4">
        <v>1966</v>
      </c>
      <c r="AR76" s="4">
        <v>1881</v>
      </c>
      <c r="AS76" s="4">
        <v>2222</v>
      </c>
      <c r="AT76" s="4">
        <v>2178</v>
      </c>
      <c r="AU76" s="4">
        <v>2130</v>
      </c>
      <c r="AV76" s="4">
        <v>2226</v>
      </c>
      <c r="AW76" s="4">
        <v>2111</v>
      </c>
      <c r="AX76" s="4">
        <v>2136</v>
      </c>
      <c r="AY76" s="4">
        <v>2045</v>
      </c>
      <c r="AZ76" s="4">
        <v>2012</v>
      </c>
      <c r="BA76" s="4">
        <v>2054</v>
      </c>
      <c r="BB76" s="4">
        <v>2031</v>
      </c>
      <c r="BC76" s="4">
        <v>2039</v>
      </c>
      <c r="BD76" s="4">
        <v>2028</v>
      </c>
      <c r="BE76" s="4">
        <v>1829</v>
      </c>
      <c r="BF76" s="4">
        <v>1787</v>
      </c>
      <c r="BG76" s="4">
        <v>1676</v>
      </c>
      <c r="BH76" s="4">
        <v>1626</v>
      </c>
      <c r="BI76" s="4">
        <v>1698</v>
      </c>
      <c r="BJ76" s="4">
        <v>1651</v>
      </c>
      <c r="BK76" s="4">
        <v>1644</v>
      </c>
      <c r="BL76" s="4">
        <v>1707</v>
      </c>
      <c r="BM76" s="4">
        <v>1780</v>
      </c>
      <c r="BN76" s="4">
        <v>1595</v>
      </c>
      <c r="BO76" s="4">
        <v>1637</v>
      </c>
      <c r="BP76" s="4">
        <v>1745</v>
      </c>
      <c r="BQ76" s="4">
        <v>1855</v>
      </c>
      <c r="BR76" s="4">
        <v>1886</v>
      </c>
      <c r="BS76" s="4">
        <v>1998</v>
      </c>
      <c r="BT76" s="4">
        <v>2507</v>
      </c>
      <c r="BU76" s="4">
        <v>2485</v>
      </c>
      <c r="BV76" s="4">
        <v>2271</v>
      </c>
      <c r="BX76">
        <f t="shared" si="1"/>
        <v>73</v>
      </c>
    </row>
    <row r="77" spans="1:76" x14ac:dyDescent="0.2">
      <c r="A77" s="8" t="s">
        <v>76</v>
      </c>
      <c r="B77" s="4">
        <v>1105</v>
      </c>
      <c r="C77" s="4">
        <v>1110</v>
      </c>
      <c r="D77" s="4">
        <v>1143</v>
      </c>
      <c r="E77" s="4">
        <v>1276</v>
      </c>
      <c r="F77" s="4">
        <v>1235</v>
      </c>
      <c r="G77" s="4">
        <v>1255</v>
      </c>
      <c r="H77" s="4">
        <v>1320</v>
      </c>
      <c r="I77" s="4">
        <v>1283</v>
      </c>
      <c r="J77" s="4">
        <v>1291</v>
      </c>
      <c r="K77" s="4">
        <v>1368</v>
      </c>
      <c r="L77" s="4">
        <v>1315</v>
      </c>
      <c r="M77" s="4">
        <v>1382</v>
      </c>
      <c r="N77" s="4">
        <v>1470</v>
      </c>
      <c r="O77" s="4">
        <v>1524</v>
      </c>
      <c r="P77" s="4">
        <v>1407</v>
      </c>
      <c r="Q77" s="4">
        <v>1548</v>
      </c>
      <c r="R77" s="4">
        <v>1501</v>
      </c>
      <c r="S77" s="4">
        <v>1680</v>
      </c>
      <c r="T77" s="4">
        <v>1673</v>
      </c>
      <c r="U77" s="4">
        <v>1778</v>
      </c>
      <c r="V77" s="4">
        <v>1817</v>
      </c>
      <c r="W77" s="4">
        <v>1891</v>
      </c>
      <c r="X77" s="4">
        <v>1926</v>
      </c>
      <c r="Y77" s="4">
        <v>1834</v>
      </c>
      <c r="Z77" s="4">
        <v>1712</v>
      </c>
      <c r="AA77" s="4">
        <v>1895</v>
      </c>
      <c r="AB77" s="4">
        <v>1993</v>
      </c>
      <c r="AC77" s="4">
        <v>1992</v>
      </c>
      <c r="AD77" s="4">
        <v>1990</v>
      </c>
      <c r="AE77" s="4">
        <v>2019</v>
      </c>
      <c r="AF77" s="4">
        <v>2101</v>
      </c>
      <c r="AG77" s="4">
        <v>2016</v>
      </c>
      <c r="AH77" s="4">
        <v>2097</v>
      </c>
      <c r="AI77" s="4">
        <v>2129</v>
      </c>
      <c r="AJ77" s="4">
        <v>2189</v>
      </c>
      <c r="AK77" s="4">
        <v>2046</v>
      </c>
      <c r="AL77" s="4">
        <v>2184</v>
      </c>
      <c r="AM77" s="4">
        <v>1960</v>
      </c>
      <c r="AN77" s="4">
        <v>2170</v>
      </c>
      <c r="AO77" s="4">
        <v>2093</v>
      </c>
      <c r="AP77" s="4">
        <v>2104</v>
      </c>
      <c r="AQ77" s="4">
        <v>1991</v>
      </c>
      <c r="AR77" s="4">
        <v>1956</v>
      </c>
      <c r="AS77" s="4">
        <v>1986</v>
      </c>
      <c r="AT77" s="4">
        <v>2241</v>
      </c>
      <c r="AU77" s="4">
        <v>2305</v>
      </c>
      <c r="AV77" s="4">
        <v>2315</v>
      </c>
      <c r="AW77" s="4">
        <v>2302</v>
      </c>
      <c r="AX77" s="4">
        <v>2226</v>
      </c>
      <c r="AY77" s="4">
        <v>2242</v>
      </c>
      <c r="AZ77" s="4">
        <v>2077</v>
      </c>
      <c r="BA77" s="4">
        <v>2087</v>
      </c>
      <c r="BB77" s="4">
        <v>2150</v>
      </c>
      <c r="BC77" s="4">
        <v>1974</v>
      </c>
      <c r="BD77" s="4">
        <v>2037</v>
      </c>
      <c r="BE77" s="4">
        <v>2010</v>
      </c>
      <c r="BF77" s="4">
        <v>1870</v>
      </c>
      <c r="BG77" s="4">
        <v>1883</v>
      </c>
      <c r="BH77" s="4">
        <v>1746</v>
      </c>
      <c r="BI77" s="4">
        <v>1856</v>
      </c>
      <c r="BJ77" s="4">
        <v>1698</v>
      </c>
      <c r="BK77" s="4">
        <v>1690</v>
      </c>
      <c r="BL77" s="4">
        <v>1713</v>
      </c>
      <c r="BM77" s="4">
        <v>1717</v>
      </c>
      <c r="BN77" s="4">
        <v>1740</v>
      </c>
      <c r="BO77" s="4">
        <v>1858</v>
      </c>
      <c r="BP77" s="4">
        <v>1856</v>
      </c>
      <c r="BQ77" s="4">
        <v>1857</v>
      </c>
      <c r="BR77" s="4">
        <v>2024</v>
      </c>
      <c r="BS77" s="4">
        <v>1968</v>
      </c>
      <c r="BT77" s="4">
        <v>2418</v>
      </c>
      <c r="BU77" s="4">
        <v>2707</v>
      </c>
      <c r="BV77" s="4">
        <v>2598</v>
      </c>
      <c r="BX77">
        <f t="shared" si="1"/>
        <v>74</v>
      </c>
    </row>
    <row r="78" spans="1:76" x14ac:dyDescent="0.2">
      <c r="A78" s="8" t="s">
        <v>77</v>
      </c>
      <c r="B78" s="4">
        <v>1093</v>
      </c>
      <c r="C78" s="4">
        <v>1146</v>
      </c>
      <c r="D78" s="4">
        <v>1160</v>
      </c>
      <c r="E78" s="4">
        <v>1244</v>
      </c>
      <c r="F78" s="4">
        <v>1232</v>
      </c>
      <c r="G78" s="4">
        <v>1336</v>
      </c>
      <c r="H78" s="4">
        <v>1346</v>
      </c>
      <c r="I78" s="4">
        <v>1320</v>
      </c>
      <c r="J78" s="4">
        <v>1332</v>
      </c>
      <c r="K78" s="4">
        <v>1309</v>
      </c>
      <c r="L78" s="4">
        <v>1370</v>
      </c>
      <c r="M78" s="4">
        <v>1438</v>
      </c>
      <c r="N78" s="4">
        <v>1502</v>
      </c>
      <c r="O78" s="4">
        <v>1589</v>
      </c>
      <c r="P78" s="4">
        <v>1449</v>
      </c>
      <c r="Q78" s="4">
        <v>1528</v>
      </c>
      <c r="R78" s="4">
        <v>1626</v>
      </c>
      <c r="S78" s="4">
        <v>1654</v>
      </c>
      <c r="T78" s="4">
        <v>1719</v>
      </c>
      <c r="U78" s="4">
        <v>1726</v>
      </c>
      <c r="V78" s="4">
        <v>1801</v>
      </c>
      <c r="W78" s="4">
        <v>1861</v>
      </c>
      <c r="X78" s="4">
        <v>1863</v>
      </c>
      <c r="Y78" s="4">
        <v>1884</v>
      </c>
      <c r="Z78" s="4">
        <v>1824</v>
      </c>
      <c r="AA78" s="4">
        <v>1875</v>
      </c>
      <c r="AB78" s="4">
        <v>1956</v>
      </c>
      <c r="AC78" s="4">
        <v>1976</v>
      </c>
      <c r="AD78" s="4">
        <v>2025</v>
      </c>
      <c r="AE78" s="4">
        <v>2053</v>
      </c>
      <c r="AF78" s="4">
        <v>2061</v>
      </c>
      <c r="AG78" s="4">
        <v>2049</v>
      </c>
      <c r="AH78" s="4">
        <v>2060</v>
      </c>
      <c r="AI78" s="4">
        <v>2192</v>
      </c>
      <c r="AJ78" s="4">
        <v>2184</v>
      </c>
      <c r="AK78" s="4">
        <v>2192</v>
      </c>
      <c r="AL78" s="4">
        <v>2110</v>
      </c>
      <c r="AM78" s="4">
        <v>2089</v>
      </c>
      <c r="AN78" s="4">
        <v>2144</v>
      </c>
      <c r="AO78" s="4">
        <v>2277</v>
      </c>
      <c r="AP78" s="4">
        <v>2132</v>
      </c>
      <c r="AQ78" s="4">
        <v>2100</v>
      </c>
      <c r="AR78" s="4">
        <v>2105</v>
      </c>
      <c r="AS78" s="4">
        <v>2100</v>
      </c>
      <c r="AT78" s="4">
        <v>1994</v>
      </c>
      <c r="AU78" s="4">
        <v>2391</v>
      </c>
      <c r="AV78" s="4">
        <v>2399</v>
      </c>
      <c r="AW78" s="4">
        <v>2351</v>
      </c>
      <c r="AX78" s="4">
        <v>2296</v>
      </c>
      <c r="AY78" s="4">
        <v>2310</v>
      </c>
      <c r="AZ78" s="4">
        <v>2253</v>
      </c>
      <c r="BA78" s="4">
        <v>2247</v>
      </c>
      <c r="BB78" s="4">
        <v>2124</v>
      </c>
      <c r="BC78" s="4">
        <v>2103</v>
      </c>
      <c r="BD78" s="4">
        <v>2029</v>
      </c>
      <c r="BE78" s="4">
        <v>2051</v>
      </c>
      <c r="BF78" s="4">
        <v>1958</v>
      </c>
      <c r="BG78" s="4">
        <v>1992</v>
      </c>
      <c r="BH78" s="4">
        <v>1829</v>
      </c>
      <c r="BI78" s="4">
        <v>1966</v>
      </c>
      <c r="BJ78" s="4">
        <v>1925</v>
      </c>
      <c r="BK78" s="4">
        <v>1828</v>
      </c>
      <c r="BL78" s="4">
        <v>1791</v>
      </c>
      <c r="BM78" s="4">
        <v>1857</v>
      </c>
      <c r="BN78" s="4">
        <v>1802</v>
      </c>
      <c r="BO78" s="4">
        <v>1939</v>
      </c>
      <c r="BP78" s="4">
        <v>1887</v>
      </c>
      <c r="BQ78" s="4">
        <v>1850</v>
      </c>
      <c r="BR78" s="4">
        <v>2000</v>
      </c>
      <c r="BS78" s="4">
        <v>2167</v>
      </c>
      <c r="BT78" s="4">
        <v>2395</v>
      </c>
      <c r="BU78" s="4">
        <v>2603</v>
      </c>
      <c r="BV78" s="4">
        <v>2906</v>
      </c>
      <c r="BX78">
        <f t="shared" si="1"/>
        <v>75</v>
      </c>
    </row>
    <row r="79" spans="1:76" x14ac:dyDescent="0.2">
      <c r="A79" s="8" t="s">
        <v>78</v>
      </c>
      <c r="B79" s="4">
        <v>1129</v>
      </c>
      <c r="C79" s="4">
        <v>1247</v>
      </c>
      <c r="D79" s="4">
        <v>1139</v>
      </c>
      <c r="E79" s="4">
        <v>1332</v>
      </c>
      <c r="F79" s="4">
        <v>1254</v>
      </c>
      <c r="G79" s="4">
        <v>1356</v>
      </c>
      <c r="H79" s="4">
        <v>1357</v>
      </c>
      <c r="I79" s="4">
        <v>1307</v>
      </c>
      <c r="J79" s="4">
        <v>1348</v>
      </c>
      <c r="K79" s="4">
        <v>1363</v>
      </c>
      <c r="L79" s="4">
        <v>1359</v>
      </c>
      <c r="M79" s="4">
        <v>1416</v>
      </c>
      <c r="N79" s="4">
        <v>1511</v>
      </c>
      <c r="O79" s="4">
        <v>1488</v>
      </c>
      <c r="P79" s="4">
        <v>1492</v>
      </c>
      <c r="Q79" s="4">
        <v>1575</v>
      </c>
      <c r="R79" s="4">
        <v>1637</v>
      </c>
      <c r="S79" s="4">
        <v>1692</v>
      </c>
      <c r="T79" s="4">
        <v>1734</v>
      </c>
      <c r="U79" s="4">
        <v>1712</v>
      </c>
      <c r="V79" s="4">
        <v>1842</v>
      </c>
      <c r="W79" s="4">
        <v>1836</v>
      </c>
      <c r="X79" s="4">
        <v>1880</v>
      </c>
      <c r="Y79" s="4">
        <v>1909</v>
      </c>
      <c r="Z79" s="4">
        <v>1822</v>
      </c>
      <c r="AA79" s="4">
        <v>1904</v>
      </c>
      <c r="AB79" s="4">
        <v>1981</v>
      </c>
      <c r="AC79" s="4">
        <v>1861</v>
      </c>
      <c r="AD79" s="4">
        <v>2049</v>
      </c>
      <c r="AE79" s="4">
        <v>1975</v>
      </c>
      <c r="AF79" s="4">
        <v>2101</v>
      </c>
      <c r="AG79" s="4">
        <v>2136</v>
      </c>
      <c r="AH79" s="4">
        <v>2053</v>
      </c>
      <c r="AI79" s="4">
        <v>2112</v>
      </c>
      <c r="AJ79" s="4">
        <v>2171</v>
      </c>
      <c r="AK79" s="4">
        <v>2217</v>
      </c>
      <c r="AL79" s="4">
        <v>2251</v>
      </c>
      <c r="AM79" s="4">
        <v>2091</v>
      </c>
      <c r="AN79" s="4">
        <v>2083</v>
      </c>
      <c r="AO79" s="4">
        <v>2292</v>
      </c>
      <c r="AP79" s="4">
        <v>2234</v>
      </c>
      <c r="AQ79" s="4">
        <v>2255</v>
      </c>
      <c r="AR79" s="4">
        <v>2143</v>
      </c>
      <c r="AS79" s="4">
        <v>2257</v>
      </c>
      <c r="AT79" s="4">
        <v>2095</v>
      </c>
      <c r="AU79" s="4">
        <v>2094</v>
      </c>
      <c r="AV79" s="4">
        <v>2488</v>
      </c>
      <c r="AW79" s="4">
        <v>2287</v>
      </c>
      <c r="AX79" s="4">
        <v>2367</v>
      </c>
      <c r="AY79" s="4">
        <v>2365</v>
      </c>
      <c r="AZ79" s="4">
        <v>2359</v>
      </c>
      <c r="BA79" s="4">
        <v>2263</v>
      </c>
      <c r="BB79" s="4">
        <v>2323</v>
      </c>
      <c r="BC79" s="4">
        <v>2251</v>
      </c>
      <c r="BD79" s="4">
        <v>2069</v>
      </c>
      <c r="BE79" s="4">
        <v>2210</v>
      </c>
      <c r="BF79" s="4">
        <v>2069</v>
      </c>
      <c r="BG79" s="4">
        <v>2094</v>
      </c>
      <c r="BH79" s="4">
        <v>2069</v>
      </c>
      <c r="BI79" s="4">
        <v>2012</v>
      </c>
      <c r="BJ79" s="4">
        <v>2003</v>
      </c>
      <c r="BK79" s="4">
        <v>1933</v>
      </c>
      <c r="BL79" s="4">
        <v>1880</v>
      </c>
      <c r="BM79" s="4">
        <v>1900</v>
      </c>
      <c r="BN79" s="4">
        <v>1907</v>
      </c>
      <c r="BO79" s="4">
        <v>2000</v>
      </c>
      <c r="BP79" s="4">
        <v>2037</v>
      </c>
      <c r="BQ79" s="4">
        <v>2025</v>
      </c>
      <c r="BR79" s="4">
        <v>1952</v>
      </c>
      <c r="BS79" s="4">
        <v>2094</v>
      </c>
      <c r="BT79" s="4">
        <v>2599</v>
      </c>
      <c r="BU79" s="4">
        <v>2637</v>
      </c>
      <c r="BV79" s="4">
        <v>2732</v>
      </c>
      <c r="BX79">
        <f t="shared" si="1"/>
        <v>76</v>
      </c>
    </row>
    <row r="80" spans="1:76" x14ac:dyDescent="0.2">
      <c r="A80" s="8" t="s">
        <v>79</v>
      </c>
      <c r="B80" s="4">
        <v>1122</v>
      </c>
      <c r="C80" s="4">
        <v>1195</v>
      </c>
      <c r="D80" s="4">
        <v>1101</v>
      </c>
      <c r="E80" s="4">
        <v>1265</v>
      </c>
      <c r="F80" s="4">
        <v>1273</v>
      </c>
      <c r="G80" s="4">
        <v>1329</v>
      </c>
      <c r="H80" s="4">
        <v>1351</v>
      </c>
      <c r="I80" s="4">
        <v>1319</v>
      </c>
      <c r="J80" s="4">
        <v>1324</v>
      </c>
      <c r="K80" s="4">
        <v>1387</v>
      </c>
      <c r="L80" s="4">
        <v>1336</v>
      </c>
      <c r="M80" s="4">
        <v>1373</v>
      </c>
      <c r="N80" s="4">
        <v>1532</v>
      </c>
      <c r="O80" s="4">
        <v>1619</v>
      </c>
      <c r="P80" s="4">
        <v>1556</v>
      </c>
      <c r="Q80" s="4">
        <v>1679</v>
      </c>
      <c r="R80" s="4">
        <v>1658</v>
      </c>
      <c r="S80" s="4">
        <v>1607</v>
      </c>
      <c r="T80" s="4">
        <v>1708</v>
      </c>
      <c r="U80" s="4">
        <v>1721</v>
      </c>
      <c r="V80" s="4">
        <v>1738</v>
      </c>
      <c r="W80" s="4">
        <v>1837</v>
      </c>
      <c r="X80" s="4">
        <v>1984</v>
      </c>
      <c r="Y80" s="4">
        <v>1875</v>
      </c>
      <c r="Z80" s="4">
        <v>1895</v>
      </c>
      <c r="AA80" s="4">
        <v>1866</v>
      </c>
      <c r="AB80" s="4">
        <v>1893</v>
      </c>
      <c r="AC80" s="4">
        <v>1824</v>
      </c>
      <c r="AD80" s="4">
        <v>2000</v>
      </c>
      <c r="AE80" s="4">
        <v>1976</v>
      </c>
      <c r="AF80" s="4">
        <v>2028</v>
      </c>
      <c r="AG80" s="4">
        <v>2026</v>
      </c>
      <c r="AH80" s="4">
        <v>2191</v>
      </c>
      <c r="AI80" s="4">
        <v>2108</v>
      </c>
      <c r="AJ80" s="4">
        <v>2093</v>
      </c>
      <c r="AK80" s="4">
        <v>2194</v>
      </c>
      <c r="AL80" s="4">
        <v>2217</v>
      </c>
      <c r="AM80" s="4">
        <v>2134</v>
      </c>
      <c r="AN80" s="4">
        <v>2154</v>
      </c>
      <c r="AO80" s="4">
        <v>2188</v>
      </c>
      <c r="AP80" s="4">
        <v>2232</v>
      </c>
      <c r="AQ80" s="4">
        <v>2295</v>
      </c>
      <c r="AR80" s="4">
        <v>2168</v>
      </c>
      <c r="AS80" s="4">
        <v>2278</v>
      </c>
      <c r="AT80" s="4">
        <v>2085</v>
      </c>
      <c r="AU80" s="4">
        <v>2143</v>
      </c>
      <c r="AV80" s="4">
        <v>2186</v>
      </c>
      <c r="AW80" s="4">
        <v>2462</v>
      </c>
      <c r="AX80" s="4">
        <v>2413</v>
      </c>
      <c r="AY80" s="4">
        <v>2508</v>
      </c>
      <c r="AZ80" s="4">
        <v>2432</v>
      </c>
      <c r="BA80" s="4">
        <v>2434</v>
      </c>
      <c r="BB80" s="4">
        <v>2358</v>
      </c>
      <c r="BC80" s="4">
        <v>2281</v>
      </c>
      <c r="BD80" s="4">
        <v>2248</v>
      </c>
      <c r="BE80" s="4">
        <v>2228</v>
      </c>
      <c r="BF80" s="4">
        <v>2229</v>
      </c>
      <c r="BG80" s="4">
        <v>2152</v>
      </c>
      <c r="BH80" s="4">
        <v>2205</v>
      </c>
      <c r="BI80" s="4">
        <v>2050</v>
      </c>
      <c r="BJ80" s="4">
        <v>2133</v>
      </c>
      <c r="BK80" s="4">
        <v>1929</v>
      </c>
      <c r="BL80" s="4">
        <v>2048</v>
      </c>
      <c r="BM80" s="4">
        <v>2024</v>
      </c>
      <c r="BN80" s="4">
        <v>1894</v>
      </c>
      <c r="BO80" s="4">
        <v>2085</v>
      </c>
      <c r="BP80" s="4">
        <v>2111</v>
      </c>
      <c r="BQ80" s="4">
        <v>2035</v>
      </c>
      <c r="BR80" s="4">
        <v>2191</v>
      </c>
      <c r="BS80" s="4">
        <v>2077</v>
      </c>
      <c r="BT80" s="4">
        <v>2561</v>
      </c>
      <c r="BU80" s="4">
        <v>2712</v>
      </c>
      <c r="BV80" s="4">
        <v>2641</v>
      </c>
      <c r="BX80">
        <f t="shared" si="1"/>
        <v>77</v>
      </c>
    </row>
    <row r="81" spans="1:76" x14ac:dyDescent="0.2">
      <c r="A81" s="8" t="s">
        <v>80</v>
      </c>
      <c r="B81" s="4">
        <v>1098</v>
      </c>
      <c r="C81" s="4">
        <v>1147</v>
      </c>
      <c r="D81" s="4">
        <v>1139</v>
      </c>
      <c r="E81" s="4">
        <v>1219</v>
      </c>
      <c r="F81" s="4">
        <v>1187</v>
      </c>
      <c r="G81" s="4">
        <v>1316</v>
      </c>
      <c r="H81" s="4">
        <v>1318</v>
      </c>
      <c r="I81" s="4">
        <v>1292</v>
      </c>
      <c r="J81" s="4">
        <v>1343</v>
      </c>
      <c r="K81" s="4">
        <v>1365</v>
      </c>
      <c r="L81" s="4">
        <v>1407</v>
      </c>
      <c r="M81" s="4">
        <v>1389</v>
      </c>
      <c r="N81" s="4">
        <v>1554</v>
      </c>
      <c r="O81" s="4">
        <v>1575</v>
      </c>
      <c r="P81" s="4">
        <v>1615</v>
      </c>
      <c r="Q81" s="4">
        <v>1551</v>
      </c>
      <c r="R81" s="4">
        <v>1640</v>
      </c>
      <c r="S81" s="4">
        <v>1567</v>
      </c>
      <c r="T81" s="4">
        <v>1704</v>
      </c>
      <c r="U81" s="4">
        <v>1752</v>
      </c>
      <c r="V81" s="4">
        <v>1747</v>
      </c>
      <c r="W81" s="4">
        <v>1772</v>
      </c>
      <c r="X81" s="4">
        <v>1904</v>
      </c>
      <c r="Y81" s="4">
        <v>1824</v>
      </c>
      <c r="Z81" s="4">
        <v>1768</v>
      </c>
      <c r="AA81" s="4">
        <v>1949</v>
      </c>
      <c r="AB81" s="4">
        <v>1884</v>
      </c>
      <c r="AC81" s="4">
        <v>1809</v>
      </c>
      <c r="AD81" s="4">
        <v>1927</v>
      </c>
      <c r="AE81" s="4">
        <v>1959</v>
      </c>
      <c r="AF81" s="4">
        <v>1992</v>
      </c>
      <c r="AG81" s="4">
        <v>2085</v>
      </c>
      <c r="AH81" s="4">
        <v>2039</v>
      </c>
      <c r="AI81" s="4">
        <v>2084</v>
      </c>
      <c r="AJ81" s="4">
        <v>2033</v>
      </c>
      <c r="AK81" s="4">
        <v>2126</v>
      </c>
      <c r="AL81" s="4">
        <v>2196</v>
      </c>
      <c r="AM81" s="4">
        <v>2232</v>
      </c>
      <c r="AN81" s="4">
        <v>2153</v>
      </c>
      <c r="AO81" s="4">
        <v>2164</v>
      </c>
      <c r="AP81" s="4">
        <v>2228</v>
      </c>
      <c r="AQ81" s="4">
        <v>2240</v>
      </c>
      <c r="AR81" s="4">
        <v>2291</v>
      </c>
      <c r="AS81" s="4">
        <v>2341</v>
      </c>
      <c r="AT81" s="4">
        <v>2205</v>
      </c>
      <c r="AU81" s="4">
        <v>2253</v>
      </c>
      <c r="AV81" s="4">
        <v>2174</v>
      </c>
      <c r="AW81" s="4">
        <v>2074</v>
      </c>
      <c r="AX81" s="4">
        <v>2437</v>
      </c>
      <c r="AY81" s="4">
        <v>2532</v>
      </c>
      <c r="AZ81" s="4">
        <v>2540</v>
      </c>
      <c r="BA81" s="4">
        <v>2411</v>
      </c>
      <c r="BB81" s="4">
        <v>2512</v>
      </c>
      <c r="BC81" s="4">
        <v>2423</v>
      </c>
      <c r="BD81" s="4">
        <v>2201</v>
      </c>
      <c r="BE81" s="4">
        <v>2305</v>
      </c>
      <c r="BF81" s="4">
        <v>2295</v>
      </c>
      <c r="BG81" s="4">
        <v>2310</v>
      </c>
      <c r="BH81" s="4">
        <v>2254</v>
      </c>
      <c r="BI81" s="4">
        <v>2234</v>
      </c>
      <c r="BJ81" s="4">
        <v>2257</v>
      </c>
      <c r="BK81" s="4">
        <v>2155</v>
      </c>
      <c r="BL81" s="4">
        <v>2189</v>
      </c>
      <c r="BM81" s="4">
        <v>2035</v>
      </c>
      <c r="BN81" s="4">
        <v>2082</v>
      </c>
      <c r="BO81" s="4">
        <v>2176</v>
      </c>
      <c r="BP81" s="4">
        <v>2141</v>
      </c>
      <c r="BQ81" s="4">
        <v>2181</v>
      </c>
      <c r="BR81" s="4">
        <v>2242</v>
      </c>
      <c r="BS81" s="4">
        <v>2233</v>
      </c>
      <c r="BT81" s="4">
        <v>2607</v>
      </c>
      <c r="BU81" s="4">
        <v>2711</v>
      </c>
      <c r="BV81" s="4">
        <v>2787</v>
      </c>
      <c r="BX81">
        <f t="shared" si="1"/>
        <v>78</v>
      </c>
    </row>
    <row r="82" spans="1:76" x14ac:dyDescent="0.2">
      <c r="A82" s="8" t="s">
        <v>81</v>
      </c>
      <c r="B82" s="4">
        <v>972</v>
      </c>
      <c r="C82" s="4">
        <v>1123</v>
      </c>
      <c r="D82" s="4">
        <v>1111</v>
      </c>
      <c r="E82" s="4">
        <v>1225</v>
      </c>
      <c r="F82" s="4">
        <v>1261</v>
      </c>
      <c r="G82" s="4">
        <v>1264</v>
      </c>
      <c r="H82" s="4">
        <v>1390</v>
      </c>
      <c r="I82" s="4">
        <v>1381</v>
      </c>
      <c r="J82" s="4">
        <v>1380</v>
      </c>
      <c r="K82" s="4">
        <v>1422</v>
      </c>
      <c r="L82" s="4">
        <v>1411</v>
      </c>
      <c r="M82" s="4">
        <v>1361</v>
      </c>
      <c r="N82" s="4">
        <v>1519</v>
      </c>
      <c r="O82" s="4">
        <v>1582</v>
      </c>
      <c r="P82" s="4">
        <v>1518</v>
      </c>
      <c r="Q82" s="4">
        <v>1600</v>
      </c>
      <c r="R82" s="4">
        <v>1545</v>
      </c>
      <c r="S82" s="4">
        <v>1535</v>
      </c>
      <c r="T82" s="4">
        <v>1686</v>
      </c>
      <c r="U82" s="4">
        <v>1655</v>
      </c>
      <c r="V82" s="4">
        <v>1716</v>
      </c>
      <c r="W82" s="4">
        <v>1707</v>
      </c>
      <c r="X82" s="4">
        <v>1756</v>
      </c>
      <c r="Y82" s="4">
        <v>1755</v>
      </c>
      <c r="Z82" s="4">
        <v>1781</v>
      </c>
      <c r="AA82" s="4">
        <v>1893</v>
      </c>
      <c r="AB82" s="4">
        <v>1861</v>
      </c>
      <c r="AC82" s="4">
        <v>1765</v>
      </c>
      <c r="AD82" s="4">
        <v>1835</v>
      </c>
      <c r="AE82" s="4">
        <v>1864</v>
      </c>
      <c r="AF82" s="4">
        <v>1879</v>
      </c>
      <c r="AG82" s="4">
        <v>1938</v>
      </c>
      <c r="AH82" s="4">
        <v>2031</v>
      </c>
      <c r="AI82" s="4">
        <v>2080</v>
      </c>
      <c r="AJ82" s="4">
        <v>2073</v>
      </c>
      <c r="AK82" s="4">
        <v>2128</v>
      </c>
      <c r="AL82" s="4">
        <v>2113</v>
      </c>
      <c r="AM82" s="4">
        <v>2129</v>
      </c>
      <c r="AN82" s="4">
        <v>2183</v>
      </c>
      <c r="AO82" s="4">
        <v>2308</v>
      </c>
      <c r="AP82" s="4">
        <v>2167</v>
      </c>
      <c r="AQ82" s="4">
        <v>2201</v>
      </c>
      <c r="AR82" s="4">
        <v>2319</v>
      </c>
      <c r="AS82" s="4">
        <v>2449</v>
      </c>
      <c r="AT82" s="4">
        <v>2272</v>
      </c>
      <c r="AU82" s="4">
        <v>2184</v>
      </c>
      <c r="AV82" s="4">
        <v>2306</v>
      </c>
      <c r="AW82" s="4">
        <v>2131</v>
      </c>
      <c r="AX82" s="4">
        <v>2155</v>
      </c>
      <c r="AY82" s="4">
        <v>2432</v>
      </c>
      <c r="AZ82" s="4">
        <v>2573</v>
      </c>
      <c r="BA82" s="4">
        <v>2418</v>
      </c>
      <c r="BB82" s="4">
        <v>2555</v>
      </c>
      <c r="BC82" s="4">
        <v>2463</v>
      </c>
      <c r="BD82" s="4">
        <v>2302</v>
      </c>
      <c r="BE82" s="4">
        <v>2310</v>
      </c>
      <c r="BF82" s="4">
        <v>2269</v>
      </c>
      <c r="BG82" s="4">
        <v>2185</v>
      </c>
      <c r="BH82" s="4">
        <v>2257</v>
      </c>
      <c r="BI82" s="4">
        <v>2224</v>
      </c>
      <c r="BJ82" s="4">
        <v>2259</v>
      </c>
      <c r="BK82" s="4">
        <v>2262</v>
      </c>
      <c r="BL82" s="4">
        <v>2263</v>
      </c>
      <c r="BM82" s="4">
        <v>2207</v>
      </c>
      <c r="BN82" s="4">
        <v>2148</v>
      </c>
      <c r="BO82" s="4">
        <v>2221</v>
      </c>
      <c r="BP82" s="4">
        <v>2271</v>
      </c>
      <c r="BQ82" s="4">
        <v>2365</v>
      </c>
      <c r="BR82" s="4">
        <v>2355</v>
      </c>
      <c r="BS82" s="4">
        <v>2437</v>
      </c>
      <c r="BT82" s="4">
        <v>2740</v>
      </c>
      <c r="BU82" s="4">
        <v>2730</v>
      </c>
      <c r="BV82" s="4">
        <v>2739</v>
      </c>
      <c r="BX82">
        <f t="shared" si="1"/>
        <v>79</v>
      </c>
    </row>
    <row r="83" spans="1:76" x14ac:dyDescent="0.2">
      <c r="A83" s="8" t="s">
        <v>82</v>
      </c>
      <c r="B83" s="4">
        <v>936</v>
      </c>
      <c r="C83" s="4">
        <v>1044</v>
      </c>
      <c r="D83" s="4">
        <v>1080</v>
      </c>
      <c r="E83" s="4">
        <v>1139</v>
      </c>
      <c r="F83" s="4">
        <v>1147</v>
      </c>
      <c r="G83" s="4">
        <v>1179</v>
      </c>
      <c r="H83" s="4">
        <v>1361</v>
      </c>
      <c r="I83" s="4">
        <v>1284</v>
      </c>
      <c r="J83" s="4">
        <v>1356</v>
      </c>
      <c r="K83" s="4">
        <v>1337</v>
      </c>
      <c r="L83" s="4">
        <v>1366</v>
      </c>
      <c r="M83" s="4">
        <v>1336</v>
      </c>
      <c r="N83" s="4">
        <v>1548</v>
      </c>
      <c r="O83" s="4">
        <v>1522</v>
      </c>
      <c r="P83" s="4">
        <v>1391</v>
      </c>
      <c r="Q83" s="4">
        <v>1527</v>
      </c>
      <c r="R83" s="4">
        <v>1595</v>
      </c>
      <c r="S83" s="4">
        <v>1510</v>
      </c>
      <c r="T83" s="4">
        <v>1666</v>
      </c>
      <c r="U83" s="4">
        <v>1614</v>
      </c>
      <c r="V83" s="4">
        <v>1656</v>
      </c>
      <c r="W83" s="4">
        <v>1754</v>
      </c>
      <c r="X83" s="4">
        <v>1774</v>
      </c>
      <c r="Y83" s="4">
        <v>1696</v>
      </c>
      <c r="Z83" s="4">
        <v>1663</v>
      </c>
      <c r="AA83" s="4">
        <v>1840</v>
      </c>
      <c r="AB83" s="4">
        <v>1842</v>
      </c>
      <c r="AC83" s="4">
        <v>1763</v>
      </c>
      <c r="AD83" s="4">
        <v>1844</v>
      </c>
      <c r="AE83" s="4">
        <v>1750</v>
      </c>
      <c r="AF83" s="4">
        <v>1818</v>
      </c>
      <c r="AG83" s="4">
        <v>1924</v>
      </c>
      <c r="AH83" s="4">
        <v>1946</v>
      </c>
      <c r="AI83" s="4">
        <v>1988</v>
      </c>
      <c r="AJ83" s="4">
        <v>2060</v>
      </c>
      <c r="AK83" s="4">
        <v>2016</v>
      </c>
      <c r="AL83" s="4">
        <v>2070</v>
      </c>
      <c r="AM83" s="4">
        <v>1962</v>
      </c>
      <c r="AN83" s="4">
        <v>2063</v>
      </c>
      <c r="AO83" s="4">
        <v>2175</v>
      </c>
      <c r="AP83" s="4">
        <v>2151</v>
      </c>
      <c r="AQ83" s="4">
        <v>2155</v>
      </c>
      <c r="AR83" s="4">
        <v>2122</v>
      </c>
      <c r="AS83" s="4">
        <v>2365</v>
      </c>
      <c r="AT83" s="4">
        <v>2217</v>
      </c>
      <c r="AU83" s="4">
        <v>2319</v>
      </c>
      <c r="AV83" s="4">
        <v>2187</v>
      </c>
      <c r="AW83" s="4">
        <v>2222</v>
      </c>
      <c r="AX83" s="4">
        <v>2118</v>
      </c>
      <c r="AY83" s="4">
        <v>2088</v>
      </c>
      <c r="AZ83" s="4">
        <v>2484</v>
      </c>
      <c r="BA83" s="4">
        <v>2459</v>
      </c>
      <c r="BB83" s="4">
        <v>2586</v>
      </c>
      <c r="BC83" s="4">
        <v>2550</v>
      </c>
      <c r="BD83" s="4">
        <v>2446</v>
      </c>
      <c r="BE83" s="4">
        <v>2382</v>
      </c>
      <c r="BF83" s="4">
        <v>2359</v>
      </c>
      <c r="BG83" s="4">
        <v>2210</v>
      </c>
      <c r="BH83" s="4">
        <v>2241</v>
      </c>
      <c r="BI83" s="4">
        <v>2385</v>
      </c>
      <c r="BJ83" s="4">
        <v>2338</v>
      </c>
      <c r="BK83" s="4">
        <v>2377</v>
      </c>
      <c r="BL83" s="4">
        <v>2373</v>
      </c>
      <c r="BM83" s="4">
        <v>2331</v>
      </c>
      <c r="BN83" s="4">
        <v>2240</v>
      </c>
      <c r="BO83" s="4">
        <v>2344</v>
      </c>
      <c r="BP83" s="4">
        <v>2427</v>
      </c>
      <c r="BQ83" s="4">
        <v>2396</v>
      </c>
      <c r="BR83" s="4">
        <v>2430</v>
      </c>
      <c r="BS83" s="4">
        <v>2560</v>
      </c>
      <c r="BT83" s="4">
        <v>2964</v>
      </c>
      <c r="BU83" s="4">
        <v>2895</v>
      </c>
      <c r="BV83" s="4">
        <v>2677</v>
      </c>
      <c r="BX83">
        <f t="shared" si="1"/>
        <v>80</v>
      </c>
    </row>
    <row r="84" spans="1:76" x14ac:dyDescent="0.2">
      <c r="A84" s="8" t="s">
        <v>83</v>
      </c>
      <c r="B84" s="4">
        <v>979</v>
      </c>
      <c r="C84" s="4">
        <v>990</v>
      </c>
      <c r="D84" s="4">
        <v>1000</v>
      </c>
      <c r="E84" s="4">
        <v>1040</v>
      </c>
      <c r="F84" s="4">
        <v>1097</v>
      </c>
      <c r="G84" s="4">
        <v>1203</v>
      </c>
      <c r="H84" s="4">
        <v>1214</v>
      </c>
      <c r="I84" s="4">
        <v>1244</v>
      </c>
      <c r="J84" s="4">
        <v>1335</v>
      </c>
      <c r="K84" s="4">
        <v>1236</v>
      </c>
      <c r="L84" s="4">
        <v>1355</v>
      </c>
      <c r="M84" s="4">
        <v>1374</v>
      </c>
      <c r="N84" s="4">
        <v>1412</v>
      </c>
      <c r="O84" s="4">
        <v>1450</v>
      </c>
      <c r="P84" s="4">
        <v>1385</v>
      </c>
      <c r="Q84" s="4">
        <v>1504</v>
      </c>
      <c r="R84" s="4">
        <v>1469</v>
      </c>
      <c r="S84" s="4">
        <v>1518</v>
      </c>
      <c r="T84" s="4">
        <v>1570</v>
      </c>
      <c r="U84" s="4">
        <v>1687</v>
      </c>
      <c r="V84" s="4">
        <v>1664</v>
      </c>
      <c r="W84" s="4">
        <v>1595</v>
      </c>
      <c r="X84" s="4">
        <v>1649</v>
      </c>
      <c r="Y84" s="4">
        <v>1641</v>
      </c>
      <c r="Z84" s="4">
        <v>1622</v>
      </c>
      <c r="AA84" s="4">
        <v>1803</v>
      </c>
      <c r="AB84" s="4">
        <v>1743</v>
      </c>
      <c r="AC84" s="4">
        <v>1635</v>
      </c>
      <c r="AD84" s="4">
        <v>1755</v>
      </c>
      <c r="AE84" s="4">
        <v>1774</v>
      </c>
      <c r="AF84" s="4">
        <v>1770</v>
      </c>
      <c r="AG84" s="4">
        <v>1819</v>
      </c>
      <c r="AH84" s="4">
        <v>1821</v>
      </c>
      <c r="AI84" s="4">
        <v>1928</v>
      </c>
      <c r="AJ84" s="4">
        <v>1909</v>
      </c>
      <c r="AK84" s="4">
        <v>1940</v>
      </c>
      <c r="AL84" s="4">
        <v>1993</v>
      </c>
      <c r="AM84" s="4">
        <v>1923</v>
      </c>
      <c r="AN84" s="4">
        <v>2058</v>
      </c>
      <c r="AO84" s="4">
        <v>2137</v>
      </c>
      <c r="AP84" s="4">
        <v>2107</v>
      </c>
      <c r="AQ84" s="4">
        <v>2032</v>
      </c>
      <c r="AR84" s="4">
        <v>2012</v>
      </c>
      <c r="AS84" s="4">
        <v>2293</v>
      </c>
      <c r="AT84" s="4">
        <v>2282</v>
      </c>
      <c r="AU84" s="4">
        <v>2248</v>
      </c>
      <c r="AV84" s="4">
        <v>2248</v>
      </c>
      <c r="AW84" s="4">
        <v>2194</v>
      </c>
      <c r="AX84" s="4">
        <v>2143</v>
      </c>
      <c r="AY84" s="4">
        <v>2138</v>
      </c>
      <c r="AZ84" s="4">
        <v>2144</v>
      </c>
      <c r="BA84" s="4">
        <v>2509</v>
      </c>
      <c r="BB84" s="4">
        <v>2503</v>
      </c>
      <c r="BC84" s="4">
        <v>2554</v>
      </c>
      <c r="BD84" s="4">
        <v>2454</v>
      </c>
      <c r="BE84" s="4">
        <v>2516</v>
      </c>
      <c r="BF84" s="4">
        <v>2298</v>
      </c>
      <c r="BG84" s="4">
        <v>2275</v>
      </c>
      <c r="BH84" s="4">
        <v>2281</v>
      </c>
      <c r="BI84" s="4">
        <v>2309</v>
      </c>
      <c r="BJ84" s="4">
        <v>2256</v>
      </c>
      <c r="BK84" s="4">
        <v>2423</v>
      </c>
      <c r="BL84" s="4">
        <v>2447</v>
      </c>
      <c r="BM84" s="4">
        <v>2462</v>
      </c>
      <c r="BN84" s="4">
        <v>2340</v>
      </c>
      <c r="BO84" s="4">
        <v>2449</v>
      </c>
      <c r="BP84" s="4">
        <v>2443</v>
      </c>
      <c r="BQ84" s="4">
        <v>2523</v>
      </c>
      <c r="BR84" s="4">
        <v>2433</v>
      </c>
      <c r="BS84" s="4">
        <v>2503</v>
      </c>
      <c r="BT84" s="4">
        <v>2931</v>
      </c>
      <c r="BU84" s="4">
        <v>3019</v>
      </c>
      <c r="BV84" s="4">
        <v>2818</v>
      </c>
      <c r="BX84">
        <f t="shared" si="1"/>
        <v>81</v>
      </c>
    </row>
    <row r="85" spans="1:76" x14ac:dyDescent="0.2">
      <c r="A85" s="8" t="s">
        <v>84</v>
      </c>
      <c r="B85" s="4">
        <v>835</v>
      </c>
      <c r="C85" s="4">
        <v>892</v>
      </c>
      <c r="D85" s="4">
        <v>888</v>
      </c>
      <c r="E85" s="4">
        <v>1029</v>
      </c>
      <c r="F85" s="4">
        <v>1053</v>
      </c>
      <c r="G85" s="4">
        <v>1117</v>
      </c>
      <c r="H85" s="4">
        <v>1267</v>
      </c>
      <c r="I85" s="4">
        <v>1135</v>
      </c>
      <c r="J85" s="4">
        <v>1223</v>
      </c>
      <c r="K85" s="4">
        <v>1244</v>
      </c>
      <c r="L85" s="4">
        <v>1284</v>
      </c>
      <c r="M85" s="4">
        <v>1264</v>
      </c>
      <c r="N85" s="4">
        <v>1423</v>
      </c>
      <c r="O85" s="4">
        <v>1418</v>
      </c>
      <c r="P85" s="4">
        <v>1243</v>
      </c>
      <c r="Q85" s="4">
        <v>1377</v>
      </c>
      <c r="R85" s="4">
        <v>1369</v>
      </c>
      <c r="S85" s="4">
        <v>1427</v>
      </c>
      <c r="T85" s="4">
        <v>1572</v>
      </c>
      <c r="U85" s="4">
        <v>1554</v>
      </c>
      <c r="V85" s="4">
        <v>1583</v>
      </c>
      <c r="W85" s="4">
        <v>1592</v>
      </c>
      <c r="X85" s="4">
        <v>1586</v>
      </c>
      <c r="Y85" s="4">
        <v>1575</v>
      </c>
      <c r="Z85" s="4">
        <v>1550</v>
      </c>
      <c r="AA85" s="4">
        <v>1646</v>
      </c>
      <c r="AB85" s="4">
        <v>1707</v>
      </c>
      <c r="AC85" s="4">
        <v>1571</v>
      </c>
      <c r="AD85" s="4">
        <v>1664</v>
      </c>
      <c r="AE85" s="4">
        <v>1648</v>
      </c>
      <c r="AF85" s="4">
        <v>1626</v>
      </c>
      <c r="AG85" s="4">
        <v>1669</v>
      </c>
      <c r="AH85" s="4">
        <v>1706</v>
      </c>
      <c r="AI85" s="4">
        <v>1719</v>
      </c>
      <c r="AJ85" s="4">
        <v>1748</v>
      </c>
      <c r="AK85" s="4">
        <v>1911</v>
      </c>
      <c r="AL85" s="4">
        <v>1908</v>
      </c>
      <c r="AM85" s="4">
        <v>1924</v>
      </c>
      <c r="AN85" s="4">
        <v>1958</v>
      </c>
      <c r="AO85" s="4">
        <v>1963</v>
      </c>
      <c r="AP85" s="4">
        <v>2003</v>
      </c>
      <c r="AQ85" s="4">
        <v>2047</v>
      </c>
      <c r="AR85" s="4">
        <v>1955</v>
      </c>
      <c r="AS85" s="4">
        <v>2045</v>
      </c>
      <c r="AT85" s="4">
        <v>2005</v>
      </c>
      <c r="AU85" s="4">
        <v>2288</v>
      </c>
      <c r="AV85" s="4">
        <v>2254</v>
      </c>
      <c r="AW85" s="4">
        <v>2107</v>
      </c>
      <c r="AX85" s="4">
        <v>2152</v>
      </c>
      <c r="AY85" s="4">
        <v>2160</v>
      </c>
      <c r="AZ85" s="4">
        <v>2058</v>
      </c>
      <c r="BA85" s="4">
        <v>1963</v>
      </c>
      <c r="BB85" s="4">
        <v>2408</v>
      </c>
      <c r="BC85" s="4">
        <v>2549</v>
      </c>
      <c r="BD85" s="4">
        <v>2317</v>
      </c>
      <c r="BE85" s="4">
        <v>2423</v>
      </c>
      <c r="BF85" s="4">
        <v>2302</v>
      </c>
      <c r="BG85" s="4">
        <v>2309</v>
      </c>
      <c r="BH85" s="4">
        <v>2297</v>
      </c>
      <c r="BI85" s="4">
        <v>2309</v>
      </c>
      <c r="BJ85" s="4">
        <v>2316</v>
      </c>
      <c r="BK85" s="4">
        <v>2345</v>
      </c>
      <c r="BL85" s="4">
        <v>2485</v>
      </c>
      <c r="BM85" s="4">
        <v>2453</v>
      </c>
      <c r="BN85" s="4">
        <v>2347</v>
      </c>
      <c r="BO85" s="4">
        <v>2485</v>
      </c>
      <c r="BP85" s="4">
        <v>2515</v>
      </c>
      <c r="BQ85" s="4">
        <v>2491</v>
      </c>
      <c r="BR85" s="4">
        <v>2617</v>
      </c>
      <c r="BS85" s="4">
        <v>2560</v>
      </c>
      <c r="BT85" s="4">
        <v>2987</v>
      </c>
      <c r="BU85" s="4">
        <v>3093</v>
      </c>
      <c r="BV85" s="4">
        <v>2993</v>
      </c>
      <c r="BX85">
        <f t="shared" si="1"/>
        <v>82</v>
      </c>
    </row>
    <row r="86" spans="1:76" x14ac:dyDescent="0.2">
      <c r="A86" s="8" t="s">
        <v>85</v>
      </c>
      <c r="B86" s="4">
        <v>862</v>
      </c>
      <c r="C86" s="4">
        <v>877</v>
      </c>
      <c r="D86" s="4">
        <v>807</v>
      </c>
      <c r="E86" s="4">
        <v>902</v>
      </c>
      <c r="F86" s="4">
        <v>919</v>
      </c>
      <c r="G86" s="4">
        <v>978</v>
      </c>
      <c r="H86" s="4">
        <v>1164</v>
      </c>
      <c r="I86" s="4">
        <v>1069</v>
      </c>
      <c r="J86" s="4">
        <v>1141</v>
      </c>
      <c r="K86" s="4">
        <v>1131</v>
      </c>
      <c r="L86" s="4">
        <v>1261</v>
      </c>
      <c r="M86" s="4">
        <v>1182</v>
      </c>
      <c r="N86" s="4">
        <v>1351</v>
      </c>
      <c r="O86" s="4">
        <v>1324</v>
      </c>
      <c r="P86" s="4">
        <v>1187</v>
      </c>
      <c r="Q86" s="4">
        <v>1328</v>
      </c>
      <c r="R86" s="4">
        <v>1377</v>
      </c>
      <c r="S86" s="4">
        <v>1237</v>
      </c>
      <c r="T86" s="4">
        <v>1491</v>
      </c>
      <c r="U86" s="4">
        <v>1468</v>
      </c>
      <c r="V86" s="4">
        <v>1461</v>
      </c>
      <c r="W86" s="4">
        <v>1509</v>
      </c>
      <c r="X86" s="4">
        <v>1589</v>
      </c>
      <c r="Y86" s="4">
        <v>1541</v>
      </c>
      <c r="Z86" s="4">
        <v>1442</v>
      </c>
      <c r="AA86" s="4">
        <v>1541</v>
      </c>
      <c r="AB86" s="4">
        <v>1662</v>
      </c>
      <c r="AC86" s="4">
        <v>1521</v>
      </c>
      <c r="AD86" s="4">
        <v>1580</v>
      </c>
      <c r="AE86" s="4">
        <v>1583</v>
      </c>
      <c r="AF86" s="4">
        <v>1594</v>
      </c>
      <c r="AG86" s="4">
        <v>1594</v>
      </c>
      <c r="AH86" s="4">
        <v>1632</v>
      </c>
      <c r="AI86" s="4">
        <v>1589</v>
      </c>
      <c r="AJ86" s="4">
        <v>1727</v>
      </c>
      <c r="AK86" s="4">
        <v>1779</v>
      </c>
      <c r="AL86" s="4">
        <v>1796</v>
      </c>
      <c r="AM86" s="4">
        <v>1802</v>
      </c>
      <c r="AN86" s="4">
        <v>1805</v>
      </c>
      <c r="AO86" s="4">
        <v>1913</v>
      </c>
      <c r="AP86" s="4">
        <v>1851</v>
      </c>
      <c r="AQ86" s="4">
        <v>1917</v>
      </c>
      <c r="AR86" s="4">
        <v>1923</v>
      </c>
      <c r="AS86" s="4">
        <v>2056</v>
      </c>
      <c r="AT86" s="4">
        <v>1961</v>
      </c>
      <c r="AU86" s="4">
        <v>2050</v>
      </c>
      <c r="AV86" s="4">
        <v>2193</v>
      </c>
      <c r="AW86" s="4">
        <v>2155</v>
      </c>
      <c r="AX86" s="4">
        <v>2105</v>
      </c>
      <c r="AY86" s="4">
        <v>2006</v>
      </c>
      <c r="AZ86" s="4">
        <v>2105</v>
      </c>
      <c r="BA86" s="4">
        <v>2083</v>
      </c>
      <c r="BB86" s="4">
        <v>1958</v>
      </c>
      <c r="BC86" s="4">
        <v>2374</v>
      </c>
      <c r="BD86" s="4">
        <v>2254</v>
      </c>
      <c r="BE86" s="4">
        <v>2392</v>
      </c>
      <c r="BF86" s="4">
        <v>2396</v>
      </c>
      <c r="BG86" s="4">
        <v>2298</v>
      </c>
      <c r="BH86" s="4">
        <v>2289</v>
      </c>
      <c r="BI86" s="4">
        <v>2248</v>
      </c>
      <c r="BJ86" s="4">
        <v>2230</v>
      </c>
      <c r="BK86" s="4">
        <v>2255</v>
      </c>
      <c r="BL86" s="4">
        <v>2376</v>
      </c>
      <c r="BM86" s="4">
        <v>2406</v>
      </c>
      <c r="BN86" s="4">
        <v>2439</v>
      </c>
      <c r="BO86" s="4">
        <v>2526</v>
      </c>
      <c r="BP86" s="4">
        <v>2600</v>
      </c>
      <c r="BQ86" s="4">
        <v>2483</v>
      </c>
      <c r="BR86" s="4">
        <v>2586</v>
      </c>
      <c r="BS86" s="4">
        <v>2601</v>
      </c>
      <c r="BT86" s="4">
        <v>3093</v>
      </c>
      <c r="BU86" s="4">
        <v>3038</v>
      </c>
      <c r="BV86" s="4">
        <v>2939</v>
      </c>
      <c r="BX86">
        <f t="shared" si="1"/>
        <v>83</v>
      </c>
    </row>
    <row r="87" spans="1:76" x14ac:dyDescent="0.2">
      <c r="A87" s="8" t="s">
        <v>86</v>
      </c>
      <c r="B87" s="4">
        <v>786</v>
      </c>
      <c r="C87" s="4">
        <v>778</v>
      </c>
      <c r="D87" s="4">
        <v>707</v>
      </c>
      <c r="E87" s="4">
        <v>804</v>
      </c>
      <c r="F87" s="4">
        <v>832</v>
      </c>
      <c r="G87" s="4">
        <v>900</v>
      </c>
      <c r="H87" s="4">
        <v>969</v>
      </c>
      <c r="I87" s="4">
        <v>937</v>
      </c>
      <c r="J87" s="4">
        <v>1058</v>
      </c>
      <c r="K87" s="4">
        <v>1079</v>
      </c>
      <c r="L87" s="4">
        <v>1078</v>
      </c>
      <c r="M87" s="4">
        <v>1128</v>
      </c>
      <c r="N87" s="4">
        <v>1272</v>
      </c>
      <c r="O87" s="4">
        <v>1254</v>
      </c>
      <c r="P87" s="4">
        <v>1111</v>
      </c>
      <c r="Q87" s="4">
        <v>1193</v>
      </c>
      <c r="R87" s="4">
        <v>1322</v>
      </c>
      <c r="S87" s="4">
        <v>1203</v>
      </c>
      <c r="T87" s="4">
        <v>1338</v>
      </c>
      <c r="U87" s="4">
        <v>1302</v>
      </c>
      <c r="V87" s="4">
        <v>1371</v>
      </c>
      <c r="W87" s="4">
        <v>1382</v>
      </c>
      <c r="X87" s="4">
        <v>1508</v>
      </c>
      <c r="Y87" s="4">
        <v>1401</v>
      </c>
      <c r="Z87" s="4">
        <v>1355</v>
      </c>
      <c r="AA87" s="4">
        <v>1495</v>
      </c>
      <c r="AB87" s="4">
        <v>1494</v>
      </c>
      <c r="AC87" s="4">
        <v>1366</v>
      </c>
      <c r="AD87" s="4">
        <v>1451</v>
      </c>
      <c r="AE87" s="4">
        <v>1389</v>
      </c>
      <c r="AF87" s="4">
        <v>1489</v>
      </c>
      <c r="AG87" s="4">
        <v>1554</v>
      </c>
      <c r="AH87" s="4">
        <v>1460</v>
      </c>
      <c r="AI87" s="4">
        <v>1524</v>
      </c>
      <c r="AJ87" s="4">
        <v>1555</v>
      </c>
      <c r="AK87" s="4">
        <v>1639</v>
      </c>
      <c r="AL87" s="4">
        <v>1707</v>
      </c>
      <c r="AM87" s="4">
        <v>1725</v>
      </c>
      <c r="AN87" s="4">
        <v>1770</v>
      </c>
      <c r="AO87" s="4">
        <v>1773</v>
      </c>
      <c r="AP87" s="4">
        <v>1760</v>
      </c>
      <c r="AQ87" s="4">
        <v>1767</v>
      </c>
      <c r="AR87" s="4">
        <v>1807</v>
      </c>
      <c r="AS87" s="4">
        <v>1931</v>
      </c>
      <c r="AT87" s="4">
        <v>1832</v>
      </c>
      <c r="AU87" s="4">
        <v>1862</v>
      </c>
      <c r="AV87" s="4">
        <v>1908</v>
      </c>
      <c r="AW87" s="4">
        <v>1996</v>
      </c>
      <c r="AX87" s="4">
        <v>2009</v>
      </c>
      <c r="AY87" s="4">
        <v>2065</v>
      </c>
      <c r="AZ87" s="4">
        <v>2037</v>
      </c>
      <c r="BA87" s="4">
        <v>1946</v>
      </c>
      <c r="BB87" s="4">
        <v>2009</v>
      </c>
      <c r="BC87" s="4">
        <v>1911</v>
      </c>
      <c r="BD87" s="4">
        <v>2224</v>
      </c>
      <c r="BE87" s="4">
        <v>2258</v>
      </c>
      <c r="BF87" s="4">
        <v>2153</v>
      </c>
      <c r="BG87" s="4">
        <v>2281</v>
      </c>
      <c r="BH87" s="4">
        <v>2227</v>
      </c>
      <c r="BI87" s="4">
        <v>2190</v>
      </c>
      <c r="BJ87" s="4">
        <v>2213</v>
      </c>
      <c r="BK87" s="4">
        <v>2202</v>
      </c>
      <c r="BL87" s="4">
        <v>2390</v>
      </c>
      <c r="BM87" s="4">
        <v>2355</v>
      </c>
      <c r="BN87" s="4">
        <v>2417</v>
      </c>
      <c r="BO87" s="4">
        <v>2610</v>
      </c>
      <c r="BP87" s="4">
        <v>2571</v>
      </c>
      <c r="BQ87" s="4">
        <v>2628</v>
      </c>
      <c r="BR87" s="4">
        <v>2508</v>
      </c>
      <c r="BS87" s="4">
        <v>2647</v>
      </c>
      <c r="BT87" s="4">
        <v>3043</v>
      </c>
      <c r="BU87" s="4">
        <v>3027</v>
      </c>
      <c r="BV87" s="4">
        <v>2979</v>
      </c>
      <c r="BX87">
        <f t="shared" si="1"/>
        <v>84</v>
      </c>
    </row>
    <row r="88" spans="1:76" x14ac:dyDescent="0.2">
      <c r="A88" s="8" t="s">
        <v>87</v>
      </c>
      <c r="B88" s="4">
        <v>617</v>
      </c>
      <c r="C88" s="4">
        <v>697</v>
      </c>
      <c r="D88" s="4">
        <v>671</v>
      </c>
      <c r="E88" s="4">
        <v>738</v>
      </c>
      <c r="F88" s="4">
        <v>752</v>
      </c>
      <c r="G88" s="4">
        <v>844</v>
      </c>
      <c r="H88" s="4">
        <v>812</v>
      </c>
      <c r="I88" s="4">
        <v>780</v>
      </c>
      <c r="J88" s="4">
        <v>885</v>
      </c>
      <c r="K88" s="4">
        <v>931</v>
      </c>
      <c r="L88" s="4">
        <v>967</v>
      </c>
      <c r="M88" s="4">
        <v>992</v>
      </c>
      <c r="N88" s="4">
        <v>1100</v>
      </c>
      <c r="O88" s="4">
        <v>1076</v>
      </c>
      <c r="P88" s="4">
        <v>1022</v>
      </c>
      <c r="Q88" s="4">
        <v>1118</v>
      </c>
      <c r="R88" s="4">
        <v>1098</v>
      </c>
      <c r="S88" s="4">
        <v>1109</v>
      </c>
      <c r="T88" s="4">
        <v>1255</v>
      </c>
      <c r="U88" s="4">
        <v>1205</v>
      </c>
      <c r="V88" s="4">
        <v>1278</v>
      </c>
      <c r="W88" s="4">
        <v>1365</v>
      </c>
      <c r="X88" s="4">
        <v>1286</v>
      </c>
      <c r="Y88" s="4">
        <v>1366</v>
      </c>
      <c r="Z88" s="4">
        <v>1251</v>
      </c>
      <c r="AA88" s="4">
        <v>1427</v>
      </c>
      <c r="AB88" s="4">
        <v>1326</v>
      </c>
      <c r="AC88" s="4">
        <v>1256</v>
      </c>
      <c r="AD88" s="4">
        <v>1320</v>
      </c>
      <c r="AE88" s="4">
        <v>1310</v>
      </c>
      <c r="AF88" s="4">
        <v>1343</v>
      </c>
      <c r="AG88" s="4">
        <v>1363</v>
      </c>
      <c r="AH88" s="4">
        <v>1447</v>
      </c>
      <c r="AI88" s="4">
        <v>1513</v>
      </c>
      <c r="AJ88" s="4">
        <v>1466</v>
      </c>
      <c r="AK88" s="4">
        <v>1558</v>
      </c>
      <c r="AL88" s="4">
        <v>1536</v>
      </c>
      <c r="AM88" s="4">
        <v>1524</v>
      </c>
      <c r="AN88" s="4">
        <v>1530</v>
      </c>
      <c r="AO88" s="4">
        <v>1654</v>
      </c>
      <c r="AP88" s="4">
        <v>1640</v>
      </c>
      <c r="AQ88" s="4">
        <v>1648</v>
      </c>
      <c r="AR88" s="4">
        <v>1679</v>
      </c>
      <c r="AS88" s="4">
        <v>1789</v>
      </c>
      <c r="AT88" s="4">
        <v>1791</v>
      </c>
      <c r="AU88" s="4">
        <v>1731</v>
      </c>
      <c r="AV88" s="4">
        <v>1776</v>
      </c>
      <c r="AW88" s="4">
        <v>1678</v>
      </c>
      <c r="AX88" s="4">
        <v>1944</v>
      </c>
      <c r="AY88" s="4">
        <v>1891</v>
      </c>
      <c r="AZ88" s="4">
        <v>1881</v>
      </c>
      <c r="BA88" s="4">
        <v>1814</v>
      </c>
      <c r="BB88" s="4">
        <v>1874</v>
      </c>
      <c r="BC88" s="4">
        <v>1827</v>
      </c>
      <c r="BD88" s="4">
        <v>1711</v>
      </c>
      <c r="BE88" s="4">
        <v>2051</v>
      </c>
      <c r="BF88" s="4">
        <v>2117</v>
      </c>
      <c r="BG88" s="4">
        <v>2147</v>
      </c>
      <c r="BH88" s="4">
        <v>2180</v>
      </c>
      <c r="BI88" s="4">
        <v>2148</v>
      </c>
      <c r="BJ88" s="4">
        <v>2047</v>
      </c>
      <c r="BK88" s="4">
        <v>2121</v>
      </c>
      <c r="BL88" s="4">
        <v>2302</v>
      </c>
      <c r="BM88" s="4">
        <v>2361</v>
      </c>
      <c r="BN88" s="4">
        <v>2340</v>
      </c>
      <c r="BO88" s="4">
        <v>2468</v>
      </c>
      <c r="BP88" s="4">
        <v>2690</v>
      </c>
      <c r="BQ88" s="4">
        <v>2737</v>
      </c>
      <c r="BR88" s="4">
        <v>2669</v>
      </c>
      <c r="BS88" s="4">
        <v>2681</v>
      </c>
      <c r="BT88" s="35">
        <v>2959</v>
      </c>
      <c r="BU88" s="4">
        <v>2999</v>
      </c>
      <c r="BV88" s="4">
        <v>2924</v>
      </c>
      <c r="BX88">
        <f t="shared" si="1"/>
        <v>85</v>
      </c>
    </row>
    <row r="89" spans="1:76" x14ac:dyDescent="0.2">
      <c r="A89" s="8" t="s">
        <v>88</v>
      </c>
      <c r="B89" s="4">
        <v>572</v>
      </c>
      <c r="C89" s="4">
        <v>655</v>
      </c>
      <c r="D89" s="4">
        <v>600</v>
      </c>
      <c r="E89" s="4">
        <v>636</v>
      </c>
      <c r="F89" s="4">
        <v>670</v>
      </c>
      <c r="G89" s="4">
        <v>714</v>
      </c>
      <c r="H89" s="4">
        <v>757</v>
      </c>
      <c r="I89" s="4">
        <v>734</v>
      </c>
      <c r="J89" s="4">
        <v>787</v>
      </c>
      <c r="K89" s="4">
        <v>811</v>
      </c>
      <c r="L89" s="4">
        <v>849</v>
      </c>
      <c r="M89" s="4">
        <v>861</v>
      </c>
      <c r="N89" s="4">
        <v>942</v>
      </c>
      <c r="O89" s="4">
        <v>1031</v>
      </c>
      <c r="P89" s="4">
        <v>916</v>
      </c>
      <c r="Q89" s="4">
        <v>1015</v>
      </c>
      <c r="R89" s="4">
        <v>1064</v>
      </c>
      <c r="S89" s="4">
        <v>981</v>
      </c>
      <c r="T89" s="4">
        <v>1097</v>
      </c>
      <c r="U89" s="4">
        <v>1100</v>
      </c>
      <c r="V89" s="4">
        <v>1151</v>
      </c>
      <c r="W89" s="4">
        <v>1187</v>
      </c>
      <c r="X89" s="4">
        <v>1216</v>
      </c>
      <c r="Y89" s="4">
        <v>1128</v>
      </c>
      <c r="Z89" s="4">
        <v>1211</v>
      </c>
      <c r="AA89" s="4">
        <v>1269</v>
      </c>
      <c r="AB89" s="4">
        <v>1247</v>
      </c>
      <c r="AC89" s="4">
        <v>1202</v>
      </c>
      <c r="AD89" s="4">
        <v>1229</v>
      </c>
      <c r="AE89" s="4">
        <v>1196</v>
      </c>
      <c r="AF89" s="4">
        <v>1262</v>
      </c>
      <c r="AG89" s="4">
        <v>1329</v>
      </c>
      <c r="AH89" s="4">
        <v>1329</v>
      </c>
      <c r="AI89" s="4">
        <v>1353</v>
      </c>
      <c r="AJ89" s="4">
        <v>1328</v>
      </c>
      <c r="AK89" s="4">
        <v>1365</v>
      </c>
      <c r="AL89" s="4">
        <v>1351</v>
      </c>
      <c r="AM89" s="4">
        <v>1379</v>
      </c>
      <c r="AN89" s="4">
        <v>1437</v>
      </c>
      <c r="AO89" s="4">
        <v>1519</v>
      </c>
      <c r="AP89" s="4">
        <v>1526</v>
      </c>
      <c r="AQ89" s="4">
        <v>1553</v>
      </c>
      <c r="AR89" s="4">
        <v>1529</v>
      </c>
      <c r="AS89" s="4">
        <v>1636</v>
      </c>
      <c r="AT89" s="4">
        <v>1515</v>
      </c>
      <c r="AU89" s="4">
        <v>1589</v>
      </c>
      <c r="AV89" s="4">
        <v>1689</v>
      </c>
      <c r="AW89" s="4">
        <v>1595</v>
      </c>
      <c r="AX89" s="4">
        <v>1659</v>
      </c>
      <c r="AY89" s="4">
        <v>1778</v>
      </c>
      <c r="AZ89" s="4">
        <v>1761</v>
      </c>
      <c r="BA89" s="4">
        <v>1705</v>
      </c>
      <c r="BB89" s="4">
        <v>1734</v>
      </c>
      <c r="BC89" s="4">
        <v>1804</v>
      </c>
      <c r="BD89" s="4">
        <v>1639</v>
      </c>
      <c r="BE89" s="4">
        <v>1654</v>
      </c>
      <c r="BF89" s="4">
        <v>2096</v>
      </c>
      <c r="BG89" s="4">
        <v>2024</v>
      </c>
      <c r="BH89" s="4">
        <v>1973</v>
      </c>
      <c r="BI89" s="4">
        <v>2044</v>
      </c>
      <c r="BJ89" s="4">
        <v>2111</v>
      </c>
      <c r="BK89" s="4">
        <v>2025</v>
      </c>
      <c r="BL89" s="4">
        <v>2175</v>
      </c>
      <c r="BM89" s="4">
        <v>2163</v>
      </c>
      <c r="BN89" s="4">
        <v>2108</v>
      </c>
      <c r="BO89" s="4">
        <v>2448</v>
      </c>
      <c r="BP89" s="4">
        <v>2452</v>
      </c>
      <c r="BQ89" s="4">
        <v>2534</v>
      </c>
      <c r="BR89" s="4">
        <v>2635</v>
      </c>
      <c r="BS89" s="4">
        <v>2539</v>
      </c>
      <c r="BT89" s="4">
        <v>3038</v>
      </c>
      <c r="BU89" s="4">
        <v>3057</v>
      </c>
      <c r="BV89" s="4">
        <v>2936</v>
      </c>
      <c r="BX89">
        <f t="shared" si="1"/>
        <v>86</v>
      </c>
    </row>
    <row r="90" spans="1:76" x14ac:dyDescent="0.2">
      <c r="A90" s="8" t="s">
        <v>89</v>
      </c>
      <c r="B90" s="4">
        <v>477</v>
      </c>
      <c r="C90" s="4">
        <v>460</v>
      </c>
      <c r="D90" s="4">
        <v>495</v>
      </c>
      <c r="E90" s="4">
        <v>565</v>
      </c>
      <c r="F90" s="4">
        <v>589</v>
      </c>
      <c r="G90" s="4">
        <v>606</v>
      </c>
      <c r="H90" s="4">
        <v>624</v>
      </c>
      <c r="I90" s="4">
        <v>665</v>
      </c>
      <c r="J90" s="4">
        <v>634</v>
      </c>
      <c r="K90" s="4">
        <v>658</v>
      </c>
      <c r="L90" s="4">
        <v>776</v>
      </c>
      <c r="M90" s="4">
        <v>697</v>
      </c>
      <c r="N90" s="4">
        <v>803</v>
      </c>
      <c r="O90" s="4">
        <v>877</v>
      </c>
      <c r="P90" s="4">
        <v>783</v>
      </c>
      <c r="Q90" s="4">
        <v>889</v>
      </c>
      <c r="R90" s="4">
        <v>910</v>
      </c>
      <c r="S90" s="4">
        <v>865</v>
      </c>
      <c r="T90" s="4">
        <v>986</v>
      </c>
      <c r="U90" s="4">
        <v>908</v>
      </c>
      <c r="V90" s="4">
        <v>970</v>
      </c>
      <c r="W90" s="4">
        <v>996</v>
      </c>
      <c r="X90" s="4">
        <v>1062</v>
      </c>
      <c r="Y90" s="4">
        <v>1116</v>
      </c>
      <c r="Z90" s="4">
        <v>1109</v>
      </c>
      <c r="AA90" s="4">
        <v>1107</v>
      </c>
      <c r="AB90" s="4">
        <v>1094</v>
      </c>
      <c r="AC90" s="4">
        <v>1013</v>
      </c>
      <c r="AD90" s="4">
        <v>1153</v>
      </c>
      <c r="AE90" s="4">
        <v>1023</v>
      </c>
      <c r="AF90" s="4">
        <v>1122</v>
      </c>
      <c r="AG90" s="4">
        <v>1133</v>
      </c>
      <c r="AH90" s="4">
        <v>1173</v>
      </c>
      <c r="AI90" s="4">
        <v>1171</v>
      </c>
      <c r="AJ90" s="4">
        <v>1198</v>
      </c>
      <c r="AK90" s="4">
        <v>1244</v>
      </c>
      <c r="AL90" s="4">
        <v>1231</v>
      </c>
      <c r="AM90" s="4">
        <v>1250</v>
      </c>
      <c r="AN90" s="4">
        <v>1259</v>
      </c>
      <c r="AO90" s="4">
        <v>1389</v>
      </c>
      <c r="AP90" s="4">
        <v>1394</v>
      </c>
      <c r="AQ90" s="4">
        <v>1343</v>
      </c>
      <c r="AR90" s="4">
        <v>1360</v>
      </c>
      <c r="AS90" s="4">
        <v>1450</v>
      </c>
      <c r="AT90" s="4">
        <v>1367</v>
      </c>
      <c r="AU90" s="4">
        <v>1528</v>
      </c>
      <c r="AV90" s="4">
        <v>1447</v>
      </c>
      <c r="AW90" s="4">
        <v>1443</v>
      </c>
      <c r="AX90" s="4">
        <v>1417</v>
      </c>
      <c r="AY90" s="4">
        <v>1558</v>
      </c>
      <c r="AZ90" s="4">
        <v>1642</v>
      </c>
      <c r="BA90" s="4">
        <v>1583</v>
      </c>
      <c r="BB90" s="4">
        <v>1693</v>
      </c>
      <c r="BC90" s="4">
        <v>1584</v>
      </c>
      <c r="BD90" s="4">
        <v>1525</v>
      </c>
      <c r="BE90" s="4">
        <v>1536</v>
      </c>
      <c r="BF90" s="4">
        <v>1502</v>
      </c>
      <c r="BG90" s="4">
        <v>1873</v>
      </c>
      <c r="BH90" s="4">
        <v>1878</v>
      </c>
      <c r="BI90" s="4">
        <v>1865</v>
      </c>
      <c r="BJ90" s="4">
        <v>1936</v>
      </c>
      <c r="BK90" s="4">
        <v>1898</v>
      </c>
      <c r="BL90" s="4">
        <v>2058</v>
      </c>
      <c r="BM90" s="4">
        <v>2096</v>
      </c>
      <c r="BN90" s="4">
        <v>2114</v>
      </c>
      <c r="BO90" s="4">
        <v>2220</v>
      </c>
      <c r="BP90" s="4">
        <v>2335</v>
      </c>
      <c r="BQ90" s="4">
        <v>2360</v>
      </c>
      <c r="BR90" s="4">
        <v>2562</v>
      </c>
      <c r="BS90" s="4">
        <v>2601</v>
      </c>
      <c r="BT90" s="4">
        <v>2824</v>
      </c>
      <c r="BU90" s="4">
        <v>2926</v>
      </c>
      <c r="BV90" s="4">
        <v>2780</v>
      </c>
      <c r="BX90">
        <f t="shared" si="1"/>
        <v>87</v>
      </c>
    </row>
    <row r="91" spans="1:76" x14ac:dyDescent="0.2">
      <c r="A91" s="8" t="s">
        <v>90</v>
      </c>
      <c r="B91" s="4">
        <v>388</v>
      </c>
      <c r="C91" s="4">
        <v>408</v>
      </c>
      <c r="D91" s="4">
        <v>450</v>
      </c>
      <c r="E91" s="4">
        <v>445</v>
      </c>
      <c r="F91" s="4">
        <v>515</v>
      </c>
      <c r="G91" s="4">
        <v>535</v>
      </c>
      <c r="H91" s="4">
        <v>531</v>
      </c>
      <c r="I91" s="4">
        <v>485</v>
      </c>
      <c r="J91" s="4">
        <v>544</v>
      </c>
      <c r="K91" s="4">
        <v>525</v>
      </c>
      <c r="L91" s="4">
        <v>581</v>
      </c>
      <c r="M91" s="4">
        <v>660</v>
      </c>
      <c r="N91" s="4">
        <v>693</v>
      </c>
      <c r="O91" s="4">
        <v>736</v>
      </c>
      <c r="P91" s="4">
        <v>690</v>
      </c>
      <c r="Q91" s="4">
        <v>765</v>
      </c>
      <c r="R91" s="4">
        <v>795</v>
      </c>
      <c r="S91" s="4">
        <v>763</v>
      </c>
      <c r="T91" s="4">
        <v>840</v>
      </c>
      <c r="U91" s="4">
        <v>834</v>
      </c>
      <c r="V91" s="4">
        <v>842</v>
      </c>
      <c r="W91" s="4">
        <v>799</v>
      </c>
      <c r="X91" s="4">
        <v>941</v>
      </c>
      <c r="Y91" s="4">
        <v>924</v>
      </c>
      <c r="Z91" s="4">
        <v>914</v>
      </c>
      <c r="AA91" s="4">
        <v>998</v>
      </c>
      <c r="AB91" s="4">
        <v>1008</v>
      </c>
      <c r="AC91" s="4">
        <v>911</v>
      </c>
      <c r="AD91" s="4">
        <v>991</v>
      </c>
      <c r="AE91" s="4">
        <v>952</v>
      </c>
      <c r="AF91" s="4">
        <v>998</v>
      </c>
      <c r="AG91" s="4">
        <v>1023</v>
      </c>
      <c r="AH91" s="4">
        <v>1063</v>
      </c>
      <c r="AI91" s="4">
        <v>1037</v>
      </c>
      <c r="AJ91" s="4">
        <v>1059</v>
      </c>
      <c r="AK91" s="4">
        <v>1091</v>
      </c>
      <c r="AL91" s="4">
        <v>1104</v>
      </c>
      <c r="AM91" s="4">
        <v>994</v>
      </c>
      <c r="AN91" s="4">
        <v>1039</v>
      </c>
      <c r="AO91" s="4">
        <v>1159</v>
      </c>
      <c r="AP91" s="4">
        <v>1153</v>
      </c>
      <c r="AQ91" s="4">
        <v>1226</v>
      </c>
      <c r="AR91" s="4">
        <v>1195</v>
      </c>
      <c r="AS91" s="4">
        <v>1309</v>
      </c>
      <c r="AT91" s="4">
        <v>1220</v>
      </c>
      <c r="AU91" s="4">
        <v>1267</v>
      </c>
      <c r="AV91" s="4">
        <v>1309</v>
      </c>
      <c r="AW91" s="4">
        <v>1350</v>
      </c>
      <c r="AX91" s="4">
        <v>1355</v>
      </c>
      <c r="AY91" s="4">
        <v>1327</v>
      </c>
      <c r="AZ91" s="4">
        <v>1374</v>
      </c>
      <c r="BA91" s="4">
        <v>1471</v>
      </c>
      <c r="BB91" s="4">
        <v>1526</v>
      </c>
      <c r="BC91" s="4">
        <v>1549</v>
      </c>
      <c r="BD91" s="4">
        <v>1447</v>
      </c>
      <c r="BE91" s="4">
        <v>1386</v>
      </c>
      <c r="BF91" s="4">
        <v>1390</v>
      </c>
      <c r="BG91" s="4">
        <v>1321</v>
      </c>
      <c r="BH91" s="4">
        <v>1729</v>
      </c>
      <c r="BI91" s="4">
        <v>1761</v>
      </c>
      <c r="BJ91" s="4">
        <v>1800</v>
      </c>
      <c r="BK91" s="4">
        <v>1880</v>
      </c>
      <c r="BL91" s="4">
        <v>1862</v>
      </c>
      <c r="BM91" s="4">
        <v>1976</v>
      </c>
      <c r="BN91" s="4">
        <v>1949</v>
      </c>
      <c r="BO91" s="4">
        <v>2060</v>
      </c>
      <c r="BP91" s="4">
        <v>2136</v>
      </c>
      <c r="BQ91" s="4">
        <v>2238</v>
      </c>
      <c r="BR91" s="4">
        <v>2388</v>
      </c>
      <c r="BS91" s="4">
        <v>2449</v>
      </c>
      <c r="BT91" s="4">
        <v>2878</v>
      </c>
      <c r="BU91" s="4">
        <v>2706</v>
      </c>
      <c r="BV91" s="4">
        <v>2680</v>
      </c>
      <c r="BX91">
        <f t="shared" si="1"/>
        <v>88</v>
      </c>
    </row>
    <row r="92" spans="1:76" x14ac:dyDescent="0.2">
      <c r="A92" s="8" t="s">
        <v>91</v>
      </c>
      <c r="B92" s="4">
        <v>308</v>
      </c>
      <c r="C92" s="4">
        <v>301</v>
      </c>
      <c r="D92" s="4">
        <v>323</v>
      </c>
      <c r="E92" s="4">
        <v>385</v>
      </c>
      <c r="F92" s="4">
        <v>403</v>
      </c>
      <c r="G92" s="4">
        <v>404</v>
      </c>
      <c r="H92" s="4">
        <v>448</v>
      </c>
      <c r="I92" s="4">
        <v>439</v>
      </c>
      <c r="J92" s="4">
        <v>443</v>
      </c>
      <c r="K92" s="4">
        <v>477</v>
      </c>
      <c r="L92" s="4">
        <v>441</v>
      </c>
      <c r="M92" s="4">
        <v>469</v>
      </c>
      <c r="N92" s="4">
        <v>596</v>
      </c>
      <c r="O92" s="4">
        <v>590</v>
      </c>
      <c r="P92" s="4">
        <v>540</v>
      </c>
      <c r="Q92" s="4">
        <v>633</v>
      </c>
      <c r="R92" s="4">
        <v>623</v>
      </c>
      <c r="S92" s="4">
        <v>621</v>
      </c>
      <c r="T92" s="4">
        <v>728</v>
      </c>
      <c r="U92" s="4">
        <v>716</v>
      </c>
      <c r="V92" s="4">
        <v>723</v>
      </c>
      <c r="W92" s="4">
        <v>710</v>
      </c>
      <c r="X92" s="4">
        <v>799</v>
      </c>
      <c r="Y92" s="4">
        <v>761</v>
      </c>
      <c r="Z92" s="4">
        <v>784</v>
      </c>
      <c r="AA92" s="4">
        <v>793</v>
      </c>
      <c r="AB92" s="4">
        <v>850</v>
      </c>
      <c r="AC92" s="4">
        <v>772</v>
      </c>
      <c r="AD92" s="4">
        <v>827</v>
      </c>
      <c r="AE92" s="4">
        <v>786</v>
      </c>
      <c r="AF92" s="4">
        <v>868</v>
      </c>
      <c r="AG92" s="4">
        <v>858</v>
      </c>
      <c r="AH92" s="4">
        <v>869</v>
      </c>
      <c r="AI92" s="4">
        <v>908</v>
      </c>
      <c r="AJ92" s="4">
        <v>918</v>
      </c>
      <c r="AK92" s="4">
        <v>973</v>
      </c>
      <c r="AL92" s="4">
        <v>987</v>
      </c>
      <c r="AM92" s="4">
        <v>890</v>
      </c>
      <c r="AN92" s="4">
        <v>887</v>
      </c>
      <c r="AO92" s="4">
        <v>992</v>
      </c>
      <c r="AP92" s="4">
        <v>990</v>
      </c>
      <c r="AQ92" s="4">
        <v>1045</v>
      </c>
      <c r="AR92" s="4">
        <v>1009</v>
      </c>
      <c r="AS92" s="4">
        <v>1201</v>
      </c>
      <c r="AT92" s="4">
        <v>1097</v>
      </c>
      <c r="AU92" s="4">
        <v>1108</v>
      </c>
      <c r="AV92" s="4">
        <v>1150</v>
      </c>
      <c r="AW92" s="4">
        <v>1141</v>
      </c>
      <c r="AX92" s="4">
        <v>1165</v>
      </c>
      <c r="AY92" s="4">
        <v>1220</v>
      </c>
      <c r="AZ92" s="4">
        <v>1124</v>
      </c>
      <c r="BA92" s="4">
        <v>1218</v>
      </c>
      <c r="BB92" s="4">
        <v>1235</v>
      </c>
      <c r="BC92" s="4">
        <v>1343</v>
      </c>
      <c r="BD92" s="4">
        <v>1253</v>
      </c>
      <c r="BE92" s="4">
        <v>1279</v>
      </c>
      <c r="BF92" s="4">
        <v>1231</v>
      </c>
      <c r="BG92" s="4">
        <v>1293</v>
      </c>
      <c r="BH92" s="4">
        <v>1248</v>
      </c>
      <c r="BI92" s="4">
        <v>1483</v>
      </c>
      <c r="BJ92" s="4">
        <v>1626</v>
      </c>
      <c r="BK92" s="4">
        <v>1622</v>
      </c>
      <c r="BL92" s="4">
        <v>1679</v>
      </c>
      <c r="BM92" s="4">
        <v>1737</v>
      </c>
      <c r="BN92" s="4">
        <v>1743</v>
      </c>
      <c r="BO92" s="4">
        <v>1849</v>
      </c>
      <c r="BP92" s="4">
        <v>1973</v>
      </c>
      <c r="BQ92" s="4">
        <v>2056</v>
      </c>
      <c r="BR92" s="4">
        <v>2173</v>
      </c>
      <c r="BS92" s="4">
        <v>2175</v>
      </c>
      <c r="BT92" s="4">
        <v>2597</v>
      </c>
      <c r="BU92" s="4">
        <v>2486</v>
      </c>
      <c r="BV92" s="4">
        <v>2460</v>
      </c>
      <c r="BX92">
        <f t="shared" si="1"/>
        <v>89</v>
      </c>
    </row>
    <row r="93" spans="1:76" x14ac:dyDescent="0.2">
      <c r="A93" s="8" t="s">
        <v>92</v>
      </c>
      <c r="B93" s="4">
        <v>240</v>
      </c>
      <c r="C93" s="4">
        <v>243</v>
      </c>
      <c r="D93" s="4">
        <v>257</v>
      </c>
      <c r="E93" s="4">
        <v>290</v>
      </c>
      <c r="F93" s="4">
        <v>305</v>
      </c>
      <c r="G93" s="4">
        <v>339</v>
      </c>
      <c r="H93" s="4">
        <v>338</v>
      </c>
      <c r="I93" s="4">
        <v>346</v>
      </c>
      <c r="J93" s="4">
        <v>326</v>
      </c>
      <c r="K93" s="4">
        <v>383</v>
      </c>
      <c r="L93" s="4">
        <v>389</v>
      </c>
      <c r="M93" s="4">
        <v>390</v>
      </c>
      <c r="N93" s="4">
        <v>405</v>
      </c>
      <c r="O93" s="4">
        <v>452</v>
      </c>
      <c r="P93" s="4">
        <v>424</v>
      </c>
      <c r="Q93" s="4">
        <v>502</v>
      </c>
      <c r="R93" s="4">
        <v>506</v>
      </c>
      <c r="S93" s="4">
        <v>534</v>
      </c>
      <c r="T93" s="4">
        <v>587</v>
      </c>
      <c r="U93" s="4">
        <v>542</v>
      </c>
      <c r="V93" s="4">
        <v>577</v>
      </c>
      <c r="W93" s="4">
        <v>623</v>
      </c>
      <c r="X93" s="4">
        <v>639</v>
      </c>
      <c r="Y93" s="4">
        <v>620</v>
      </c>
      <c r="Z93" s="4">
        <v>607</v>
      </c>
      <c r="AA93" s="4">
        <v>686</v>
      </c>
      <c r="AB93" s="4">
        <v>647</v>
      </c>
      <c r="AC93" s="4">
        <v>621</v>
      </c>
      <c r="AD93" s="4">
        <v>702</v>
      </c>
      <c r="AE93" s="4">
        <v>736</v>
      </c>
      <c r="AF93" s="4">
        <v>719</v>
      </c>
      <c r="AG93" s="4">
        <v>722</v>
      </c>
      <c r="AH93" s="4">
        <v>794</v>
      </c>
      <c r="AI93" s="4">
        <v>754</v>
      </c>
      <c r="AJ93" s="4">
        <v>753</v>
      </c>
      <c r="AK93" s="4">
        <v>838</v>
      </c>
      <c r="AL93" s="4">
        <v>818</v>
      </c>
      <c r="AM93" s="4">
        <v>794</v>
      </c>
      <c r="AN93" s="4">
        <v>802</v>
      </c>
      <c r="AO93" s="4">
        <v>885</v>
      </c>
      <c r="AP93" s="4">
        <v>848</v>
      </c>
      <c r="AQ93" s="4">
        <v>836</v>
      </c>
      <c r="AR93" s="4">
        <v>880</v>
      </c>
      <c r="AS93" s="4">
        <v>977</v>
      </c>
      <c r="AT93" s="4">
        <v>911</v>
      </c>
      <c r="AU93" s="4">
        <v>957</v>
      </c>
      <c r="AV93" s="4">
        <v>933</v>
      </c>
      <c r="AW93" s="4">
        <v>936</v>
      </c>
      <c r="AX93" s="4">
        <v>1022</v>
      </c>
      <c r="AY93" s="4">
        <v>996</v>
      </c>
      <c r="AZ93" s="4">
        <v>1005</v>
      </c>
      <c r="BA93" s="4">
        <v>1042</v>
      </c>
      <c r="BB93" s="4">
        <v>1058</v>
      </c>
      <c r="BC93" s="4">
        <v>1162</v>
      </c>
      <c r="BD93" s="4">
        <v>1103</v>
      </c>
      <c r="BE93" s="4">
        <v>1112</v>
      </c>
      <c r="BF93" s="4">
        <v>1036</v>
      </c>
      <c r="BG93" s="4">
        <v>1145</v>
      </c>
      <c r="BH93" s="4">
        <v>1069</v>
      </c>
      <c r="BI93" s="4">
        <v>1081</v>
      </c>
      <c r="BJ93" s="4">
        <v>1374</v>
      </c>
      <c r="BK93" s="4">
        <v>1411</v>
      </c>
      <c r="BL93" s="4">
        <v>1621</v>
      </c>
      <c r="BM93" s="4">
        <v>1585</v>
      </c>
      <c r="BN93" s="4">
        <v>1497</v>
      </c>
      <c r="BO93" s="4">
        <v>1731</v>
      </c>
      <c r="BP93" s="4">
        <v>1767</v>
      </c>
      <c r="BQ93" s="4">
        <v>1828</v>
      </c>
      <c r="BR93" s="4">
        <v>1935</v>
      </c>
      <c r="BS93" s="4">
        <v>1935</v>
      </c>
      <c r="BT93" s="4">
        <v>2273</v>
      </c>
      <c r="BU93" s="4">
        <v>2319</v>
      </c>
      <c r="BV93" s="4">
        <v>2287</v>
      </c>
      <c r="BX93">
        <f t="shared" si="1"/>
        <v>90</v>
      </c>
    </row>
    <row r="94" spans="1:76" x14ac:dyDescent="0.2">
      <c r="A94" s="8" t="s">
        <v>93</v>
      </c>
      <c r="B94" s="4">
        <v>177</v>
      </c>
      <c r="C94" s="4">
        <v>195</v>
      </c>
      <c r="D94" s="4">
        <v>188</v>
      </c>
      <c r="E94" s="4">
        <v>209</v>
      </c>
      <c r="F94" s="4">
        <v>189</v>
      </c>
      <c r="G94" s="4">
        <v>245</v>
      </c>
      <c r="H94" s="4">
        <v>259</v>
      </c>
      <c r="I94" s="4">
        <v>267</v>
      </c>
      <c r="J94" s="4">
        <v>252</v>
      </c>
      <c r="K94" s="4">
        <v>267</v>
      </c>
      <c r="L94" s="4">
        <v>293</v>
      </c>
      <c r="M94" s="4">
        <v>279</v>
      </c>
      <c r="N94" s="4">
        <v>357</v>
      </c>
      <c r="O94" s="4">
        <v>370</v>
      </c>
      <c r="P94" s="4">
        <v>353</v>
      </c>
      <c r="Q94" s="4">
        <v>361</v>
      </c>
      <c r="R94" s="4">
        <v>390</v>
      </c>
      <c r="S94" s="4">
        <v>435</v>
      </c>
      <c r="T94" s="4">
        <v>457</v>
      </c>
      <c r="U94" s="4">
        <v>458</v>
      </c>
      <c r="V94" s="4">
        <v>490</v>
      </c>
      <c r="W94" s="4">
        <v>480</v>
      </c>
      <c r="X94" s="4">
        <v>520</v>
      </c>
      <c r="Y94" s="4">
        <v>497</v>
      </c>
      <c r="Z94" s="4">
        <v>473</v>
      </c>
      <c r="AA94" s="4">
        <v>587</v>
      </c>
      <c r="AB94" s="4">
        <v>577</v>
      </c>
      <c r="AC94" s="4">
        <v>572</v>
      </c>
      <c r="AD94" s="4">
        <v>588</v>
      </c>
      <c r="AE94" s="4">
        <v>576</v>
      </c>
      <c r="AF94" s="4">
        <v>603</v>
      </c>
      <c r="AG94" s="4">
        <v>622</v>
      </c>
      <c r="AH94" s="4">
        <v>637</v>
      </c>
      <c r="AI94" s="4">
        <v>584</v>
      </c>
      <c r="AJ94" s="4">
        <v>698</v>
      </c>
      <c r="AK94" s="4">
        <v>701</v>
      </c>
      <c r="AL94" s="4">
        <v>667</v>
      </c>
      <c r="AM94" s="4">
        <v>646</v>
      </c>
      <c r="AN94" s="4">
        <v>697</v>
      </c>
      <c r="AO94" s="4">
        <v>758</v>
      </c>
      <c r="AP94" s="4">
        <v>737</v>
      </c>
      <c r="AQ94" s="4">
        <v>730</v>
      </c>
      <c r="AR94" s="4">
        <v>690</v>
      </c>
      <c r="AS94" s="4">
        <v>851</v>
      </c>
      <c r="AT94" s="4">
        <v>757</v>
      </c>
      <c r="AU94" s="4">
        <v>754</v>
      </c>
      <c r="AV94" s="4">
        <v>805</v>
      </c>
      <c r="AW94" s="4">
        <v>748</v>
      </c>
      <c r="AX94" s="4">
        <v>836</v>
      </c>
      <c r="AY94" s="4">
        <v>886</v>
      </c>
      <c r="AZ94" s="4">
        <v>857</v>
      </c>
      <c r="BA94" s="4">
        <v>866</v>
      </c>
      <c r="BB94" s="4">
        <v>850</v>
      </c>
      <c r="BC94" s="4">
        <v>892</v>
      </c>
      <c r="BD94" s="4">
        <v>905</v>
      </c>
      <c r="BE94" s="4">
        <v>936</v>
      </c>
      <c r="BF94" s="4">
        <v>985</v>
      </c>
      <c r="BG94" s="4">
        <v>961</v>
      </c>
      <c r="BH94" s="4">
        <v>969</v>
      </c>
      <c r="BI94" s="4">
        <v>950</v>
      </c>
      <c r="BJ94" s="4">
        <v>985</v>
      </c>
      <c r="BK94" s="4">
        <v>1194</v>
      </c>
      <c r="BL94" s="4">
        <v>1343</v>
      </c>
      <c r="BM94" s="4">
        <v>1407</v>
      </c>
      <c r="BN94" s="4">
        <v>1376</v>
      </c>
      <c r="BO94" s="4">
        <v>1485</v>
      </c>
      <c r="BP94" s="4">
        <v>1522</v>
      </c>
      <c r="BQ94" s="4">
        <v>1519</v>
      </c>
      <c r="BR94" s="4">
        <v>1681</v>
      </c>
      <c r="BS94" s="4">
        <v>1691</v>
      </c>
      <c r="BT94" s="4">
        <v>1942</v>
      </c>
      <c r="BU94" s="4">
        <v>1944</v>
      </c>
      <c r="BV94" s="4">
        <v>1938</v>
      </c>
      <c r="BX94">
        <f t="shared" si="1"/>
        <v>91</v>
      </c>
    </row>
    <row r="95" spans="1:76" x14ac:dyDescent="0.2">
      <c r="A95" s="8" t="s">
        <v>94</v>
      </c>
      <c r="B95" s="4">
        <v>114</v>
      </c>
      <c r="C95" s="4">
        <v>138</v>
      </c>
      <c r="D95" s="4">
        <v>156</v>
      </c>
      <c r="E95" s="4">
        <v>156</v>
      </c>
      <c r="F95" s="4">
        <v>145</v>
      </c>
      <c r="G95" s="4">
        <v>153</v>
      </c>
      <c r="H95" s="4">
        <v>209</v>
      </c>
      <c r="I95" s="4">
        <v>186</v>
      </c>
      <c r="J95" s="4">
        <v>195</v>
      </c>
      <c r="K95" s="4">
        <v>220</v>
      </c>
      <c r="L95" s="4">
        <v>217</v>
      </c>
      <c r="M95" s="4">
        <v>216</v>
      </c>
      <c r="N95" s="4">
        <v>250</v>
      </c>
      <c r="O95" s="4">
        <v>267</v>
      </c>
      <c r="P95" s="4">
        <v>242</v>
      </c>
      <c r="Q95" s="4">
        <v>329</v>
      </c>
      <c r="R95" s="4">
        <v>336</v>
      </c>
      <c r="S95" s="4">
        <v>305</v>
      </c>
      <c r="T95" s="4">
        <v>374</v>
      </c>
      <c r="U95" s="4">
        <v>377</v>
      </c>
      <c r="V95" s="4">
        <v>363</v>
      </c>
      <c r="W95" s="4">
        <v>385</v>
      </c>
      <c r="X95" s="4">
        <v>368</v>
      </c>
      <c r="Y95" s="4">
        <v>420</v>
      </c>
      <c r="Z95" s="4">
        <v>436</v>
      </c>
      <c r="AA95" s="4">
        <v>454</v>
      </c>
      <c r="AB95" s="4">
        <v>455</v>
      </c>
      <c r="AC95" s="4">
        <v>406</v>
      </c>
      <c r="AD95" s="4">
        <v>486</v>
      </c>
      <c r="AE95" s="4">
        <v>482</v>
      </c>
      <c r="AF95" s="4">
        <v>521</v>
      </c>
      <c r="AG95" s="4">
        <v>484</v>
      </c>
      <c r="AH95" s="4">
        <v>524</v>
      </c>
      <c r="AI95" s="4">
        <v>541</v>
      </c>
      <c r="AJ95" s="4">
        <v>496</v>
      </c>
      <c r="AK95" s="4">
        <v>537</v>
      </c>
      <c r="AL95" s="4">
        <v>562</v>
      </c>
      <c r="AM95" s="4">
        <v>579</v>
      </c>
      <c r="AN95" s="4">
        <v>567</v>
      </c>
      <c r="AO95" s="4">
        <v>605</v>
      </c>
      <c r="AP95" s="4">
        <v>580</v>
      </c>
      <c r="AQ95" s="4">
        <v>607</v>
      </c>
      <c r="AR95" s="4">
        <v>585</v>
      </c>
      <c r="AS95" s="4">
        <v>654</v>
      </c>
      <c r="AT95" s="4">
        <v>641</v>
      </c>
      <c r="AU95" s="4">
        <v>614</v>
      </c>
      <c r="AV95" s="4">
        <v>625</v>
      </c>
      <c r="AW95" s="4">
        <v>620</v>
      </c>
      <c r="AX95" s="4">
        <v>660</v>
      </c>
      <c r="AY95" s="4">
        <v>721</v>
      </c>
      <c r="AZ95" s="4">
        <v>664</v>
      </c>
      <c r="BA95" s="4">
        <v>662</v>
      </c>
      <c r="BB95" s="4">
        <v>679</v>
      </c>
      <c r="BC95" s="4">
        <v>748</v>
      </c>
      <c r="BD95" s="4">
        <v>673</v>
      </c>
      <c r="BE95" s="4">
        <v>761</v>
      </c>
      <c r="BF95" s="4">
        <v>783</v>
      </c>
      <c r="BG95" s="4">
        <v>739</v>
      </c>
      <c r="BH95" s="4">
        <v>783</v>
      </c>
      <c r="BI95" s="4">
        <v>804</v>
      </c>
      <c r="BJ95" s="4">
        <v>807</v>
      </c>
      <c r="BK95" s="4">
        <v>814</v>
      </c>
      <c r="BL95" s="4">
        <v>1067</v>
      </c>
      <c r="BM95" s="4">
        <v>1125</v>
      </c>
      <c r="BN95" s="4">
        <v>1165</v>
      </c>
      <c r="BO95" s="4">
        <v>1271</v>
      </c>
      <c r="BP95" s="4">
        <v>1327</v>
      </c>
      <c r="BQ95" s="4">
        <v>1290</v>
      </c>
      <c r="BR95" s="4">
        <v>1402</v>
      </c>
      <c r="BS95" s="4">
        <v>1395</v>
      </c>
      <c r="BT95" s="4">
        <v>1585</v>
      </c>
      <c r="BU95" s="4">
        <v>1603</v>
      </c>
      <c r="BV95" s="4">
        <v>1695</v>
      </c>
      <c r="BX95">
        <f t="shared" si="1"/>
        <v>92</v>
      </c>
    </row>
    <row r="96" spans="1:76" x14ac:dyDescent="0.2">
      <c r="A96" s="8" t="s">
        <v>95</v>
      </c>
      <c r="B96" s="4">
        <v>83</v>
      </c>
      <c r="C96" s="4">
        <v>103</v>
      </c>
      <c r="D96" s="4">
        <v>117</v>
      </c>
      <c r="E96" s="4">
        <v>109</v>
      </c>
      <c r="F96" s="4">
        <v>115</v>
      </c>
      <c r="G96" s="4">
        <v>127</v>
      </c>
      <c r="H96" s="4">
        <v>140</v>
      </c>
      <c r="I96" s="4">
        <v>153</v>
      </c>
      <c r="J96" s="4">
        <v>154</v>
      </c>
      <c r="K96" s="4">
        <v>152</v>
      </c>
      <c r="L96" s="4">
        <v>174</v>
      </c>
      <c r="M96" s="4">
        <v>171</v>
      </c>
      <c r="N96" s="4">
        <v>164</v>
      </c>
      <c r="O96" s="4">
        <v>210</v>
      </c>
      <c r="P96" s="4">
        <v>170</v>
      </c>
      <c r="Q96" s="4">
        <v>181</v>
      </c>
      <c r="R96" s="4">
        <v>233</v>
      </c>
      <c r="S96" s="4">
        <v>222</v>
      </c>
      <c r="T96" s="4">
        <v>253</v>
      </c>
      <c r="U96" s="4">
        <v>292</v>
      </c>
      <c r="V96" s="4">
        <v>295</v>
      </c>
      <c r="W96" s="4">
        <v>314</v>
      </c>
      <c r="X96" s="4">
        <v>331</v>
      </c>
      <c r="Y96" s="4">
        <v>343</v>
      </c>
      <c r="Z96" s="4">
        <v>316</v>
      </c>
      <c r="AA96" s="4">
        <v>355</v>
      </c>
      <c r="AB96" s="4">
        <v>365</v>
      </c>
      <c r="AC96" s="4">
        <v>323</v>
      </c>
      <c r="AD96" s="4">
        <v>352</v>
      </c>
      <c r="AE96" s="4">
        <v>387</v>
      </c>
      <c r="AF96" s="4">
        <v>400</v>
      </c>
      <c r="AG96" s="4">
        <v>417</v>
      </c>
      <c r="AH96" s="4">
        <v>422</v>
      </c>
      <c r="AI96" s="4">
        <v>443</v>
      </c>
      <c r="AJ96" s="4">
        <v>437</v>
      </c>
      <c r="AK96" s="4">
        <v>420</v>
      </c>
      <c r="AL96" s="4">
        <v>441</v>
      </c>
      <c r="AM96" s="4">
        <v>444</v>
      </c>
      <c r="AN96" s="4">
        <v>428</v>
      </c>
      <c r="AO96" s="4">
        <v>463</v>
      </c>
      <c r="AP96" s="4">
        <v>457</v>
      </c>
      <c r="AQ96" s="4">
        <v>479</v>
      </c>
      <c r="AR96" s="4">
        <v>482</v>
      </c>
      <c r="AS96" s="4">
        <v>513</v>
      </c>
      <c r="AT96" s="4">
        <v>502</v>
      </c>
      <c r="AU96" s="4">
        <v>476</v>
      </c>
      <c r="AV96" s="4">
        <v>517</v>
      </c>
      <c r="AW96" s="4">
        <v>489</v>
      </c>
      <c r="AX96" s="4">
        <v>526</v>
      </c>
      <c r="AY96" s="4">
        <v>533</v>
      </c>
      <c r="AZ96" s="4">
        <v>478</v>
      </c>
      <c r="BA96" s="4">
        <v>527</v>
      </c>
      <c r="BB96" s="4">
        <v>529</v>
      </c>
      <c r="BC96" s="4">
        <v>593</v>
      </c>
      <c r="BD96" s="4">
        <v>543</v>
      </c>
      <c r="BE96" s="4">
        <v>626</v>
      </c>
      <c r="BF96" s="4">
        <v>641</v>
      </c>
      <c r="BG96" s="4">
        <v>628</v>
      </c>
      <c r="BH96" s="4">
        <v>663</v>
      </c>
      <c r="BI96" s="4">
        <v>637</v>
      </c>
      <c r="BJ96" s="4">
        <v>655</v>
      </c>
      <c r="BK96" s="4">
        <v>680</v>
      </c>
      <c r="BL96" s="4">
        <v>703</v>
      </c>
      <c r="BM96" s="4">
        <v>925</v>
      </c>
      <c r="BN96" s="4">
        <v>956</v>
      </c>
      <c r="BO96" s="4">
        <v>1057</v>
      </c>
      <c r="BP96" s="4">
        <v>1048</v>
      </c>
      <c r="BQ96" s="4">
        <v>1136</v>
      </c>
      <c r="BR96" s="4">
        <v>1118</v>
      </c>
      <c r="BS96" s="4">
        <v>1205</v>
      </c>
      <c r="BT96" s="4">
        <v>1353</v>
      </c>
      <c r="BU96" s="4">
        <v>1343</v>
      </c>
      <c r="BV96" s="4">
        <v>1403</v>
      </c>
      <c r="BX96">
        <f t="shared" si="1"/>
        <v>93</v>
      </c>
    </row>
    <row r="97" spans="1:76" x14ac:dyDescent="0.2">
      <c r="A97" s="8" t="s">
        <v>96</v>
      </c>
      <c r="B97" s="4">
        <v>43</v>
      </c>
      <c r="C97" s="4">
        <v>53</v>
      </c>
      <c r="D97" s="4">
        <v>65</v>
      </c>
      <c r="E97" s="4">
        <v>69</v>
      </c>
      <c r="F97" s="4">
        <v>70</v>
      </c>
      <c r="G97" s="4">
        <v>86</v>
      </c>
      <c r="H97" s="4">
        <v>81</v>
      </c>
      <c r="I97" s="4">
        <v>108</v>
      </c>
      <c r="J97" s="4">
        <v>124</v>
      </c>
      <c r="K97" s="4">
        <v>116</v>
      </c>
      <c r="L97" s="4">
        <v>124</v>
      </c>
      <c r="M97" s="4">
        <v>120</v>
      </c>
      <c r="N97" s="4">
        <v>130</v>
      </c>
      <c r="O97" s="4">
        <v>149</v>
      </c>
      <c r="P97" s="4">
        <v>124</v>
      </c>
      <c r="Q97" s="4">
        <v>145</v>
      </c>
      <c r="R97" s="4">
        <v>162</v>
      </c>
      <c r="S97" s="4">
        <v>152</v>
      </c>
      <c r="T97" s="4">
        <v>199</v>
      </c>
      <c r="U97" s="4">
        <v>205</v>
      </c>
      <c r="V97" s="4">
        <v>196</v>
      </c>
      <c r="W97" s="4">
        <v>234</v>
      </c>
      <c r="X97" s="4">
        <v>231</v>
      </c>
      <c r="Y97" s="4">
        <v>256</v>
      </c>
      <c r="Z97" s="4">
        <v>220</v>
      </c>
      <c r="AA97" s="4">
        <v>241</v>
      </c>
      <c r="AB97" s="4">
        <v>260</v>
      </c>
      <c r="AC97" s="4">
        <v>230</v>
      </c>
      <c r="AD97" s="4">
        <v>273</v>
      </c>
      <c r="AE97" s="4">
        <v>265</v>
      </c>
      <c r="AF97" s="4">
        <v>254</v>
      </c>
      <c r="AG97" s="4">
        <v>292</v>
      </c>
      <c r="AH97" s="4">
        <v>328</v>
      </c>
      <c r="AI97" s="4">
        <v>345</v>
      </c>
      <c r="AJ97" s="4">
        <v>360</v>
      </c>
      <c r="AK97" s="4">
        <v>368</v>
      </c>
      <c r="AL97" s="4">
        <v>392</v>
      </c>
      <c r="AM97" s="4">
        <v>381</v>
      </c>
      <c r="AN97" s="4">
        <v>361</v>
      </c>
      <c r="AO97" s="4">
        <v>351</v>
      </c>
      <c r="AP97" s="4">
        <v>371</v>
      </c>
      <c r="AQ97" s="4">
        <v>400</v>
      </c>
      <c r="AR97" s="4">
        <v>381</v>
      </c>
      <c r="AS97" s="4">
        <v>410</v>
      </c>
      <c r="AT97" s="4">
        <v>363</v>
      </c>
      <c r="AU97" s="4">
        <v>398</v>
      </c>
      <c r="AV97" s="4">
        <v>422</v>
      </c>
      <c r="AW97" s="4">
        <v>394</v>
      </c>
      <c r="AX97" s="4">
        <v>355</v>
      </c>
      <c r="AY97" s="4">
        <v>412</v>
      </c>
      <c r="AZ97" s="4">
        <v>422</v>
      </c>
      <c r="BA97" s="4">
        <v>410</v>
      </c>
      <c r="BB97" s="4">
        <v>439</v>
      </c>
      <c r="BC97" s="4">
        <v>439</v>
      </c>
      <c r="BD97" s="4">
        <v>417</v>
      </c>
      <c r="BE97" s="4">
        <v>451</v>
      </c>
      <c r="BF97" s="4">
        <v>475</v>
      </c>
      <c r="BG97" s="4">
        <v>478</v>
      </c>
      <c r="BH97" s="4">
        <v>528</v>
      </c>
      <c r="BI97" s="4">
        <v>496</v>
      </c>
      <c r="BJ97" s="4">
        <v>533</v>
      </c>
      <c r="BK97" s="4">
        <v>474</v>
      </c>
      <c r="BL97" s="4">
        <v>607</v>
      </c>
      <c r="BM97" s="4">
        <v>550</v>
      </c>
      <c r="BN97" s="4">
        <v>721</v>
      </c>
      <c r="BO97" s="4">
        <v>790</v>
      </c>
      <c r="BP97" s="4">
        <v>818</v>
      </c>
      <c r="BQ97" s="4">
        <v>856</v>
      </c>
      <c r="BR97" s="4">
        <v>939</v>
      </c>
      <c r="BS97" s="4">
        <v>907</v>
      </c>
      <c r="BT97" s="4">
        <v>1111</v>
      </c>
      <c r="BU97" s="4">
        <v>1075</v>
      </c>
      <c r="BV97" s="4">
        <v>1048</v>
      </c>
      <c r="BX97">
        <f t="shared" si="1"/>
        <v>94</v>
      </c>
    </row>
    <row r="98" spans="1:76" x14ac:dyDescent="0.2">
      <c r="A98" s="8" t="s">
        <v>97</v>
      </c>
      <c r="B98" s="4">
        <v>37</v>
      </c>
      <c r="C98" s="4">
        <v>41</v>
      </c>
      <c r="D98" s="4">
        <v>38</v>
      </c>
      <c r="E98" s="4">
        <v>47</v>
      </c>
      <c r="F98" s="4">
        <v>44</v>
      </c>
      <c r="G98" s="4">
        <v>59</v>
      </c>
      <c r="H98" s="4">
        <v>72</v>
      </c>
      <c r="I98" s="4">
        <v>69</v>
      </c>
      <c r="J98" s="4">
        <v>94</v>
      </c>
      <c r="K98" s="4">
        <v>72</v>
      </c>
      <c r="L98" s="4">
        <v>80</v>
      </c>
      <c r="M98" s="4">
        <v>80</v>
      </c>
      <c r="N98" s="4">
        <v>109</v>
      </c>
      <c r="O98" s="4">
        <v>86</v>
      </c>
      <c r="P98" s="4">
        <v>101</v>
      </c>
      <c r="Q98" s="4">
        <v>107</v>
      </c>
      <c r="R98" s="4">
        <v>102</v>
      </c>
      <c r="S98" s="4">
        <v>107</v>
      </c>
      <c r="T98" s="4">
        <v>132</v>
      </c>
      <c r="U98" s="4">
        <v>130</v>
      </c>
      <c r="V98" s="4">
        <v>148</v>
      </c>
      <c r="W98" s="4">
        <v>160</v>
      </c>
      <c r="X98" s="4">
        <v>171</v>
      </c>
      <c r="Y98" s="4">
        <v>166</v>
      </c>
      <c r="Z98" s="4">
        <v>158</v>
      </c>
      <c r="AA98" s="4">
        <v>197</v>
      </c>
      <c r="AB98" s="4">
        <v>187</v>
      </c>
      <c r="AC98" s="4">
        <v>172</v>
      </c>
      <c r="AD98" s="4">
        <v>226</v>
      </c>
      <c r="AE98" s="4">
        <v>200</v>
      </c>
      <c r="AF98" s="4">
        <v>228</v>
      </c>
      <c r="AG98" s="4">
        <v>216</v>
      </c>
      <c r="AH98" s="4">
        <v>244</v>
      </c>
      <c r="AI98" s="4">
        <v>250</v>
      </c>
      <c r="AJ98" s="4">
        <v>250</v>
      </c>
      <c r="AK98" s="4">
        <v>248</v>
      </c>
      <c r="AL98" s="4">
        <v>280</v>
      </c>
      <c r="AM98" s="4">
        <v>273</v>
      </c>
      <c r="AN98" s="4">
        <v>282</v>
      </c>
      <c r="AO98" s="4">
        <v>282</v>
      </c>
      <c r="AP98" s="4">
        <v>289</v>
      </c>
      <c r="AQ98" s="4">
        <v>309</v>
      </c>
      <c r="AR98" s="4">
        <v>280</v>
      </c>
      <c r="AS98" s="4">
        <v>273</v>
      </c>
      <c r="AT98" s="4">
        <v>278</v>
      </c>
      <c r="AU98" s="4">
        <v>280</v>
      </c>
      <c r="AV98" s="4">
        <v>256</v>
      </c>
      <c r="AW98" s="4">
        <v>314</v>
      </c>
      <c r="AX98" s="4">
        <v>307</v>
      </c>
      <c r="AY98" s="4">
        <v>309</v>
      </c>
      <c r="AZ98" s="4">
        <v>320</v>
      </c>
      <c r="BA98" s="4">
        <v>325</v>
      </c>
      <c r="BB98" s="4">
        <v>308</v>
      </c>
      <c r="BC98" s="4">
        <v>321</v>
      </c>
      <c r="BD98" s="4">
        <v>311</v>
      </c>
      <c r="BE98" s="4">
        <v>336</v>
      </c>
      <c r="BF98" s="4">
        <v>331</v>
      </c>
      <c r="BG98" s="4">
        <v>339</v>
      </c>
      <c r="BH98" s="4">
        <v>373</v>
      </c>
      <c r="BI98" s="4">
        <v>391</v>
      </c>
      <c r="BJ98" s="4">
        <v>385</v>
      </c>
      <c r="BK98" s="4">
        <v>390</v>
      </c>
      <c r="BL98" s="4">
        <v>447</v>
      </c>
      <c r="BM98" s="4">
        <v>452</v>
      </c>
      <c r="BN98" s="4">
        <v>414</v>
      </c>
      <c r="BO98" s="4">
        <v>621</v>
      </c>
      <c r="BP98" s="4">
        <v>647</v>
      </c>
      <c r="BQ98" s="4">
        <v>654</v>
      </c>
      <c r="BR98" s="4">
        <v>728</v>
      </c>
      <c r="BS98" s="4">
        <v>683</v>
      </c>
      <c r="BT98" s="35">
        <v>795</v>
      </c>
      <c r="BU98" s="4">
        <v>819</v>
      </c>
      <c r="BV98" s="4">
        <v>885</v>
      </c>
      <c r="BX98">
        <f t="shared" si="1"/>
        <v>95</v>
      </c>
    </row>
    <row r="99" spans="1:76" x14ac:dyDescent="0.2">
      <c r="A99" s="8" t="s">
        <v>98</v>
      </c>
      <c r="B99" s="4">
        <v>27</v>
      </c>
      <c r="C99" s="4">
        <v>30</v>
      </c>
      <c r="D99" s="4">
        <v>30</v>
      </c>
      <c r="E99" s="4">
        <v>23</v>
      </c>
      <c r="F99" s="4">
        <v>30</v>
      </c>
      <c r="G99" s="4">
        <v>38</v>
      </c>
      <c r="H99" s="4">
        <v>32</v>
      </c>
      <c r="I99" s="4">
        <v>43</v>
      </c>
      <c r="J99" s="4">
        <v>42</v>
      </c>
      <c r="K99" s="4">
        <v>49</v>
      </c>
      <c r="L99" s="4">
        <v>62</v>
      </c>
      <c r="M99" s="4">
        <v>48</v>
      </c>
      <c r="N99" s="4">
        <v>62</v>
      </c>
      <c r="O99" s="4">
        <v>62</v>
      </c>
      <c r="P99" s="4">
        <v>46</v>
      </c>
      <c r="Q99" s="4">
        <v>71</v>
      </c>
      <c r="R99" s="4">
        <v>59</v>
      </c>
      <c r="S99" s="4">
        <v>62</v>
      </c>
      <c r="T99" s="4">
        <v>80</v>
      </c>
      <c r="U99" s="4">
        <v>84</v>
      </c>
      <c r="V99" s="4">
        <v>107</v>
      </c>
      <c r="W99" s="4">
        <v>112</v>
      </c>
      <c r="X99" s="4">
        <v>126</v>
      </c>
      <c r="Y99" s="4">
        <v>111</v>
      </c>
      <c r="Z99" s="4">
        <v>143</v>
      </c>
      <c r="AA99" s="4">
        <v>138</v>
      </c>
      <c r="AB99" s="4">
        <v>148</v>
      </c>
      <c r="AC99" s="4">
        <v>120</v>
      </c>
      <c r="AD99" s="4">
        <v>167</v>
      </c>
      <c r="AE99" s="4">
        <v>159</v>
      </c>
      <c r="AF99" s="4">
        <v>127</v>
      </c>
      <c r="AG99" s="4">
        <v>187</v>
      </c>
      <c r="AH99" s="4">
        <v>173</v>
      </c>
      <c r="AI99" s="4">
        <v>202</v>
      </c>
      <c r="AJ99" s="4">
        <v>187</v>
      </c>
      <c r="AK99" s="4">
        <v>201</v>
      </c>
      <c r="AL99" s="4">
        <v>173</v>
      </c>
      <c r="AM99" s="4">
        <v>190</v>
      </c>
      <c r="AN99" s="4">
        <v>223</v>
      </c>
      <c r="AO99" s="4">
        <v>227</v>
      </c>
      <c r="AP99" s="4">
        <v>184</v>
      </c>
      <c r="AQ99" s="4">
        <v>206</v>
      </c>
      <c r="AR99" s="4">
        <v>211</v>
      </c>
      <c r="AS99" s="4">
        <v>216</v>
      </c>
      <c r="AT99" s="4">
        <v>241</v>
      </c>
      <c r="AU99" s="4">
        <v>215</v>
      </c>
      <c r="AV99" s="4">
        <v>202</v>
      </c>
      <c r="AW99" s="4">
        <v>222</v>
      </c>
      <c r="AX99" s="4">
        <v>224</v>
      </c>
      <c r="AY99" s="4">
        <v>251</v>
      </c>
      <c r="AZ99" s="4">
        <v>217</v>
      </c>
      <c r="BA99" s="4">
        <v>236</v>
      </c>
      <c r="BB99" s="4">
        <v>213</v>
      </c>
      <c r="BC99" s="4">
        <v>228</v>
      </c>
      <c r="BD99" s="4">
        <v>208</v>
      </c>
      <c r="BE99" s="4">
        <v>241</v>
      </c>
      <c r="BF99" s="4">
        <v>230</v>
      </c>
      <c r="BG99" s="4">
        <v>245</v>
      </c>
      <c r="BH99" s="4">
        <v>273</v>
      </c>
      <c r="BI99" s="4">
        <v>269</v>
      </c>
      <c r="BJ99" s="4">
        <v>313</v>
      </c>
      <c r="BK99" s="4">
        <v>291</v>
      </c>
      <c r="BL99" s="4">
        <v>290</v>
      </c>
      <c r="BM99" s="4">
        <v>307</v>
      </c>
      <c r="BN99" s="4">
        <v>330</v>
      </c>
      <c r="BO99" s="4">
        <v>339</v>
      </c>
      <c r="BP99" s="4">
        <v>461</v>
      </c>
      <c r="BQ99" s="4">
        <v>483</v>
      </c>
      <c r="BR99" s="4">
        <v>494</v>
      </c>
      <c r="BS99" s="4">
        <v>547</v>
      </c>
      <c r="BT99" s="4">
        <v>601</v>
      </c>
      <c r="BU99" s="4">
        <v>566</v>
      </c>
      <c r="BV99" s="4">
        <v>586</v>
      </c>
      <c r="BX99">
        <f t="shared" si="1"/>
        <v>96</v>
      </c>
    </row>
    <row r="100" spans="1:76" x14ac:dyDescent="0.2">
      <c r="A100" s="8" t="s">
        <v>99</v>
      </c>
      <c r="B100" s="4">
        <v>22</v>
      </c>
      <c r="C100" s="4">
        <v>27</v>
      </c>
      <c r="D100" s="4">
        <v>16</v>
      </c>
      <c r="E100" s="4">
        <v>20</v>
      </c>
      <c r="F100" s="4">
        <v>20</v>
      </c>
      <c r="G100" s="4">
        <v>29</v>
      </c>
      <c r="H100" s="4">
        <v>26</v>
      </c>
      <c r="I100" s="4">
        <v>40</v>
      </c>
      <c r="J100" s="4">
        <v>33</v>
      </c>
      <c r="K100" s="4">
        <v>30</v>
      </c>
      <c r="L100" s="4">
        <v>27</v>
      </c>
      <c r="M100" s="4">
        <v>24</v>
      </c>
      <c r="N100" s="4">
        <v>42</v>
      </c>
      <c r="O100" s="4">
        <v>39</v>
      </c>
      <c r="P100" s="4">
        <v>34</v>
      </c>
      <c r="Q100" s="4">
        <v>35</v>
      </c>
      <c r="R100" s="4">
        <v>39</v>
      </c>
      <c r="S100" s="4">
        <v>50</v>
      </c>
      <c r="T100" s="4">
        <v>55</v>
      </c>
      <c r="U100" s="4">
        <v>58</v>
      </c>
      <c r="V100" s="4">
        <v>66</v>
      </c>
      <c r="W100" s="4">
        <v>79</v>
      </c>
      <c r="X100" s="4">
        <v>72</v>
      </c>
      <c r="Y100" s="4">
        <v>72</v>
      </c>
      <c r="Z100" s="4">
        <v>88</v>
      </c>
      <c r="AA100" s="4">
        <v>100</v>
      </c>
      <c r="AB100" s="4">
        <v>105</v>
      </c>
      <c r="AC100" s="4">
        <v>97</v>
      </c>
      <c r="AD100" s="4">
        <v>107</v>
      </c>
      <c r="AE100" s="4">
        <v>85</v>
      </c>
      <c r="AF100" s="4">
        <v>114</v>
      </c>
      <c r="AG100" s="4">
        <v>122</v>
      </c>
      <c r="AH100" s="4">
        <v>110</v>
      </c>
      <c r="AI100" s="4">
        <v>123</v>
      </c>
      <c r="AJ100" s="4">
        <v>110</v>
      </c>
      <c r="AK100" s="4">
        <v>124</v>
      </c>
      <c r="AL100" s="4">
        <v>144</v>
      </c>
      <c r="AM100" s="4">
        <v>128</v>
      </c>
      <c r="AN100" s="4">
        <v>153</v>
      </c>
      <c r="AO100" s="4">
        <v>157</v>
      </c>
      <c r="AP100" s="4">
        <v>147</v>
      </c>
      <c r="AQ100" s="4">
        <v>172</v>
      </c>
      <c r="AR100" s="4">
        <v>148</v>
      </c>
      <c r="AS100" s="4">
        <v>151</v>
      </c>
      <c r="AT100" s="4">
        <v>145</v>
      </c>
      <c r="AU100" s="4">
        <v>157</v>
      </c>
      <c r="AV100" s="4">
        <v>146</v>
      </c>
      <c r="AW100" s="4">
        <v>145</v>
      </c>
      <c r="AX100" s="4">
        <v>151</v>
      </c>
      <c r="AY100" s="4">
        <v>169</v>
      </c>
      <c r="AZ100" s="4">
        <v>166</v>
      </c>
      <c r="BA100" s="4">
        <v>154</v>
      </c>
      <c r="BB100" s="4">
        <v>171</v>
      </c>
      <c r="BC100" s="4">
        <v>150</v>
      </c>
      <c r="BD100" s="4">
        <v>168</v>
      </c>
      <c r="BE100" s="4">
        <v>159</v>
      </c>
      <c r="BF100" s="4">
        <v>148</v>
      </c>
      <c r="BG100" s="4">
        <v>164</v>
      </c>
      <c r="BH100" s="4">
        <v>162</v>
      </c>
      <c r="BI100" s="4">
        <v>163</v>
      </c>
      <c r="BJ100" s="4">
        <v>178</v>
      </c>
      <c r="BK100" s="4">
        <v>216</v>
      </c>
      <c r="BL100" s="4">
        <v>229</v>
      </c>
      <c r="BM100" s="4">
        <v>239</v>
      </c>
      <c r="BN100" s="4">
        <v>231</v>
      </c>
      <c r="BO100" s="4">
        <v>237</v>
      </c>
      <c r="BP100" s="4">
        <v>224</v>
      </c>
      <c r="BQ100" s="4">
        <v>362</v>
      </c>
      <c r="BR100" s="4">
        <v>326</v>
      </c>
      <c r="BS100" s="4">
        <v>354</v>
      </c>
      <c r="BT100" s="4">
        <v>437</v>
      </c>
      <c r="BU100" s="4">
        <v>416</v>
      </c>
      <c r="BV100" s="4">
        <v>425</v>
      </c>
      <c r="BX100">
        <f t="shared" si="1"/>
        <v>97</v>
      </c>
    </row>
    <row r="101" spans="1:76" x14ac:dyDescent="0.2">
      <c r="A101" s="8" t="s">
        <v>100</v>
      </c>
      <c r="B101" s="4">
        <v>12</v>
      </c>
      <c r="C101" s="4">
        <v>12</v>
      </c>
      <c r="D101" s="4">
        <v>14</v>
      </c>
      <c r="E101" s="4">
        <v>11</v>
      </c>
      <c r="F101" s="4">
        <v>16</v>
      </c>
      <c r="G101" s="4">
        <v>12</v>
      </c>
      <c r="H101" s="4">
        <v>8</v>
      </c>
      <c r="I101" s="4">
        <v>15</v>
      </c>
      <c r="J101" s="4">
        <v>15</v>
      </c>
      <c r="K101" s="4">
        <v>21</v>
      </c>
      <c r="L101" s="4">
        <v>14</v>
      </c>
      <c r="M101" s="4">
        <v>20</v>
      </c>
      <c r="N101" s="4">
        <v>20</v>
      </c>
      <c r="O101" s="4">
        <v>20</v>
      </c>
      <c r="P101" s="4">
        <v>16</v>
      </c>
      <c r="Q101" s="4">
        <v>34</v>
      </c>
      <c r="R101" s="4">
        <v>17</v>
      </c>
      <c r="S101" s="4">
        <v>24</v>
      </c>
      <c r="T101" s="4">
        <v>43</v>
      </c>
      <c r="U101" s="4">
        <v>40</v>
      </c>
      <c r="V101" s="4">
        <v>30</v>
      </c>
      <c r="W101" s="4">
        <v>41</v>
      </c>
      <c r="X101" s="4">
        <v>45</v>
      </c>
      <c r="Y101" s="4">
        <v>48</v>
      </c>
      <c r="Z101" s="4">
        <v>43</v>
      </c>
      <c r="AA101" s="4">
        <v>37</v>
      </c>
      <c r="AB101" s="4">
        <v>62</v>
      </c>
      <c r="AC101" s="4">
        <v>63</v>
      </c>
      <c r="AD101" s="4">
        <v>78</v>
      </c>
      <c r="AE101" s="4">
        <v>62</v>
      </c>
      <c r="AF101" s="4">
        <v>79</v>
      </c>
      <c r="AG101" s="4">
        <v>91</v>
      </c>
      <c r="AH101" s="4">
        <v>64</v>
      </c>
      <c r="AI101" s="4">
        <v>91</v>
      </c>
      <c r="AJ101" s="4">
        <v>88</v>
      </c>
      <c r="AK101" s="4">
        <v>90</v>
      </c>
      <c r="AL101" s="4">
        <v>106</v>
      </c>
      <c r="AM101" s="4">
        <v>73</v>
      </c>
      <c r="AN101" s="4">
        <v>97</v>
      </c>
      <c r="AO101" s="4">
        <v>112</v>
      </c>
      <c r="AP101" s="4">
        <v>117</v>
      </c>
      <c r="AQ101" s="4">
        <v>127</v>
      </c>
      <c r="AR101" s="4">
        <v>106</v>
      </c>
      <c r="AS101" s="4">
        <v>119</v>
      </c>
      <c r="AT101" s="4">
        <v>118</v>
      </c>
      <c r="AU101" s="4">
        <v>121</v>
      </c>
      <c r="AV101" s="4">
        <v>81</v>
      </c>
      <c r="AW101" s="4">
        <v>105</v>
      </c>
      <c r="AX101" s="4">
        <v>93</v>
      </c>
      <c r="AY101" s="4">
        <v>112</v>
      </c>
      <c r="AZ101" s="4">
        <v>96</v>
      </c>
      <c r="BA101" s="4">
        <v>129</v>
      </c>
      <c r="BB101" s="4">
        <v>110</v>
      </c>
      <c r="BC101" s="4">
        <v>123</v>
      </c>
      <c r="BD101" s="4">
        <v>111</v>
      </c>
      <c r="BE101" s="4">
        <v>107</v>
      </c>
      <c r="BF101" s="4">
        <v>113</v>
      </c>
      <c r="BG101" s="4">
        <v>122</v>
      </c>
      <c r="BH101" s="4">
        <v>132</v>
      </c>
      <c r="BI101" s="4">
        <v>116</v>
      </c>
      <c r="BJ101" s="4">
        <v>148</v>
      </c>
      <c r="BK101" s="4">
        <v>139</v>
      </c>
      <c r="BL101" s="4">
        <v>160</v>
      </c>
      <c r="BM101" s="4">
        <v>158</v>
      </c>
      <c r="BN101" s="4">
        <v>151</v>
      </c>
      <c r="BO101" s="4">
        <v>182</v>
      </c>
      <c r="BP101" s="4">
        <v>185</v>
      </c>
      <c r="BQ101" s="4">
        <v>202</v>
      </c>
      <c r="BR101" s="4">
        <v>222</v>
      </c>
      <c r="BS101" s="4">
        <v>257</v>
      </c>
      <c r="BT101" s="4">
        <v>265</v>
      </c>
      <c r="BU101" s="4">
        <v>309</v>
      </c>
      <c r="BV101" s="4">
        <v>315</v>
      </c>
      <c r="BX101">
        <f t="shared" si="1"/>
        <v>98</v>
      </c>
    </row>
    <row r="102" spans="1:76" x14ac:dyDescent="0.2">
      <c r="A102" s="8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68</v>
      </c>
      <c r="AV102" s="4">
        <v>66</v>
      </c>
      <c r="AW102" s="4">
        <v>60</v>
      </c>
      <c r="AX102" s="4">
        <v>68</v>
      </c>
      <c r="AY102" s="4">
        <v>66</v>
      </c>
      <c r="AZ102" s="4">
        <v>83</v>
      </c>
      <c r="BA102" s="4">
        <v>63</v>
      </c>
      <c r="BB102" s="4">
        <v>63</v>
      </c>
      <c r="BC102" s="4">
        <v>77</v>
      </c>
      <c r="BD102" s="4">
        <v>74</v>
      </c>
      <c r="BE102" s="4">
        <v>76</v>
      </c>
      <c r="BF102" s="4">
        <v>64</v>
      </c>
      <c r="BG102" s="4">
        <v>71</v>
      </c>
      <c r="BH102" s="4">
        <v>79</v>
      </c>
      <c r="BI102" s="4">
        <v>84</v>
      </c>
      <c r="BJ102" s="4">
        <v>86</v>
      </c>
      <c r="BK102" s="4">
        <v>91</v>
      </c>
      <c r="BL102" s="4">
        <v>115</v>
      </c>
      <c r="BM102" s="4">
        <v>108</v>
      </c>
      <c r="BN102" s="4">
        <v>111</v>
      </c>
      <c r="BO102" s="4">
        <v>104</v>
      </c>
      <c r="BP102" s="4">
        <v>118</v>
      </c>
      <c r="BQ102" s="4">
        <v>125</v>
      </c>
      <c r="BR102" s="4">
        <v>106</v>
      </c>
      <c r="BS102" s="4">
        <v>169</v>
      </c>
      <c r="BT102" s="4">
        <v>156</v>
      </c>
      <c r="BU102" s="4">
        <v>174</v>
      </c>
      <c r="BV102" s="4">
        <v>204</v>
      </c>
      <c r="BX102">
        <f t="shared" si="1"/>
        <v>99</v>
      </c>
    </row>
    <row r="103" spans="1:76" x14ac:dyDescent="0.2">
      <c r="A103" s="8" t="s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55</v>
      </c>
      <c r="AV103" s="4">
        <v>50</v>
      </c>
      <c r="AW103" s="4">
        <v>44</v>
      </c>
      <c r="AX103" s="4">
        <v>49</v>
      </c>
      <c r="AY103" s="4">
        <v>50</v>
      </c>
      <c r="AZ103" s="4">
        <v>39</v>
      </c>
      <c r="BA103" s="4">
        <v>41</v>
      </c>
      <c r="BB103" s="4">
        <v>47</v>
      </c>
      <c r="BC103" s="4">
        <v>56</v>
      </c>
      <c r="BD103" s="4">
        <v>47</v>
      </c>
      <c r="BE103" s="4">
        <v>37</v>
      </c>
      <c r="BF103" s="4">
        <v>56</v>
      </c>
      <c r="BG103" s="4">
        <v>40</v>
      </c>
      <c r="BH103" s="4">
        <v>49</v>
      </c>
      <c r="BI103" s="4">
        <v>54</v>
      </c>
      <c r="BJ103" s="4">
        <v>59</v>
      </c>
      <c r="BK103" s="4">
        <v>53</v>
      </c>
      <c r="BL103" s="4">
        <v>45</v>
      </c>
      <c r="BM103" s="4">
        <v>66</v>
      </c>
      <c r="BN103" s="4">
        <v>73</v>
      </c>
      <c r="BO103" s="4">
        <v>79</v>
      </c>
      <c r="BP103" s="4">
        <v>66</v>
      </c>
      <c r="BQ103" s="4">
        <v>77</v>
      </c>
      <c r="BR103" s="4">
        <v>71</v>
      </c>
      <c r="BS103" s="4">
        <v>97</v>
      </c>
      <c r="BT103" s="4">
        <v>126</v>
      </c>
      <c r="BU103" s="4">
        <v>119</v>
      </c>
      <c r="BV103" s="4">
        <v>115</v>
      </c>
      <c r="BX103">
        <f t="shared" si="1"/>
        <v>100</v>
      </c>
    </row>
    <row r="104" spans="1:76" x14ac:dyDescent="0.2">
      <c r="A104" s="8" t="s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34</v>
      </c>
      <c r="AV104" s="4">
        <v>31</v>
      </c>
      <c r="AW104" s="4">
        <v>24</v>
      </c>
      <c r="AX104" s="4">
        <v>31</v>
      </c>
      <c r="AY104" s="4">
        <v>32</v>
      </c>
      <c r="AZ104" s="4">
        <v>29</v>
      </c>
      <c r="BA104" s="4">
        <v>31</v>
      </c>
      <c r="BB104" s="4">
        <v>30</v>
      </c>
      <c r="BC104" s="4">
        <v>21</v>
      </c>
      <c r="BD104" s="4">
        <v>24</v>
      </c>
      <c r="BE104" s="4">
        <v>28</v>
      </c>
      <c r="BF104" s="4">
        <v>30</v>
      </c>
      <c r="BG104" s="4">
        <v>21</v>
      </c>
      <c r="BH104" s="4">
        <v>26</v>
      </c>
      <c r="BI104" s="4">
        <v>26</v>
      </c>
      <c r="BJ104" s="4">
        <v>35</v>
      </c>
      <c r="BK104" s="4">
        <v>44</v>
      </c>
      <c r="BL104" s="4">
        <v>32</v>
      </c>
      <c r="BM104" s="4">
        <v>40</v>
      </c>
      <c r="BN104" s="4">
        <v>41</v>
      </c>
      <c r="BO104" s="4">
        <v>51</v>
      </c>
      <c r="BP104" s="4">
        <v>33</v>
      </c>
      <c r="BQ104" s="4">
        <v>50</v>
      </c>
      <c r="BR104" s="4">
        <v>47</v>
      </c>
      <c r="BS104" s="4">
        <v>51</v>
      </c>
      <c r="BT104" s="4">
        <v>58</v>
      </c>
      <c r="BU104" s="4">
        <v>72</v>
      </c>
      <c r="BV104" s="4">
        <v>91</v>
      </c>
      <c r="BX104">
        <f t="shared" si="1"/>
        <v>101</v>
      </c>
    </row>
    <row r="105" spans="1:76" x14ac:dyDescent="0.2">
      <c r="A105" s="8" t="s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24</v>
      </c>
      <c r="AV105" s="4">
        <v>22</v>
      </c>
      <c r="AW105" s="4">
        <v>17</v>
      </c>
      <c r="AX105" s="4">
        <v>19</v>
      </c>
      <c r="AY105" s="4">
        <v>8</v>
      </c>
      <c r="AZ105" s="4">
        <v>11</v>
      </c>
      <c r="BA105" s="4">
        <v>17</v>
      </c>
      <c r="BB105" s="4">
        <v>16</v>
      </c>
      <c r="BC105" s="4">
        <v>15</v>
      </c>
      <c r="BD105" s="4">
        <v>11</v>
      </c>
      <c r="BE105" s="4">
        <v>18</v>
      </c>
      <c r="BF105" s="4">
        <v>22</v>
      </c>
      <c r="BG105" s="4">
        <v>17</v>
      </c>
      <c r="BH105" s="4">
        <v>23</v>
      </c>
      <c r="BI105" s="4">
        <v>11</v>
      </c>
      <c r="BJ105" s="4">
        <v>20</v>
      </c>
      <c r="BK105" s="4">
        <v>30</v>
      </c>
      <c r="BL105" s="4">
        <v>22</v>
      </c>
      <c r="BM105" s="4">
        <v>18</v>
      </c>
      <c r="BN105" s="4">
        <v>23</v>
      </c>
      <c r="BO105" s="4">
        <v>23</v>
      </c>
      <c r="BP105" s="4">
        <v>23</v>
      </c>
      <c r="BQ105" s="4">
        <v>27</v>
      </c>
      <c r="BR105" s="4">
        <v>33</v>
      </c>
      <c r="BS105" s="4">
        <v>24</v>
      </c>
      <c r="BT105" s="4">
        <v>31</v>
      </c>
      <c r="BU105" s="4">
        <v>31</v>
      </c>
      <c r="BV105" s="4">
        <v>47</v>
      </c>
      <c r="BX105">
        <f t="shared" si="1"/>
        <v>102</v>
      </c>
    </row>
    <row r="106" spans="1:76" x14ac:dyDescent="0.2">
      <c r="A106" s="8" t="s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7</v>
      </c>
      <c r="AV106" s="4">
        <v>12</v>
      </c>
      <c r="AW106" s="4">
        <v>4</v>
      </c>
      <c r="AX106" s="4">
        <v>9</v>
      </c>
      <c r="AY106" s="4">
        <v>8</v>
      </c>
      <c r="AZ106" s="4">
        <v>7</v>
      </c>
      <c r="BA106" s="4">
        <v>6</v>
      </c>
      <c r="BB106" s="4">
        <v>9</v>
      </c>
      <c r="BC106" s="4">
        <v>9</v>
      </c>
      <c r="BD106" s="4">
        <v>9</v>
      </c>
      <c r="BE106" s="4">
        <v>12</v>
      </c>
      <c r="BF106" s="4">
        <v>10</v>
      </c>
      <c r="BG106" s="4">
        <v>12</v>
      </c>
      <c r="BH106" s="4">
        <v>8</v>
      </c>
      <c r="BI106" s="4">
        <v>12</v>
      </c>
      <c r="BJ106" s="4">
        <v>10</v>
      </c>
      <c r="BK106" s="4">
        <v>6</v>
      </c>
      <c r="BL106" s="4">
        <v>8</v>
      </c>
      <c r="BM106" s="4">
        <v>11</v>
      </c>
      <c r="BN106" s="4">
        <v>15</v>
      </c>
      <c r="BO106" s="4">
        <v>20</v>
      </c>
      <c r="BP106" s="4">
        <v>15</v>
      </c>
      <c r="BQ106" s="4">
        <v>16</v>
      </c>
      <c r="BR106" s="4">
        <v>18</v>
      </c>
      <c r="BS106" s="4">
        <v>13</v>
      </c>
      <c r="BT106" s="4">
        <v>24</v>
      </c>
      <c r="BU106" s="4">
        <v>20</v>
      </c>
      <c r="BV106" s="4">
        <v>17</v>
      </c>
      <c r="BX106">
        <f t="shared" si="1"/>
        <v>103</v>
      </c>
    </row>
    <row r="107" spans="1:76" x14ac:dyDescent="0.2">
      <c r="A107" s="8" t="s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5</v>
      </c>
      <c r="AV107" s="4">
        <v>4</v>
      </c>
      <c r="AW107" s="4">
        <v>7</v>
      </c>
      <c r="AX107" s="4">
        <v>2</v>
      </c>
      <c r="AY107" s="4">
        <v>2</v>
      </c>
      <c r="AZ107" s="4">
        <v>2</v>
      </c>
      <c r="BA107" s="4">
        <v>1</v>
      </c>
      <c r="BB107" s="4">
        <v>1</v>
      </c>
      <c r="BC107" s="4">
        <v>5</v>
      </c>
      <c r="BD107" s="4">
        <v>9</v>
      </c>
      <c r="BE107" s="4">
        <v>11</v>
      </c>
      <c r="BF107" s="4">
        <v>2</v>
      </c>
      <c r="BG107" s="4">
        <v>4</v>
      </c>
      <c r="BH107" s="4">
        <v>1</v>
      </c>
      <c r="BI107" s="4">
        <v>2</v>
      </c>
      <c r="BJ107" s="4">
        <v>5</v>
      </c>
      <c r="BK107" s="4">
        <v>3</v>
      </c>
      <c r="BL107" s="4">
        <v>6</v>
      </c>
      <c r="BM107" s="4">
        <v>8</v>
      </c>
      <c r="BN107" s="4">
        <v>5</v>
      </c>
      <c r="BO107" s="4">
        <v>7</v>
      </c>
      <c r="BP107" s="4">
        <v>4</v>
      </c>
      <c r="BQ107" s="4">
        <v>8</v>
      </c>
      <c r="BR107" s="4">
        <v>9</v>
      </c>
      <c r="BS107" s="4">
        <v>7</v>
      </c>
      <c r="BT107" s="4">
        <v>12</v>
      </c>
      <c r="BU107" s="4">
        <v>11</v>
      </c>
      <c r="BV107" s="4">
        <v>12</v>
      </c>
      <c r="BX107">
        <f t="shared" si="1"/>
        <v>104</v>
      </c>
    </row>
    <row r="109" spans="1:76" x14ac:dyDescent="0.2">
      <c r="BS109" s="55">
        <f>SUMPRODUCT(BS3:BS107,$BX3:$BX107)/SUM(BS3:BS107)</f>
        <v>75.774242526032921</v>
      </c>
      <c r="BT109" s="55">
        <f t="shared" ref="BT109:BV109" si="2">SUMPRODUCT(BT3:BT107,$BX3:$BX107)/SUM(BT3:BT107)</f>
        <v>76.216280007590854</v>
      </c>
      <c r="BU109" s="55">
        <f t="shared" si="2"/>
        <v>76.095873319418374</v>
      </c>
      <c r="BV109" s="55">
        <f t="shared" si="2"/>
        <v>76.199679977072989</v>
      </c>
    </row>
    <row r="111" spans="1:76" x14ac:dyDescent="0.2">
      <c r="A111" t="s">
        <v>147</v>
      </c>
      <c r="B111" s="5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77FA-1F61-4A4F-BCC4-1D97615C04F9}">
  <dimension ref="A1:BV111"/>
  <sheetViews>
    <sheetView workbookViewId="0">
      <pane xSplit="1" ySplit="2" topLeftCell="BL89" activePane="bottomRight" state="frozen"/>
      <selection pane="topRight" activeCell="B1" sqref="B1"/>
      <selection pane="bottomLeft" activeCell="A3" sqref="A3"/>
      <selection pane="bottomRight" activeCell="BV114" sqref="BV114"/>
    </sheetView>
  </sheetViews>
  <sheetFormatPr baseColWidth="10" defaultRowHeight="16" x14ac:dyDescent="0.2"/>
  <sheetData>
    <row r="1" spans="1:74" x14ac:dyDescent="0.2">
      <c r="A1" s="4"/>
      <c r="B1" s="5">
        <v>1950</v>
      </c>
      <c r="C1" s="5">
        <v>1951</v>
      </c>
      <c r="D1" s="5">
        <v>1952</v>
      </c>
      <c r="E1" s="5">
        <v>1953</v>
      </c>
      <c r="F1" s="5">
        <v>1954</v>
      </c>
      <c r="G1" s="5">
        <v>1955</v>
      </c>
      <c r="H1" s="5">
        <v>1956</v>
      </c>
      <c r="I1" s="5">
        <v>1957</v>
      </c>
      <c r="J1" s="5">
        <v>1958</v>
      </c>
      <c r="K1" s="5">
        <v>1959</v>
      </c>
      <c r="L1" s="5">
        <v>1960</v>
      </c>
      <c r="M1" s="5">
        <v>1961</v>
      </c>
      <c r="N1" s="5">
        <v>1962</v>
      </c>
      <c r="O1" s="5">
        <v>1963</v>
      </c>
      <c r="P1" s="5">
        <v>1964</v>
      </c>
      <c r="Q1" s="5">
        <v>1965</v>
      </c>
      <c r="R1" s="5">
        <v>1966</v>
      </c>
      <c r="S1" s="5">
        <v>1967</v>
      </c>
      <c r="T1" s="5">
        <v>1968</v>
      </c>
      <c r="U1" s="5">
        <v>1969</v>
      </c>
      <c r="V1" s="5">
        <v>1970</v>
      </c>
      <c r="W1" s="5">
        <v>1971</v>
      </c>
      <c r="X1" s="5">
        <v>1972</v>
      </c>
      <c r="Y1" s="5">
        <v>1973</v>
      </c>
      <c r="Z1" s="5">
        <v>1974</v>
      </c>
      <c r="AA1" s="5">
        <v>1975</v>
      </c>
      <c r="AB1" s="5">
        <v>1976</v>
      </c>
      <c r="AC1" s="5">
        <v>1977</v>
      </c>
      <c r="AD1" s="5">
        <v>1978</v>
      </c>
      <c r="AE1" s="5">
        <v>1979</v>
      </c>
      <c r="AF1" s="5">
        <v>1980</v>
      </c>
      <c r="AG1" s="5">
        <v>1981</v>
      </c>
      <c r="AH1" s="5">
        <v>1982</v>
      </c>
      <c r="AI1" s="5">
        <v>1983</v>
      </c>
      <c r="AJ1" s="5">
        <v>1984</v>
      </c>
      <c r="AK1" s="5">
        <v>1985</v>
      </c>
      <c r="AL1" s="5">
        <v>1986</v>
      </c>
      <c r="AM1" s="5">
        <v>1987</v>
      </c>
      <c r="AN1" s="5">
        <v>1988</v>
      </c>
      <c r="AO1" s="5">
        <v>1989</v>
      </c>
      <c r="AP1" s="5">
        <v>1990</v>
      </c>
      <c r="AQ1" s="5">
        <v>1991</v>
      </c>
      <c r="AR1" s="5">
        <v>1992</v>
      </c>
      <c r="AS1" s="5">
        <v>1993</v>
      </c>
      <c r="AT1" s="5">
        <v>1994</v>
      </c>
      <c r="AU1" s="5">
        <v>1995</v>
      </c>
      <c r="AV1" s="5">
        <v>1996</v>
      </c>
      <c r="AW1" s="5">
        <v>1997</v>
      </c>
      <c r="AX1" s="5">
        <v>1998</v>
      </c>
      <c r="AY1" s="5">
        <v>1999</v>
      </c>
      <c r="AZ1" s="5">
        <v>2000</v>
      </c>
      <c r="BA1" s="5">
        <v>2001</v>
      </c>
      <c r="BB1" s="5">
        <v>2002</v>
      </c>
      <c r="BC1" s="5">
        <v>2003</v>
      </c>
      <c r="BD1" s="5">
        <v>2004</v>
      </c>
      <c r="BE1" s="5">
        <v>2005</v>
      </c>
      <c r="BF1" s="5">
        <v>2006</v>
      </c>
      <c r="BG1" s="5">
        <v>2007</v>
      </c>
      <c r="BH1" s="5">
        <v>2008</v>
      </c>
      <c r="BI1" s="5">
        <v>2009</v>
      </c>
      <c r="BJ1" s="5">
        <v>2010</v>
      </c>
      <c r="BK1" s="5">
        <v>2011</v>
      </c>
      <c r="BL1" s="5">
        <v>2012</v>
      </c>
      <c r="BM1" s="5">
        <v>2013</v>
      </c>
      <c r="BN1" s="5">
        <v>2014</v>
      </c>
      <c r="BO1" s="5">
        <v>2015</v>
      </c>
      <c r="BP1" s="5">
        <v>2016</v>
      </c>
      <c r="BQ1" s="5">
        <v>2017</v>
      </c>
      <c r="BR1" s="5">
        <v>2018</v>
      </c>
      <c r="BS1" s="5">
        <v>2019</v>
      </c>
      <c r="BT1" s="5">
        <v>2020</v>
      </c>
      <c r="BU1" s="5">
        <v>2021</v>
      </c>
      <c r="BV1" s="5">
        <v>2022</v>
      </c>
    </row>
    <row r="2" spans="1:74" x14ac:dyDescent="0.2">
      <c r="A2" s="6" t="s">
        <v>107</v>
      </c>
      <c r="B2" s="7">
        <v>36808</v>
      </c>
      <c r="C2" s="7">
        <v>37266</v>
      </c>
      <c r="D2" s="7">
        <v>36879</v>
      </c>
      <c r="E2" s="7">
        <v>38773</v>
      </c>
      <c r="F2" s="7">
        <v>37653</v>
      </c>
      <c r="G2" s="7">
        <v>38263</v>
      </c>
      <c r="H2" s="7">
        <v>39974</v>
      </c>
      <c r="I2" s="7">
        <v>38873</v>
      </c>
      <c r="J2" s="7">
        <v>39307</v>
      </c>
      <c r="K2" s="7">
        <v>39440</v>
      </c>
      <c r="L2" s="7">
        <v>40326</v>
      </c>
      <c r="M2" s="7">
        <v>40086</v>
      </c>
      <c r="N2" s="7">
        <v>42103</v>
      </c>
      <c r="O2" s="7">
        <v>42680</v>
      </c>
      <c r="P2" s="7">
        <v>41447</v>
      </c>
      <c r="Q2" s="7">
        <v>43542</v>
      </c>
      <c r="R2" s="7">
        <v>44878</v>
      </c>
      <c r="S2" s="7">
        <v>44007</v>
      </c>
      <c r="T2" s="7">
        <v>46362</v>
      </c>
      <c r="U2" s="7">
        <v>48057</v>
      </c>
      <c r="V2" s="7">
        <v>48567</v>
      </c>
      <c r="W2" s="7">
        <v>49095</v>
      </c>
      <c r="X2" s="7">
        <v>50383</v>
      </c>
      <c r="Y2" s="7">
        <v>49224</v>
      </c>
      <c r="Z2" s="7">
        <v>48645</v>
      </c>
      <c r="AA2" s="7">
        <v>50211</v>
      </c>
      <c r="AB2" s="7">
        <v>50491</v>
      </c>
      <c r="AC2" s="7">
        <v>48833</v>
      </c>
      <c r="AD2" s="7">
        <v>50792</v>
      </c>
      <c r="AE2" s="7">
        <v>50364</v>
      </c>
      <c r="AF2" s="7">
        <v>50978</v>
      </c>
      <c r="AG2" s="7">
        <v>52045</v>
      </c>
      <c r="AH2" s="7">
        <v>53118</v>
      </c>
      <c r="AI2" s="7">
        <v>53492</v>
      </c>
      <c r="AJ2" s="7">
        <v>55014</v>
      </c>
      <c r="AK2" s="7">
        <v>56857</v>
      </c>
      <c r="AL2" s="7">
        <v>58654</v>
      </c>
      <c r="AM2" s="7">
        <v>57243</v>
      </c>
      <c r="AN2" s="7">
        <v>58762</v>
      </c>
      <c r="AO2" s="7">
        <v>61816</v>
      </c>
      <c r="AP2" s="7">
        <v>62196</v>
      </c>
      <c r="AQ2" s="7">
        <v>63279</v>
      </c>
      <c r="AR2" s="7">
        <v>63623</v>
      </c>
      <c r="AS2" s="7">
        <v>67911</v>
      </c>
      <c r="AT2" s="7">
        <v>66443</v>
      </c>
      <c r="AU2" s="7">
        <v>67446</v>
      </c>
      <c r="AV2" s="7">
        <v>68553</v>
      </c>
      <c r="AW2" s="7">
        <v>68540</v>
      </c>
      <c r="AX2" s="7">
        <v>69273</v>
      </c>
      <c r="AY2" s="7">
        <v>71615</v>
      </c>
      <c r="AZ2" s="7">
        <v>71754</v>
      </c>
      <c r="BA2" s="7">
        <v>72058</v>
      </c>
      <c r="BB2" s="7">
        <v>73357</v>
      </c>
      <c r="BC2" s="7">
        <v>72924</v>
      </c>
      <c r="BD2" s="7">
        <v>70194</v>
      </c>
      <c r="BE2" s="7">
        <v>70040</v>
      </c>
      <c r="BF2" s="7">
        <v>70078</v>
      </c>
      <c r="BG2" s="7">
        <v>68225</v>
      </c>
      <c r="BH2" s="7">
        <v>70234</v>
      </c>
      <c r="BI2" s="7">
        <v>68870</v>
      </c>
      <c r="BJ2" s="7">
        <v>70081</v>
      </c>
      <c r="BK2" s="7">
        <v>70482</v>
      </c>
      <c r="BL2" s="7">
        <v>72906</v>
      </c>
      <c r="BM2" s="7">
        <v>72885</v>
      </c>
      <c r="BN2" s="7">
        <v>72102</v>
      </c>
      <c r="BO2" s="7">
        <v>76105</v>
      </c>
      <c r="BP2" s="7">
        <v>76817</v>
      </c>
      <c r="BQ2" s="7">
        <v>77553</v>
      </c>
      <c r="BR2" s="7">
        <v>78841</v>
      </c>
      <c r="BS2" s="7">
        <v>77453</v>
      </c>
      <c r="BT2" s="7">
        <v>84361</v>
      </c>
      <c r="BU2" s="7">
        <v>85203</v>
      </c>
      <c r="BV2" s="7">
        <v>86363</v>
      </c>
    </row>
    <row r="3" spans="1:74" x14ac:dyDescent="0.2">
      <c r="A3" s="8" t="s">
        <v>2</v>
      </c>
      <c r="B3" s="4">
        <v>2591</v>
      </c>
      <c r="C3" s="4">
        <v>2565</v>
      </c>
      <c r="D3" s="4">
        <v>2398</v>
      </c>
      <c r="E3" s="4">
        <v>2224</v>
      </c>
      <c r="F3" s="4">
        <v>2210</v>
      </c>
      <c r="G3" s="4">
        <v>2091</v>
      </c>
      <c r="H3" s="4">
        <v>1941</v>
      </c>
      <c r="I3" s="4">
        <v>1806</v>
      </c>
      <c r="J3" s="4">
        <v>1891</v>
      </c>
      <c r="K3" s="4">
        <v>1849</v>
      </c>
      <c r="L3" s="4">
        <v>1822</v>
      </c>
      <c r="M3" s="4">
        <v>1748</v>
      </c>
      <c r="N3" s="4">
        <v>1780</v>
      </c>
      <c r="O3" s="4">
        <v>1656</v>
      </c>
      <c r="P3" s="4">
        <v>1565</v>
      </c>
      <c r="Q3" s="4">
        <v>1512</v>
      </c>
      <c r="R3" s="4">
        <v>1460</v>
      </c>
      <c r="S3" s="4">
        <v>1380</v>
      </c>
      <c r="T3" s="4">
        <v>1326</v>
      </c>
      <c r="U3" s="4">
        <v>1360</v>
      </c>
      <c r="V3" s="4">
        <v>1289</v>
      </c>
      <c r="W3" s="4">
        <v>1134</v>
      </c>
      <c r="X3" s="4">
        <v>1053</v>
      </c>
      <c r="Y3" s="4">
        <v>975</v>
      </c>
      <c r="Z3" s="4">
        <v>903</v>
      </c>
      <c r="AA3" s="4">
        <v>797</v>
      </c>
      <c r="AB3" s="4">
        <v>834</v>
      </c>
      <c r="AC3" s="4">
        <v>674</v>
      </c>
      <c r="AD3" s="4">
        <v>695</v>
      </c>
      <c r="AE3" s="4">
        <v>633</v>
      </c>
      <c r="AF3" s="4">
        <v>655</v>
      </c>
      <c r="AG3" s="4">
        <v>629</v>
      </c>
      <c r="AH3" s="4">
        <v>606</v>
      </c>
      <c r="AI3" s="4">
        <v>626</v>
      </c>
      <c r="AJ3" s="4">
        <v>595</v>
      </c>
      <c r="AK3" s="4">
        <v>622</v>
      </c>
      <c r="AL3" s="4">
        <v>625</v>
      </c>
      <c r="AM3" s="4">
        <v>586</v>
      </c>
      <c r="AN3" s="4">
        <v>513</v>
      </c>
      <c r="AO3" s="4">
        <v>545</v>
      </c>
      <c r="AP3" s="4">
        <v>587</v>
      </c>
      <c r="AQ3" s="4">
        <v>509</v>
      </c>
      <c r="AR3" s="4">
        <v>546</v>
      </c>
      <c r="AS3" s="4">
        <v>509</v>
      </c>
      <c r="AT3" s="4">
        <v>468</v>
      </c>
      <c r="AU3" s="4">
        <v>432</v>
      </c>
      <c r="AV3" s="4">
        <v>472</v>
      </c>
      <c r="AW3" s="4">
        <v>427</v>
      </c>
      <c r="AX3" s="4">
        <v>422</v>
      </c>
      <c r="AY3" s="4">
        <v>485</v>
      </c>
      <c r="AZ3" s="4">
        <v>477</v>
      </c>
      <c r="BA3" s="4">
        <v>473</v>
      </c>
      <c r="BB3" s="4">
        <v>445</v>
      </c>
      <c r="BC3" s="4">
        <v>400</v>
      </c>
      <c r="BD3" s="4">
        <v>362</v>
      </c>
      <c r="BE3" s="4">
        <v>422</v>
      </c>
      <c r="BF3" s="4">
        <v>352</v>
      </c>
      <c r="BG3" s="4">
        <v>301</v>
      </c>
      <c r="BH3" s="4">
        <v>320</v>
      </c>
      <c r="BI3" s="4">
        <v>317</v>
      </c>
      <c r="BJ3" s="4">
        <v>317</v>
      </c>
      <c r="BK3" s="4">
        <v>279</v>
      </c>
      <c r="BL3" s="4">
        <v>288</v>
      </c>
      <c r="BM3" s="4">
        <v>292</v>
      </c>
      <c r="BN3" s="4">
        <v>276</v>
      </c>
      <c r="BO3" s="4">
        <v>248</v>
      </c>
      <c r="BP3" s="4">
        <v>274</v>
      </c>
      <c r="BQ3" s="4">
        <v>260</v>
      </c>
      <c r="BR3" s="4">
        <v>250</v>
      </c>
      <c r="BS3" s="4">
        <v>275</v>
      </c>
      <c r="BT3" s="4">
        <v>288</v>
      </c>
      <c r="BU3" s="4">
        <v>264</v>
      </c>
      <c r="BV3" s="4">
        <v>234</v>
      </c>
    </row>
    <row r="4" spans="1:74" x14ac:dyDescent="0.2">
      <c r="A4" s="8" t="s">
        <v>3</v>
      </c>
      <c r="B4" s="4">
        <v>287</v>
      </c>
      <c r="C4" s="4">
        <v>316</v>
      </c>
      <c r="D4" s="4">
        <v>236</v>
      </c>
      <c r="E4" s="4">
        <v>272</v>
      </c>
      <c r="F4" s="4">
        <v>193</v>
      </c>
      <c r="G4" s="4">
        <v>215</v>
      </c>
      <c r="H4" s="4">
        <v>191</v>
      </c>
      <c r="I4" s="4">
        <v>205</v>
      </c>
      <c r="J4" s="4">
        <v>185</v>
      </c>
      <c r="K4" s="4">
        <v>199</v>
      </c>
      <c r="L4" s="4">
        <v>197</v>
      </c>
      <c r="M4" s="4">
        <v>164</v>
      </c>
      <c r="N4" s="4">
        <v>160</v>
      </c>
      <c r="O4" s="4">
        <v>144</v>
      </c>
      <c r="P4" s="4">
        <v>153</v>
      </c>
      <c r="Q4" s="4">
        <v>132</v>
      </c>
      <c r="R4" s="4">
        <v>157</v>
      </c>
      <c r="S4" s="4">
        <v>128</v>
      </c>
      <c r="T4" s="4">
        <v>120</v>
      </c>
      <c r="U4" s="4">
        <v>144</v>
      </c>
      <c r="V4" s="4">
        <v>129</v>
      </c>
      <c r="W4" s="4">
        <v>120</v>
      </c>
      <c r="X4" s="4">
        <v>116</v>
      </c>
      <c r="Y4" s="4">
        <v>100</v>
      </c>
      <c r="Z4" s="4">
        <v>88</v>
      </c>
      <c r="AA4" s="4">
        <v>77</v>
      </c>
      <c r="AB4" s="4">
        <v>73</v>
      </c>
      <c r="AC4" s="4">
        <v>70</v>
      </c>
      <c r="AD4" s="4">
        <v>76</v>
      </c>
      <c r="AE4" s="4">
        <v>67</v>
      </c>
      <c r="AF4" s="4">
        <v>61</v>
      </c>
      <c r="AG4" s="4">
        <v>76</v>
      </c>
      <c r="AH4" s="4">
        <v>76</v>
      </c>
      <c r="AI4" s="4">
        <v>64</v>
      </c>
      <c r="AJ4" s="4">
        <v>55</v>
      </c>
      <c r="AK4" s="4">
        <v>50</v>
      </c>
      <c r="AL4" s="4">
        <v>67</v>
      </c>
      <c r="AM4" s="4">
        <v>63</v>
      </c>
      <c r="AN4" s="4">
        <v>43</v>
      </c>
      <c r="AO4" s="4">
        <v>53</v>
      </c>
      <c r="AP4" s="4">
        <v>65</v>
      </c>
      <c r="AQ4" s="4">
        <v>48</v>
      </c>
      <c r="AR4" s="4">
        <v>51</v>
      </c>
      <c r="AS4" s="4">
        <v>46</v>
      </c>
      <c r="AT4" s="4">
        <v>49</v>
      </c>
      <c r="AU4" s="4">
        <v>48</v>
      </c>
      <c r="AV4" s="4">
        <v>42</v>
      </c>
      <c r="AW4" s="4">
        <v>36</v>
      </c>
      <c r="AX4" s="4">
        <v>38</v>
      </c>
      <c r="AY4" s="4">
        <v>39</v>
      </c>
      <c r="AZ4" s="4">
        <v>42</v>
      </c>
      <c r="BA4" s="4">
        <v>36</v>
      </c>
      <c r="BB4" s="4">
        <v>39</v>
      </c>
      <c r="BC4" s="4">
        <v>39</v>
      </c>
      <c r="BD4" s="4">
        <v>35</v>
      </c>
      <c r="BE4" s="4">
        <v>45</v>
      </c>
      <c r="BF4" s="4">
        <v>34</v>
      </c>
      <c r="BG4" s="4">
        <v>24</v>
      </c>
      <c r="BH4" s="4">
        <v>26</v>
      </c>
      <c r="BI4" s="4">
        <v>22</v>
      </c>
      <c r="BJ4" s="4">
        <v>27</v>
      </c>
      <c r="BK4" s="4">
        <v>16</v>
      </c>
      <c r="BL4" s="4">
        <v>18</v>
      </c>
      <c r="BM4" s="4">
        <v>18</v>
      </c>
      <c r="BN4" s="4">
        <v>17</v>
      </c>
      <c r="BO4" s="4">
        <v>19</v>
      </c>
      <c r="BP4" s="4">
        <v>17</v>
      </c>
      <c r="BQ4" s="4">
        <v>20</v>
      </c>
      <c r="BR4" s="4">
        <v>15</v>
      </c>
      <c r="BS4" s="4">
        <v>25</v>
      </c>
      <c r="BT4" s="4">
        <v>15</v>
      </c>
      <c r="BU4" s="4">
        <v>16</v>
      </c>
      <c r="BV4" s="4">
        <v>21</v>
      </c>
    </row>
    <row r="5" spans="1:74" x14ac:dyDescent="0.2">
      <c r="A5" s="8" t="s">
        <v>4</v>
      </c>
      <c r="B5" s="4">
        <v>168</v>
      </c>
      <c r="C5" s="4">
        <v>182</v>
      </c>
      <c r="D5" s="4">
        <v>174</v>
      </c>
      <c r="E5" s="4">
        <v>151</v>
      </c>
      <c r="F5" s="4">
        <v>132</v>
      </c>
      <c r="G5" s="4">
        <v>116</v>
      </c>
      <c r="H5" s="4">
        <v>119</v>
      </c>
      <c r="I5" s="4">
        <v>130</v>
      </c>
      <c r="J5" s="4">
        <v>110</v>
      </c>
      <c r="K5" s="4">
        <v>117</v>
      </c>
      <c r="L5" s="4">
        <v>106</v>
      </c>
      <c r="M5" s="4">
        <v>91</v>
      </c>
      <c r="N5" s="4">
        <v>104</v>
      </c>
      <c r="O5" s="4">
        <v>90</v>
      </c>
      <c r="P5" s="4">
        <v>96</v>
      </c>
      <c r="Q5" s="4">
        <v>83</v>
      </c>
      <c r="R5" s="4">
        <v>107</v>
      </c>
      <c r="S5" s="4">
        <v>105</v>
      </c>
      <c r="T5" s="4">
        <v>102</v>
      </c>
      <c r="U5" s="4">
        <v>118</v>
      </c>
      <c r="V5" s="4">
        <v>80</v>
      </c>
      <c r="W5" s="4">
        <v>69</v>
      </c>
      <c r="X5" s="4">
        <v>79</v>
      </c>
      <c r="Y5" s="4">
        <v>70</v>
      </c>
      <c r="Z5" s="4">
        <v>65</v>
      </c>
      <c r="AA5" s="4">
        <v>65</v>
      </c>
      <c r="AB5" s="4">
        <v>42</v>
      </c>
      <c r="AC5" s="4">
        <v>43</v>
      </c>
      <c r="AD5" s="4">
        <v>49</v>
      </c>
      <c r="AE5" s="4">
        <v>37</v>
      </c>
      <c r="AF5" s="4">
        <v>49</v>
      </c>
      <c r="AG5" s="4">
        <v>42</v>
      </c>
      <c r="AH5" s="4">
        <v>41</v>
      </c>
      <c r="AI5" s="4">
        <v>39</v>
      </c>
      <c r="AJ5" s="4">
        <v>31</v>
      </c>
      <c r="AK5" s="4">
        <v>29</v>
      </c>
      <c r="AL5" s="4">
        <v>39</v>
      </c>
      <c r="AM5" s="4">
        <v>30</v>
      </c>
      <c r="AN5" s="4">
        <v>36</v>
      </c>
      <c r="AO5" s="4">
        <v>26</v>
      </c>
      <c r="AP5" s="4">
        <v>33</v>
      </c>
      <c r="AQ5" s="4">
        <v>37</v>
      </c>
      <c r="AR5" s="4">
        <v>37</v>
      </c>
      <c r="AS5" s="4">
        <v>27</v>
      </c>
      <c r="AT5" s="4">
        <v>29</v>
      </c>
      <c r="AU5" s="4">
        <v>25</v>
      </c>
      <c r="AV5" s="4">
        <v>29</v>
      </c>
      <c r="AW5" s="4">
        <v>24</v>
      </c>
      <c r="AX5" s="4">
        <v>19</v>
      </c>
      <c r="AY5" s="4">
        <v>28</v>
      </c>
      <c r="AZ5" s="4">
        <v>25</v>
      </c>
      <c r="BA5" s="4">
        <v>18</v>
      </c>
      <c r="BB5" s="4">
        <v>23</v>
      </c>
      <c r="BC5" s="4">
        <v>16</v>
      </c>
      <c r="BD5" s="4">
        <v>22</v>
      </c>
      <c r="BE5" s="4">
        <v>17</v>
      </c>
      <c r="BF5" s="4">
        <v>15</v>
      </c>
      <c r="BG5" s="4">
        <v>11</v>
      </c>
      <c r="BH5" s="4">
        <v>15</v>
      </c>
      <c r="BI5" s="4">
        <v>14</v>
      </c>
      <c r="BJ5" s="4">
        <v>15</v>
      </c>
      <c r="BK5" s="4">
        <v>12</v>
      </c>
      <c r="BL5" s="4">
        <v>12</v>
      </c>
      <c r="BM5" s="4">
        <v>7</v>
      </c>
      <c r="BN5" s="4">
        <v>8</v>
      </c>
      <c r="BO5" s="4">
        <v>8</v>
      </c>
      <c r="BP5" s="4">
        <v>8</v>
      </c>
      <c r="BQ5" s="4">
        <v>7</v>
      </c>
      <c r="BR5" s="4">
        <v>10</v>
      </c>
      <c r="BS5" s="4">
        <v>9</v>
      </c>
      <c r="BT5" s="4">
        <v>6</v>
      </c>
      <c r="BU5" s="4">
        <v>11</v>
      </c>
      <c r="BV5" s="4">
        <v>15</v>
      </c>
    </row>
    <row r="6" spans="1:74" x14ac:dyDescent="0.2">
      <c r="A6" s="8" t="s">
        <v>5</v>
      </c>
      <c r="B6" s="4">
        <v>140</v>
      </c>
      <c r="C6" s="4">
        <v>130</v>
      </c>
      <c r="D6" s="4">
        <v>102</v>
      </c>
      <c r="E6" s="4">
        <v>144</v>
      </c>
      <c r="F6" s="4">
        <v>94</v>
      </c>
      <c r="G6" s="4">
        <v>87</v>
      </c>
      <c r="H6" s="4">
        <v>87</v>
      </c>
      <c r="I6" s="4">
        <v>95</v>
      </c>
      <c r="J6" s="4">
        <v>87</v>
      </c>
      <c r="K6" s="4">
        <v>110</v>
      </c>
      <c r="L6" s="4">
        <v>70</v>
      </c>
      <c r="M6" s="4">
        <v>60</v>
      </c>
      <c r="N6" s="4">
        <v>87</v>
      </c>
      <c r="O6" s="4">
        <v>65</v>
      </c>
      <c r="P6" s="4">
        <v>84</v>
      </c>
      <c r="Q6" s="4">
        <v>83</v>
      </c>
      <c r="R6" s="4">
        <v>79</v>
      </c>
      <c r="S6" s="4">
        <v>71</v>
      </c>
      <c r="T6" s="4">
        <v>71</v>
      </c>
      <c r="U6" s="4">
        <v>60</v>
      </c>
      <c r="V6" s="4">
        <v>54</v>
      </c>
      <c r="W6" s="4">
        <v>66</v>
      </c>
      <c r="X6" s="4">
        <v>61</v>
      </c>
      <c r="Y6" s="4">
        <v>67</v>
      </c>
      <c r="Z6" s="4">
        <v>44</v>
      </c>
      <c r="AA6" s="4">
        <v>49</v>
      </c>
      <c r="AB6" s="4">
        <v>50</v>
      </c>
      <c r="AC6" s="4">
        <v>40</v>
      </c>
      <c r="AD6" s="4">
        <v>42</v>
      </c>
      <c r="AE6" s="4">
        <v>26</v>
      </c>
      <c r="AF6" s="4">
        <v>37</v>
      </c>
      <c r="AG6" s="4">
        <v>39</v>
      </c>
      <c r="AH6" s="4">
        <v>30</v>
      </c>
      <c r="AI6" s="4">
        <v>25</v>
      </c>
      <c r="AJ6" s="4">
        <v>31</v>
      </c>
      <c r="AK6" s="4">
        <v>24</v>
      </c>
      <c r="AL6" s="4">
        <v>25</v>
      </c>
      <c r="AM6" s="4">
        <v>26</v>
      </c>
      <c r="AN6" s="4">
        <v>15</v>
      </c>
      <c r="AO6" s="4">
        <v>28</v>
      </c>
      <c r="AP6" s="4">
        <v>27</v>
      </c>
      <c r="AQ6" s="4">
        <v>18</v>
      </c>
      <c r="AR6" s="4">
        <v>11</v>
      </c>
      <c r="AS6" s="4">
        <v>25</v>
      </c>
      <c r="AT6" s="4">
        <v>16</v>
      </c>
      <c r="AU6" s="4">
        <v>23</v>
      </c>
      <c r="AV6" s="4">
        <v>16</v>
      </c>
      <c r="AW6" s="4">
        <v>23</v>
      </c>
      <c r="AX6" s="4">
        <v>17</v>
      </c>
      <c r="AY6" s="4">
        <v>15</v>
      </c>
      <c r="AZ6" s="4">
        <v>15</v>
      </c>
      <c r="BA6" s="4">
        <v>14</v>
      </c>
      <c r="BB6" s="4">
        <v>15</v>
      </c>
      <c r="BC6" s="4">
        <v>11</v>
      </c>
      <c r="BD6" s="4">
        <v>15</v>
      </c>
      <c r="BE6" s="4">
        <v>13</v>
      </c>
      <c r="BF6" s="4">
        <v>13</v>
      </c>
      <c r="BG6" s="4">
        <v>18</v>
      </c>
      <c r="BH6" s="4">
        <v>16</v>
      </c>
      <c r="BI6" s="4">
        <v>13</v>
      </c>
      <c r="BJ6" s="4">
        <v>6</v>
      </c>
      <c r="BK6" s="4">
        <v>5</v>
      </c>
      <c r="BL6" s="4">
        <v>11</v>
      </c>
      <c r="BM6" s="4">
        <v>9</v>
      </c>
      <c r="BN6" s="4">
        <v>11</v>
      </c>
      <c r="BO6" s="4">
        <v>5</v>
      </c>
      <c r="BP6" s="4">
        <v>8</v>
      </c>
      <c r="BQ6" s="4">
        <v>8</v>
      </c>
      <c r="BR6" s="4">
        <v>9</v>
      </c>
      <c r="BS6" s="4">
        <v>5</v>
      </c>
      <c r="BT6" s="4">
        <v>5</v>
      </c>
      <c r="BU6" s="4">
        <v>3</v>
      </c>
      <c r="BV6" s="4">
        <v>12</v>
      </c>
    </row>
    <row r="7" spans="1:74" x14ac:dyDescent="0.2">
      <c r="A7" s="8" t="s">
        <v>6</v>
      </c>
      <c r="B7" s="4">
        <v>112</v>
      </c>
      <c r="C7" s="4">
        <v>108</v>
      </c>
      <c r="D7" s="4">
        <v>101</v>
      </c>
      <c r="E7" s="4">
        <v>105</v>
      </c>
      <c r="F7" s="4">
        <v>78</v>
      </c>
      <c r="G7" s="4">
        <v>63</v>
      </c>
      <c r="H7" s="4">
        <v>78</v>
      </c>
      <c r="I7" s="4">
        <v>92</v>
      </c>
      <c r="J7" s="4">
        <v>65</v>
      </c>
      <c r="K7" s="4">
        <v>68</v>
      </c>
      <c r="L7" s="4">
        <v>76</v>
      </c>
      <c r="M7" s="4">
        <v>65</v>
      </c>
      <c r="N7" s="4">
        <v>64</v>
      </c>
      <c r="O7" s="4">
        <v>62</v>
      </c>
      <c r="P7" s="4">
        <v>71</v>
      </c>
      <c r="Q7" s="4">
        <v>60</v>
      </c>
      <c r="R7" s="4">
        <v>47</v>
      </c>
      <c r="S7" s="4">
        <v>49</v>
      </c>
      <c r="T7" s="4">
        <v>57</v>
      </c>
      <c r="U7" s="4">
        <v>55</v>
      </c>
      <c r="V7" s="4">
        <v>60</v>
      </c>
      <c r="W7" s="4">
        <v>61</v>
      </c>
      <c r="X7" s="4">
        <v>57</v>
      </c>
      <c r="Y7" s="4">
        <v>49</v>
      </c>
      <c r="Z7" s="4">
        <v>47</v>
      </c>
      <c r="AA7" s="4">
        <v>54</v>
      </c>
      <c r="AB7" s="4">
        <v>34</v>
      </c>
      <c r="AC7" s="4">
        <v>29</v>
      </c>
      <c r="AD7" s="4">
        <v>30</v>
      </c>
      <c r="AE7" s="4">
        <v>35</v>
      </c>
      <c r="AF7" s="4">
        <v>24</v>
      </c>
      <c r="AG7" s="4">
        <v>23</v>
      </c>
      <c r="AH7" s="4">
        <v>22</v>
      </c>
      <c r="AI7" s="4">
        <v>22</v>
      </c>
      <c r="AJ7" s="4">
        <v>14</v>
      </c>
      <c r="AK7" s="4">
        <v>25</v>
      </c>
      <c r="AL7" s="4">
        <v>17</v>
      </c>
      <c r="AM7" s="4">
        <v>17</v>
      </c>
      <c r="AN7" s="4">
        <v>18</v>
      </c>
      <c r="AO7" s="4">
        <v>23</v>
      </c>
      <c r="AP7" s="4">
        <v>19</v>
      </c>
      <c r="AQ7" s="4">
        <v>21</v>
      </c>
      <c r="AR7" s="4">
        <v>16</v>
      </c>
      <c r="AS7" s="4">
        <v>19</v>
      </c>
      <c r="AT7" s="4">
        <v>12</v>
      </c>
      <c r="AU7" s="4">
        <v>13</v>
      </c>
      <c r="AV7" s="4">
        <v>23</v>
      </c>
      <c r="AW7" s="4">
        <v>15</v>
      </c>
      <c r="AX7" s="4">
        <v>10</v>
      </c>
      <c r="AY7" s="4">
        <v>7</v>
      </c>
      <c r="AZ7" s="4">
        <v>18</v>
      </c>
      <c r="BA7" s="4">
        <v>16</v>
      </c>
      <c r="BB7" s="4">
        <v>17</v>
      </c>
      <c r="BC7" s="4">
        <v>17</v>
      </c>
      <c r="BD7" s="4">
        <v>12</v>
      </c>
      <c r="BE7" s="4">
        <v>19</v>
      </c>
      <c r="BF7" s="4">
        <v>10</v>
      </c>
      <c r="BG7" s="4">
        <v>9</v>
      </c>
      <c r="BH7" s="4">
        <v>12</v>
      </c>
      <c r="BI7" s="4">
        <v>11</v>
      </c>
      <c r="BJ7" s="4">
        <v>13</v>
      </c>
      <c r="BK7" s="4">
        <v>6</v>
      </c>
      <c r="BL7" s="4">
        <v>8</v>
      </c>
      <c r="BM7" s="4">
        <v>6</v>
      </c>
      <c r="BN7" s="4">
        <v>11</v>
      </c>
      <c r="BO7" s="4">
        <v>4</v>
      </c>
      <c r="BP7" s="4">
        <v>8</v>
      </c>
      <c r="BQ7" s="4">
        <v>6</v>
      </c>
      <c r="BR7" s="4">
        <v>9</v>
      </c>
      <c r="BS7" s="4">
        <v>5</v>
      </c>
      <c r="BT7" s="4">
        <v>9</v>
      </c>
      <c r="BU7" s="4">
        <v>5</v>
      </c>
      <c r="BV7" s="4">
        <v>5</v>
      </c>
    </row>
    <row r="8" spans="1:74" x14ac:dyDescent="0.2">
      <c r="A8" s="8" t="s">
        <v>7</v>
      </c>
      <c r="B8" s="4">
        <v>78</v>
      </c>
      <c r="C8" s="4">
        <v>81</v>
      </c>
      <c r="D8" s="4">
        <v>82</v>
      </c>
      <c r="E8" s="4">
        <v>104</v>
      </c>
      <c r="F8" s="4">
        <v>56</v>
      </c>
      <c r="G8" s="4">
        <v>61</v>
      </c>
      <c r="H8" s="4">
        <v>58</v>
      </c>
      <c r="I8" s="4">
        <v>53</v>
      </c>
      <c r="J8" s="4">
        <v>47</v>
      </c>
      <c r="K8" s="4">
        <v>62</v>
      </c>
      <c r="L8" s="4">
        <v>51</v>
      </c>
      <c r="M8" s="4">
        <v>51</v>
      </c>
      <c r="N8" s="4">
        <v>59</v>
      </c>
      <c r="O8" s="4">
        <v>39</v>
      </c>
      <c r="P8" s="4">
        <v>68</v>
      </c>
      <c r="Q8" s="4">
        <v>56</v>
      </c>
      <c r="R8" s="4">
        <v>45</v>
      </c>
      <c r="S8" s="4">
        <v>49</v>
      </c>
      <c r="T8" s="4">
        <v>60</v>
      </c>
      <c r="U8" s="4">
        <v>56</v>
      </c>
      <c r="V8" s="4">
        <v>46</v>
      </c>
      <c r="W8" s="4">
        <v>44</v>
      </c>
      <c r="X8" s="4">
        <v>35</v>
      </c>
      <c r="Y8" s="4">
        <v>32</v>
      </c>
      <c r="Z8" s="4">
        <v>39</v>
      </c>
      <c r="AA8" s="4">
        <v>36</v>
      </c>
      <c r="AB8" s="4">
        <v>42</v>
      </c>
      <c r="AC8" s="4">
        <v>32</v>
      </c>
      <c r="AD8" s="4">
        <v>33</v>
      </c>
      <c r="AE8" s="4">
        <v>22</v>
      </c>
      <c r="AF8" s="4">
        <v>20</v>
      </c>
      <c r="AG8" s="4">
        <v>16</v>
      </c>
      <c r="AH8" s="4">
        <v>28</v>
      </c>
      <c r="AI8" s="4">
        <v>16</v>
      </c>
      <c r="AJ8" s="4">
        <v>23</v>
      </c>
      <c r="AK8" s="4">
        <v>18</v>
      </c>
      <c r="AL8" s="4">
        <v>15</v>
      </c>
      <c r="AM8" s="4">
        <v>18</v>
      </c>
      <c r="AN8" s="4">
        <v>10</v>
      </c>
      <c r="AO8" s="4">
        <v>14</v>
      </c>
      <c r="AP8" s="4">
        <v>17</v>
      </c>
      <c r="AQ8" s="4">
        <v>18</v>
      </c>
      <c r="AR8" s="4">
        <v>27</v>
      </c>
      <c r="AS8" s="4">
        <v>15</v>
      </c>
      <c r="AT8" s="4">
        <v>10</v>
      </c>
      <c r="AU8" s="4">
        <v>18</v>
      </c>
      <c r="AV8" s="4">
        <v>15</v>
      </c>
      <c r="AW8" s="4">
        <v>12</v>
      </c>
      <c r="AX8" s="4">
        <v>14</v>
      </c>
      <c r="AY8" s="4">
        <v>11</v>
      </c>
      <c r="AZ8" s="4">
        <v>7</v>
      </c>
      <c r="BA8" s="4">
        <v>3</v>
      </c>
      <c r="BB8" s="4">
        <v>14</v>
      </c>
      <c r="BC8" s="4">
        <v>8</v>
      </c>
      <c r="BD8" s="4">
        <v>8</v>
      </c>
      <c r="BE8" s="4">
        <v>8</v>
      </c>
      <c r="BF8" s="4">
        <v>12</v>
      </c>
      <c r="BG8" s="4">
        <v>9</v>
      </c>
      <c r="BH8" s="4">
        <v>6</v>
      </c>
      <c r="BI8" s="4">
        <v>11</v>
      </c>
      <c r="BJ8" s="4">
        <v>11</v>
      </c>
      <c r="BK8" s="4">
        <v>8</v>
      </c>
      <c r="BL8" s="4">
        <v>5</v>
      </c>
      <c r="BM8" s="4">
        <v>6</v>
      </c>
      <c r="BN8" s="4">
        <v>6</v>
      </c>
      <c r="BO8" s="4">
        <v>4</v>
      </c>
      <c r="BP8" s="4">
        <v>5</v>
      </c>
      <c r="BQ8" s="4">
        <v>6</v>
      </c>
      <c r="BR8" s="4">
        <v>11</v>
      </c>
      <c r="BS8" s="4">
        <v>5</v>
      </c>
      <c r="BT8" s="4">
        <v>5</v>
      </c>
      <c r="BU8" s="4">
        <v>8</v>
      </c>
      <c r="BV8" s="4">
        <v>11</v>
      </c>
    </row>
    <row r="9" spans="1:74" x14ac:dyDescent="0.2">
      <c r="A9" s="8" t="s">
        <v>8</v>
      </c>
      <c r="B9" s="4">
        <v>44</v>
      </c>
      <c r="C9" s="4">
        <v>49</v>
      </c>
      <c r="D9" s="4">
        <v>54</v>
      </c>
      <c r="E9" s="4">
        <v>75</v>
      </c>
      <c r="F9" s="4">
        <v>64</v>
      </c>
      <c r="G9" s="4">
        <v>55</v>
      </c>
      <c r="H9" s="4">
        <v>51</v>
      </c>
      <c r="I9" s="4">
        <v>48</v>
      </c>
      <c r="J9" s="4">
        <v>49</v>
      </c>
      <c r="K9" s="4">
        <v>58</v>
      </c>
      <c r="L9" s="4">
        <v>41</v>
      </c>
      <c r="M9" s="4">
        <v>38</v>
      </c>
      <c r="N9" s="4">
        <v>38</v>
      </c>
      <c r="O9" s="4">
        <v>55</v>
      </c>
      <c r="P9" s="4">
        <v>53</v>
      </c>
      <c r="Q9" s="4">
        <v>53</v>
      </c>
      <c r="R9" s="4">
        <v>45</v>
      </c>
      <c r="S9" s="4">
        <v>37</v>
      </c>
      <c r="T9" s="4">
        <v>44</v>
      </c>
      <c r="U9" s="4">
        <v>39</v>
      </c>
      <c r="V9" s="4">
        <v>45</v>
      </c>
      <c r="W9" s="4">
        <v>47</v>
      </c>
      <c r="X9" s="4">
        <v>38</v>
      </c>
      <c r="Y9" s="4">
        <v>36</v>
      </c>
      <c r="Z9" s="4">
        <v>35</v>
      </c>
      <c r="AA9" s="4">
        <v>35</v>
      </c>
      <c r="AB9" s="4">
        <v>35</v>
      </c>
      <c r="AC9" s="4">
        <v>36</v>
      </c>
      <c r="AD9" s="4">
        <v>26</v>
      </c>
      <c r="AE9" s="4">
        <v>26</v>
      </c>
      <c r="AF9" s="4">
        <v>18</v>
      </c>
      <c r="AG9" s="4">
        <v>16</v>
      </c>
      <c r="AH9" s="4">
        <v>18</v>
      </c>
      <c r="AI9" s="4">
        <v>16</v>
      </c>
      <c r="AJ9" s="4">
        <v>14</v>
      </c>
      <c r="AK9" s="4">
        <v>7</v>
      </c>
      <c r="AL9" s="4">
        <v>13</v>
      </c>
      <c r="AM9" s="4">
        <v>15</v>
      </c>
      <c r="AN9" s="4">
        <v>22</v>
      </c>
      <c r="AO9" s="4">
        <v>7</v>
      </c>
      <c r="AP9" s="4">
        <v>11</v>
      </c>
      <c r="AQ9" s="4">
        <v>19</v>
      </c>
      <c r="AR9" s="4">
        <v>9</v>
      </c>
      <c r="AS9" s="4">
        <v>16</v>
      </c>
      <c r="AT9" s="4">
        <v>10</v>
      </c>
      <c r="AU9" s="4">
        <v>11</v>
      </c>
      <c r="AV9" s="4">
        <v>12</v>
      </c>
      <c r="AW9" s="4">
        <v>13</v>
      </c>
      <c r="AX9" s="4">
        <v>5</v>
      </c>
      <c r="AY9" s="4">
        <v>11</v>
      </c>
      <c r="AZ9" s="4">
        <v>10</v>
      </c>
      <c r="BA9" s="4">
        <v>9</v>
      </c>
      <c r="BB9" s="4">
        <v>11</v>
      </c>
      <c r="BC9" s="4">
        <v>9</v>
      </c>
      <c r="BD9" s="4">
        <v>10</v>
      </c>
      <c r="BE9" s="4">
        <v>5</v>
      </c>
      <c r="BF9" s="4">
        <v>11</v>
      </c>
      <c r="BG9" s="4">
        <v>11</v>
      </c>
      <c r="BH9" s="4">
        <v>6</v>
      </c>
      <c r="BI9" s="4">
        <v>9</v>
      </c>
      <c r="BJ9" s="4">
        <v>12</v>
      </c>
      <c r="BK9" s="4">
        <v>5</v>
      </c>
      <c r="BL9" s="4">
        <v>9</v>
      </c>
      <c r="BM9" s="4">
        <v>4</v>
      </c>
      <c r="BN9" s="4">
        <v>7</v>
      </c>
      <c r="BO9" s="4">
        <v>8</v>
      </c>
      <c r="BP9" s="4">
        <v>5</v>
      </c>
      <c r="BQ9" s="4">
        <v>8</v>
      </c>
      <c r="BR9" s="4">
        <v>9</v>
      </c>
      <c r="BS9" s="4">
        <v>3</v>
      </c>
      <c r="BT9" s="4">
        <v>6</v>
      </c>
      <c r="BU9" s="4">
        <v>4</v>
      </c>
      <c r="BV9" s="4">
        <v>5</v>
      </c>
    </row>
    <row r="10" spans="1:74" x14ac:dyDescent="0.2">
      <c r="A10" s="8" t="s">
        <v>9</v>
      </c>
      <c r="B10" s="4">
        <v>28</v>
      </c>
      <c r="C10" s="4">
        <v>48</v>
      </c>
      <c r="D10" s="4">
        <v>44</v>
      </c>
      <c r="E10" s="4">
        <v>64</v>
      </c>
      <c r="F10" s="4">
        <v>46</v>
      </c>
      <c r="G10" s="4">
        <v>51</v>
      </c>
      <c r="H10" s="4">
        <v>42</v>
      </c>
      <c r="I10" s="4">
        <v>46</v>
      </c>
      <c r="J10" s="4">
        <v>33</v>
      </c>
      <c r="K10" s="4">
        <v>58</v>
      </c>
      <c r="L10" s="4">
        <v>50</v>
      </c>
      <c r="M10" s="4">
        <v>35</v>
      </c>
      <c r="N10" s="4">
        <v>45</v>
      </c>
      <c r="O10" s="4">
        <v>49</v>
      </c>
      <c r="P10" s="4">
        <v>36</v>
      </c>
      <c r="Q10" s="4">
        <v>29</v>
      </c>
      <c r="R10" s="4">
        <v>38</v>
      </c>
      <c r="S10" s="4">
        <v>44</v>
      </c>
      <c r="T10" s="4">
        <v>53</v>
      </c>
      <c r="U10" s="4">
        <v>39</v>
      </c>
      <c r="V10" s="4">
        <v>43</v>
      </c>
      <c r="W10" s="4">
        <v>34</v>
      </c>
      <c r="X10" s="4">
        <v>35</v>
      </c>
      <c r="Y10" s="4">
        <v>39</v>
      </c>
      <c r="Z10" s="4">
        <v>44</v>
      </c>
      <c r="AA10" s="4">
        <v>32</v>
      </c>
      <c r="AB10" s="4">
        <v>31</v>
      </c>
      <c r="AC10" s="4">
        <v>32</v>
      </c>
      <c r="AD10" s="4">
        <v>28</v>
      </c>
      <c r="AE10" s="4">
        <v>22</v>
      </c>
      <c r="AF10" s="4">
        <v>23</v>
      </c>
      <c r="AG10" s="4">
        <v>23</v>
      </c>
      <c r="AH10" s="4">
        <v>14</v>
      </c>
      <c r="AI10" s="4">
        <v>16</v>
      </c>
      <c r="AJ10" s="4">
        <v>21</v>
      </c>
      <c r="AK10" s="4">
        <v>7</v>
      </c>
      <c r="AL10" s="4">
        <v>12</v>
      </c>
      <c r="AM10" s="4">
        <v>12</v>
      </c>
      <c r="AN10" s="4">
        <v>12</v>
      </c>
      <c r="AO10" s="4">
        <v>15</v>
      </c>
      <c r="AP10" s="4">
        <v>12</v>
      </c>
      <c r="AQ10" s="4">
        <v>10</v>
      </c>
      <c r="AR10" s="4">
        <v>10</v>
      </c>
      <c r="AS10" s="4">
        <v>16</v>
      </c>
      <c r="AT10" s="4">
        <v>11</v>
      </c>
      <c r="AU10" s="4">
        <v>9</v>
      </c>
      <c r="AV10" s="4">
        <v>7</v>
      </c>
      <c r="AW10" s="4">
        <v>8</v>
      </c>
      <c r="AX10" s="4">
        <v>9</v>
      </c>
      <c r="AY10" s="4">
        <v>11</v>
      </c>
      <c r="AZ10" s="4">
        <v>12</v>
      </c>
      <c r="BA10" s="4">
        <v>7</v>
      </c>
      <c r="BB10" s="4">
        <v>4</v>
      </c>
      <c r="BC10" s="4">
        <v>10</v>
      </c>
      <c r="BD10" s="4">
        <v>7</v>
      </c>
      <c r="BE10" s="4">
        <v>10</v>
      </c>
      <c r="BF10" s="4">
        <v>7</v>
      </c>
      <c r="BG10" s="4">
        <v>8</v>
      </c>
      <c r="BH10" s="4">
        <v>7</v>
      </c>
      <c r="BI10" s="4">
        <v>11</v>
      </c>
      <c r="BJ10" s="4">
        <v>7</v>
      </c>
      <c r="BK10" s="4">
        <v>5</v>
      </c>
      <c r="BL10" s="4">
        <v>8</v>
      </c>
      <c r="BM10" s="4">
        <v>9</v>
      </c>
      <c r="BN10" s="4">
        <v>7</v>
      </c>
      <c r="BO10" s="4">
        <v>4</v>
      </c>
      <c r="BP10" s="4">
        <v>6</v>
      </c>
      <c r="BQ10" s="4">
        <v>7</v>
      </c>
      <c r="BR10" s="4">
        <v>4</v>
      </c>
      <c r="BS10" s="4">
        <v>6</v>
      </c>
      <c r="BT10" s="4">
        <v>6</v>
      </c>
      <c r="BU10" s="4">
        <v>7</v>
      </c>
      <c r="BV10" s="4">
        <v>7</v>
      </c>
    </row>
    <row r="11" spans="1:74" x14ac:dyDescent="0.2">
      <c r="A11" s="8" t="s">
        <v>10</v>
      </c>
      <c r="B11" s="4">
        <v>40</v>
      </c>
      <c r="C11" s="4">
        <v>33</v>
      </c>
      <c r="D11" s="4">
        <v>45</v>
      </c>
      <c r="E11" s="4">
        <v>61</v>
      </c>
      <c r="F11" s="4">
        <v>32</v>
      </c>
      <c r="G11" s="4">
        <v>47</v>
      </c>
      <c r="H11" s="4">
        <v>56</v>
      </c>
      <c r="I11" s="4">
        <v>36</v>
      </c>
      <c r="J11" s="4">
        <v>31</v>
      </c>
      <c r="K11" s="4">
        <v>35</v>
      </c>
      <c r="L11" s="4">
        <v>33</v>
      </c>
      <c r="M11" s="4">
        <v>34</v>
      </c>
      <c r="N11" s="4">
        <v>34</v>
      </c>
      <c r="O11" s="4">
        <v>35</v>
      </c>
      <c r="P11" s="4">
        <v>29</v>
      </c>
      <c r="Q11" s="4">
        <v>37</v>
      </c>
      <c r="R11" s="4">
        <v>26</v>
      </c>
      <c r="S11" s="4">
        <v>33</v>
      </c>
      <c r="T11" s="4">
        <v>25</v>
      </c>
      <c r="U11" s="4">
        <v>36</v>
      </c>
      <c r="V11" s="4">
        <v>28</v>
      </c>
      <c r="W11" s="4">
        <v>29</v>
      </c>
      <c r="X11" s="4">
        <v>30</v>
      </c>
      <c r="Y11" s="4">
        <v>39</v>
      </c>
      <c r="Z11" s="4">
        <v>39</v>
      </c>
      <c r="AA11" s="4">
        <v>26</v>
      </c>
      <c r="AB11" s="4">
        <v>34</v>
      </c>
      <c r="AC11" s="4">
        <v>28</v>
      </c>
      <c r="AD11" s="4">
        <v>20</v>
      </c>
      <c r="AE11" s="4">
        <v>25</v>
      </c>
      <c r="AF11" s="4">
        <v>35</v>
      </c>
      <c r="AG11" s="4">
        <v>17</v>
      </c>
      <c r="AH11" s="4">
        <v>19</v>
      </c>
      <c r="AI11" s="4">
        <v>16</v>
      </c>
      <c r="AJ11" s="4">
        <v>9</v>
      </c>
      <c r="AK11" s="4">
        <v>12</v>
      </c>
      <c r="AL11" s="4">
        <v>13</v>
      </c>
      <c r="AM11" s="4">
        <v>10</v>
      </c>
      <c r="AN11" s="4">
        <v>13</v>
      </c>
      <c r="AO11" s="4">
        <v>9</v>
      </c>
      <c r="AP11" s="4">
        <v>9</v>
      </c>
      <c r="AQ11" s="4">
        <v>13</v>
      </c>
      <c r="AR11" s="4">
        <v>8</v>
      </c>
      <c r="AS11" s="4">
        <v>9</v>
      </c>
      <c r="AT11" s="4">
        <v>13</v>
      </c>
      <c r="AU11" s="4">
        <v>5</v>
      </c>
      <c r="AV11" s="4">
        <v>11</v>
      </c>
      <c r="AW11" s="4">
        <v>9</v>
      </c>
      <c r="AX11" s="4">
        <v>10</v>
      </c>
      <c r="AY11" s="4">
        <v>12</v>
      </c>
      <c r="AZ11" s="4">
        <v>10</v>
      </c>
      <c r="BA11" s="4">
        <v>10</v>
      </c>
      <c r="BB11" s="4">
        <v>9</v>
      </c>
      <c r="BC11" s="4">
        <v>12</v>
      </c>
      <c r="BD11" s="4">
        <v>8</v>
      </c>
      <c r="BE11" s="4">
        <v>3</v>
      </c>
      <c r="BF11" s="4">
        <v>10</v>
      </c>
      <c r="BG11" s="4">
        <v>6</v>
      </c>
      <c r="BH11" s="4">
        <v>6</v>
      </c>
      <c r="BI11" s="4">
        <v>4</v>
      </c>
      <c r="BJ11" s="4">
        <v>4</v>
      </c>
      <c r="BK11" s="4">
        <v>2</v>
      </c>
      <c r="BL11" s="4">
        <v>10</v>
      </c>
      <c r="BM11" s="4">
        <v>6</v>
      </c>
      <c r="BN11" s="4">
        <v>5</v>
      </c>
      <c r="BO11" s="4">
        <v>8</v>
      </c>
      <c r="BP11" s="4">
        <v>7</v>
      </c>
      <c r="BQ11" s="4">
        <v>5</v>
      </c>
      <c r="BR11" s="4">
        <v>4</v>
      </c>
      <c r="BS11" s="4">
        <v>4</v>
      </c>
      <c r="BT11" s="4">
        <v>4</v>
      </c>
      <c r="BU11" s="4">
        <v>7</v>
      </c>
      <c r="BV11" s="4">
        <v>9</v>
      </c>
    </row>
    <row r="12" spans="1:74" x14ac:dyDescent="0.2">
      <c r="A12" s="8" t="s">
        <v>11</v>
      </c>
      <c r="B12" s="4">
        <v>30</v>
      </c>
      <c r="C12" s="4">
        <v>37</v>
      </c>
      <c r="D12" s="4">
        <v>31</v>
      </c>
      <c r="E12" s="4">
        <v>40</v>
      </c>
      <c r="F12" s="4">
        <v>39</v>
      </c>
      <c r="G12" s="4">
        <v>34</v>
      </c>
      <c r="H12" s="4">
        <v>35</v>
      </c>
      <c r="I12" s="4">
        <v>44</v>
      </c>
      <c r="J12" s="4">
        <v>33</v>
      </c>
      <c r="K12" s="4">
        <v>39</v>
      </c>
      <c r="L12" s="4">
        <v>33</v>
      </c>
      <c r="M12" s="4">
        <v>29</v>
      </c>
      <c r="N12" s="4">
        <v>23</v>
      </c>
      <c r="O12" s="4">
        <v>32</v>
      </c>
      <c r="P12" s="4">
        <v>31</v>
      </c>
      <c r="Q12" s="4">
        <v>44</v>
      </c>
      <c r="R12" s="4">
        <v>30</v>
      </c>
      <c r="S12" s="4">
        <v>32</v>
      </c>
      <c r="T12" s="4">
        <v>33</v>
      </c>
      <c r="U12" s="4">
        <v>34</v>
      </c>
      <c r="V12" s="4">
        <v>25</v>
      </c>
      <c r="W12" s="4">
        <v>21</v>
      </c>
      <c r="X12" s="4">
        <v>29</v>
      </c>
      <c r="Y12" s="4">
        <v>32</v>
      </c>
      <c r="Z12" s="4">
        <v>23</v>
      </c>
      <c r="AA12" s="4">
        <v>29</v>
      </c>
      <c r="AB12" s="4">
        <v>39</v>
      </c>
      <c r="AC12" s="4">
        <v>30</v>
      </c>
      <c r="AD12" s="4">
        <v>22</v>
      </c>
      <c r="AE12" s="4">
        <v>31</v>
      </c>
      <c r="AF12" s="4">
        <v>19</v>
      </c>
      <c r="AG12" s="4">
        <v>25</v>
      </c>
      <c r="AH12" s="4">
        <v>17</v>
      </c>
      <c r="AI12" s="4">
        <v>19</v>
      </c>
      <c r="AJ12" s="4">
        <v>11</v>
      </c>
      <c r="AK12" s="4">
        <v>15</v>
      </c>
      <c r="AL12" s="4">
        <v>13</v>
      </c>
      <c r="AM12" s="4">
        <v>7</v>
      </c>
      <c r="AN12" s="4">
        <v>15</v>
      </c>
      <c r="AO12" s="4">
        <v>12</v>
      </c>
      <c r="AP12" s="4">
        <v>12</v>
      </c>
      <c r="AQ12" s="4">
        <v>10</v>
      </c>
      <c r="AR12" s="4">
        <v>9</v>
      </c>
      <c r="AS12" s="4">
        <v>14</v>
      </c>
      <c r="AT12" s="4">
        <v>10</v>
      </c>
      <c r="AU12" s="4">
        <v>8</v>
      </c>
      <c r="AV12" s="4">
        <v>12</v>
      </c>
      <c r="AW12" s="4">
        <v>7</v>
      </c>
      <c r="AX12" s="4">
        <v>10</v>
      </c>
      <c r="AY12" s="4">
        <v>10</v>
      </c>
      <c r="AZ12" s="4">
        <v>13</v>
      </c>
      <c r="BA12" s="4">
        <v>12</v>
      </c>
      <c r="BB12" s="4">
        <v>9</v>
      </c>
      <c r="BC12" s="4">
        <v>15</v>
      </c>
      <c r="BD12" s="4">
        <v>8</v>
      </c>
      <c r="BE12" s="4">
        <v>5</v>
      </c>
      <c r="BF12" s="4">
        <v>7</v>
      </c>
      <c r="BG12" s="4">
        <v>10</v>
      </c>
      <c r="BH12" s="4">
        <v>11</v>
      </c>
      <c r="BI12" s="4">
        <v>7</v>
      </c>
      <c r="BJ12" s="4">
        <v>4</v>
      </c>
      <c r="BK12" s="4">
        <v>5</v>
      </c>
      <c r="BL12" s="4">
        <v>4</v>
      </c>
      <c r="BM12" s="4">
        <v>2</v>
      </c>
      <c r="BN12" s="4">
        <v>7</v>
      </c>
      <c r="BO12" s="4">
        <v>6</v>
      </c>
      <c r="BP12" s="4">
        <v>7</v>
      </c>
      <c r="BQ12" s="4">
        <v>7</v>
      </c>
      <c r="BR12" s="4">
        <v>6</v>
      </c>
      <c r="BS12" s="4">
        <v>6</v>
      </c>
      <c r="BT12" s="4">
        <v>3</v>
      </c>
      <c r="BU12" s="4">
        <v>8</v>
      </c>
      <c r="BV12" s="4">
        <v>7</v>
      </c>
    </row>
    <row r="13" spans="1:74" x14ac:dyDescent="0.2">
      <c r="A13" s="8" t="s">
        <v>12</v>
      </c>
      <c r="B13" s="4">
        <v>26</v>
      </c>
      <c r="C13" s="4">
        <v>26</v>
      </c>
      <c r="D13" s="4">
        <v>26</v>
      </c>
      <c r="E13" s="4">
        <v>31</v>
      </c>
      <c r="F13" s="4">
        <v>27</v>
      </c>
      <c r="G13" s="4">
        <v>31</v>
      </c>
      <c r="H13" s="4">
        <v>36</v>
      </c>
      <c r="I13" s="4">
        <v>32</v>
      </c>
      <c r="J13" s="4">
        <v>30</v>
      </c>
      <c r="K13" s="4">
        <v>23</v>
      </c>
      <c r="L13" s="4">
        <v>23</v>
      </c>
      <c r="M13" s="4">
        <v>32</v>
      </c>
      <c r="N13" s="4">
        <v>27</v>
      </c>
      <c r="O13" s="4">
        <v>30</v>
      </c>
      <c r="P13" s="4">
        <v>34</v>
      </c>
      <c r="Q13" s="4">
        <v>21</v>
      </c>
      <c r="R13" s="4">
        <v>38</v>
      </c>
      <c r="S13" s="4">
        <v>22</v>
      </c>
      <c r="T13" s="4">
        <v>31</v>
      </c>
      <c r="U13" s="4">
        <v>33</v>
      </c>
      <c r="V13" s="4">
        <v>21</v>
      </c>
      <c r="W13" s="4">
        <v>26</v>
      </c>
      <c r="X13" s="4">
        <v>28</v>
      </c>
      <c r="Y13" s="4">
        <v>29</v>
      </c>
      <c r="Z13" s="4">
        <v>24</v>
      </c>
      <c r="AA13" s="4">
        <v>24</v>
      </c>
      <c r="AB13" s="4">
        <v>24</v>
      </c>
      <c r="AC13" s="4">
        <v>23</v>
      </c>
      <c r="AD13" s="4">
        <v>28</v>
      </c>
      <c r="AE13" s="4">
        <v>30</v>
      </c>
      <c r="AF13" s="4">
        <v>19</v>
      </c>
      <c r="AG13" s="4">
        <v>13</v>
      </c>
      <c r="AH13" s="4">
        <v>16</v>
      </c>
      <c r="AI13" s="4">
        <v>15</v>
      </c>
      <c r="AJ13" s="4">
        <v>9</v>
      </c>
      <c r="AK13" s="4">
        <v>10</v>
      </c>
      <c r="AL13" s="4">
        <v>18</v>
      </c>
      <c r="AM13" s="4">
        <v>18</v>
      </c>
      <c r="AN13" s="4">
        <v>9</v>
      </c>
      <c r="AO13" s="4">
        <v>16</v>
      </c>
      <c r="AP13" s="4">
        <v>11</v>
      </c>
      <c r="AQ13" s="4">
        <v>11</v>
      </c>
      <c r="AR13" s="4">
        <v>5</v>
      </c>
      <c r="AS13" s="4">
        <v>12</v>
      </c>
      <c r="AT13" s="4">
        <v>10</v>
      </c>
      <c r="AU13" s="4">
        <v>10</v>
      </c>
      <c r="AV13" s="4">
        <v>5</v>
      </c>
      <c r="AW13" s="4">
        <v>10</v>
      </c>
      <c r="AX13" s="4">
        <v>6</v>
      </c>
      <c r="AY13" s="4">
        <v>8</v>
      </c>
      <c r="AZ13" s="4">
        <v>12</v>
      </c>
      <c r="BA13" s="4">
        <v>9</v>
      </c>
      <c r="BB13" s="4">
        <v>9</v>
      </c>
      <c r="BC13" s="4">
        <v>9</v>
      </c>
      <c r="BD13" s="4">
        <v>4</v>
      </c>
      <c r="BE13" s="4">
        <v>18</v>
      </c>
      <c r="BF13" s="4">
        <v>6</v>
      </c>
      <c r="BG13" s="4">
        <v>13</v>
      </c>
      <c r="BH13" s="4">
        <v>8</v>
      </c>
      <c r="BI13" s="4">
        <v>6</v>
      </c>
      <c r="BJ13" s="4">
        <v>5</v>
      </c>
      <c r="BK13" s="4">
        <v>9</v>
      </c>
      <c r="BL13" s="4">
        <v>7</v>
      </c>
      <c r="BM13" s="4">
        <v>4</v>
      </c>
      <c r="BN13" s="4">
        <v>9</v>
      </c>
      <c r="BO13" s="4">
        <v>13</v>
      </c>
      <c r="BP13" s="4">
        <v>12</v>
      </c>
      <c r="BQ13" s="4">
        <v>8</v>
      </c>
      <c r="BR13" s="4">
        <v>1</v>
      </c>
      <c r="BS13" s="4">
        <v>5</v>
      </c>
      <c r="BT13" s="4">
        <v>6</v>
      </c>
      <c r="BU13" s="4">
        <v>4</v>
      </c>
      <c r="BV13" s="4">
        <v>7</v>
      </c>
    </row>
    <row r="14" spans="1:74" x14ac:dyDescent="0.2">
      <c r="A14" s="8" t="s">
        <v>13</v>
      </c>
      <c r="B14" s="4">
        <v>20</v>
      </c>
      <c r="C14" s="4">
        <v>38</v>
      </c>
      <c r="D14" s="4">
        <v>29</v>
      </c>
      <c r="E14" s="4">
        <v>30</v>
      </c>
      <c r="F14" s="4">
        <v>26</v>
      </c>
      <c r="G14" s="4">
        <v>22</v>
      </c>
      <c r="H14" s="4">
        <v>31</v>
      </c>
      <c r="I14" s="4">
        <v>37</v>
      </c>
      <c r="J14" s="4">
        <v>26</v>
      </c>
      <c r="K14" s="4">
        <v>31</v>
      </c>
      <c r="L14" s="4">
        <v>24</v>
      </c>
      <c r="M14" s="4">
        <v>24</v>
      </c>
      <c r="N14" s="4">
        <v>24</v>
      </c>
      <c r="O14" s="4">
        <v>31</v>
      </c>
      <c r="P14" s="4">
        <v>27</v>
      </c>
      <c r="Q14" s="4">
        <v>25</v>
      </c>
      <c r="R14" s="4">
        <v>25</v>
      </c>
      <c r="S14" s="4">
        <v>22</v>
      </c>
      <c r="T14" s="4">
        <v>24</v>
      </c>
      <c r="U14" s="4">
        <v>26</v>
      </c>
      <c r="V14" s="4">
        <v>21</v>
      </c>
      <c r="W14" s="4">
        <v>39</v>
      </c>
      <c r="X14" s="4">
        <v>32</v>
      </c>
      <c r="Y14" s="4">
        <v>24</v>
      </c>
      <c r="Z14" s="4">
        <v>27</v>
      </c>
      <c r="AA14" s="4">
        <v>34</v>
      </c>
      <c r="AB14" s="4">
        <v>20</v>
      </c>
      <c r="AC14" s="4">
        <v>23</v>
      </c>
      <c r="AD14" s="4">
        <v>29</v>
      </c>
      <c r="AE14" s="4">
        <v>26</v>
      </c>
      <c r="AF14" s="4">
        <v>20</v>
      </c>
      <c r="AG14" s="4">
        <v>23</v>
      </c>
      <c r="AH14" s="4">
        <v>23</v>
      </c>
      <c r="AI14" s="4">
        <v>22</v>
      </c>
      <c r="AJ14" s="4">
        <v>19</v>
      </c>
      <c r="AK14" s="4">
        <v>12</v>
      </c>
      <c r="AL14" s="4">
        <v>13</v>
      </c>
      <c r="AM14" s="4">
        <v>12</v>
      </c>
      <c r="AN14" s="4">
        <v>7</v>
      </c>
      <c r="AO14" s="4">
        <v>15</v>
      </c>
      <c r="AP14" s="4">
        <v>17</v>
      </c>
      <c r="AQ14" s="4">
        <v>17</v>
      </c>
      <c r="AR14" s="4">
        <v>17</v>
      </c>
      <c r="AS14" s="4">
        <v>11</v>
      </c>
      <c r="AT14" s="4">
        <v>17</v>
      </c>
      <c r="AU14" s="4">
        <v>16</v>
      </c>
      <c r="AV14" s="4">
        <v>9</v>
      </c>
      <c r="AW14" s="4">
        <v>8</v>
      </c>
      <c r="AX14" s="4">
        <v>10</v>
      </c>
      <c r="AY14" s="4">
        <v>5</v>
      </c>
      <c r="AZ14" s="4">
        <v>6</v>
      </c>
      <c r="BA14" s="4">
        <v>13</v>
      </c>
      <c r="BB14" s="4">
        <v>6</v>
      </c>
      <c r="BC14" s="4">
        <v>16</v>
      </c>
      <c r="BD14" s="4">
        <v>8</v>
      </c>
      <c r="BE14" s="4">
        <v>9</v>
      </c>
      <c r="BF14" s="4">
        <v>12</v>
      </c>
      <c r="BG14" s="4">
        <v>9</v>
      </c>
      <c r="BH14" s="4">
        <v>11</v>
      </c>
      <c r="BI14" s="4">
        <v>6</v>
      </c>
      <c r="BJ14" s="4">
        <v>8</v>
      </c>
      <c r="BK14" s="4">
        <v>9</v>
      </c>
      <c r="BL14" s="4">
        <v>7</v>
      </c>
      <c r="BM14" s="4">
        <v>7</v>
      </c>
      <c r="BN14" s="4">
        <v>9</v>
      </c>
      <c r="BO14" s="4">
        <v>5</v>
      </c>
      <c r="BP14" s="4">
        <v>7</v>
      </c>
      <c r="BQ14" s="4">
        <v>3</v>
      </c>
      <c r="BR14" s="4">
        <v>2</v>
      </c>
      <c r="BS14" s="4">
        <v>3</v>
      </c>
      <c r="BT14" s="4">
        <v>4</v>
      </c>
      <c r="BU14" s="4">
        <v>5</v>
      </c>
      <c r="BV14" s="4">
        <v>7</v>
      </c>
    </row>
    <row r="15" spans="1:74" x14ac:dyDescent="0.2">
      <c r="A15" s="8" t="s">
        <v>14</v>
      </c>
      <c r="B15" s="4">
        <v>30</v>
      </c>
      <c r="C15" s="4">
        <v>31</v>
      </c>
      <c r="D15" s="4">
        <v>25</v>
      </c>
      <c r="E15" s="4">
        <v>42</v>
      </c>
      <c r="F15" s="4">
        <v>23</v>
      </c>
      <c r="G15" s="4">
        <v>36</v>
      </c>
      <c r="H15" s="4">
        <v>35</v>
      </c>
      <c r="I15" s="4">
        <v>32</v>
      </c>
      <c r="J15" s="4">
        <v>33</v>
      </c>
      <c r="K15" s="4">
        <v>34</v>
      </c>
      <c r="L15" s="4">
        <v>28</v>
      </c>
      <c r="M15" s="4">
        <v>32</v>
      </c>
      <c r="N15" s="4">
        <v>37</v>
      </c>
      <c r="O15" s="4">
        <v>24</v>
      </c>
      <c r="P15" s="4">
        <v>31</v>
      </c>
      <c r="Q15" s="4">
        <v>31</v>
      </c>
      <c r="R15" s="4">
        <v>24</v>
      </c>
      <c r="S15" s="4">
        <v>43</v>
      </c>
      <c r="T15" s="4">
        <v>31</v>
      </c>
      <c r="U15" s="4">
        <v>32</v>
      </c>
      <c r="V15" s="4">
        <v>38</v>
      </c>
      <c r="W15" s="4">
        <v>31</v>
      </c>
      <c r="X15" s="4">
        <v>36</v>
      </c>
      <c r="Y15" s="4">
        <v>26</v>
      </c>
      <c r="Z15" s="4">
        <v>24</v>
      </c>
      <c r="AA15" s="4">
        <v>28</v>
      </c>
      <c r="AB15" s="4">
        <v>25</v>
      </c>
      <c r="AC15" s="4">
        <v>27</v>
      </c>
      <c r="AD15" s="4">
        <v>24</v>
      </c>
      <c r="AE15" s="4">
        <v>20</v>
      </c>
      <c r="AF15" s="4">
        <v>20</v>
      </c>
      <c r="AG15" s="4">
        <v>21</v>
      </c>
      <c r="AH15" s="4">
        <v>23</v>
      </c>
      <c r="AI15" s="4">
        <v>24</v>
      </c>
      <c r="AJ15" s="4">
        <v>18</v>
      </c>
      <c r="AK15" s="4">
        <v>15</v>
      </c>
      <c r="AL15" s="4">
        <v>17</v>
      </c>
      <c r="AM15" s="4">
        <v>21</v>
      </c>
      <c r="AN15" s="4">
        <v>15</v>
      </c>
      <c r="AO15" s="4">
        <v>15</v>
      </c>
      <c r="AP15" s="4">
        <v>20</v>
      </c>
      <c r="AQ15" s="4">
        <v>17</v>
      </c>
      <c r="AR15" s="4">
        <v>14</v>
      </c>
      <c r="AS15" s="4">
        <v>23</v>
      </c>
      <c r="AT15" s="4">
        <v>14</v>
      </c>
      <c r="AU15" s="4">
        <v>11</v>
      </c>
      <c r="AV15" s="4">
        <v>12</v>
      </c>
      <c r="AW15" s="4">
        <v>14</v>
      </c>
      <c r="AX15" s="4">
        <v>8</v>
      </c>
      <c r="AY15" s="4">
        <v>17</v>
      </c>
      <c r="AZ15" s="4">
        <v>10</v>
      </c>
      <c r="BA15" s="4">
        <v>15</v>
      </c>
      <c r="BB15" s="4">
        <v>13</v>
      </c>
      <c r="BC15" s="4">
        <v>10</v>
      </c>
      <c r="BD15" s="4">
        <v>11</v>
      </c>
      <c r="BE15" s="4">
        <v>7</v>
      </c>
      <c r="BF15" s="4">
        <v>9</v>
      </c>
      <c r="BG15" s="4">
        <v>10</v>
      </c>
      <c r="BH15" s="4">
        <v>10</v>
      </c>
      <c r="BI15" s="4">
        <v>6</v>
      </c>
      <c r="BJ15" s="4">
        <v>6</v>
      </c>
      <c r="BK15" s="4">
        <v>7</v>
      </c>
      <c r="BL15" s="4">
        <v>11</v>
      </c>
      <c r="BM15" s="4">
        <v>11</v>
      </c>
      <c r="BN15" s="4">
        <v>10</v>
      </c>
      <c r="BO15" s="4">
        <v>6</v>
      </c>
      <c r="BP15" s="4">
        <v>6</v>
      </c>
      <c r="BQ15" s="4">
        <v>7</v>
      </c>
      <c r="BR15" s="4">
        <v>7</v>
      </c>
      <c r="BS15" s="4">
        <v>6</v>
      </c>
      <c r="BT15" s="4">
        <v>12</v>
      </c>
      <c r="BU15" s="4">
        <v>6</v>
      </c>
      <c r="BV15" s="4">
        <v>8</v>
      </c>
    </row>
    <row r="16" spans="1:74" x14ac:dyDescent="0.2">
      <c r="A16" s="8" t="s">
        <v>15</v>
      </c>
      <c r="B16" s="4">
        <v>29</v>
      </c>
      <c r="C16" s="4">
        <v>37</v>
      </c>
      <c r="D16" s="4">
        <v>38</v>
      </c>
      <c r="E16" s="4">
        <v>42</v>
      </c>
      <c r="F16" s="4">
        <v>27</v>
      </c>
      <c r="G16" s="4">
        <v>30</v>
      </c>
      <c r="H16" s="4">
        <v>25</v>
      </c>
      <c r="I16" s="4">
        <v>33</v>
      </c>
      <c r="J16" s="4">
        <v>36</v>
      </c>
      <c r="K16" s="4">
        <v>37</v>
      </c>
      <c r="L16" s="4">
        <v>33</v>
      </c>
      <c r="M16" s="4">
        <v>28</v>
      </c>
      <c r="N16" s="4">
        <v>34</v>
      </c>
      <c r="O16" s="4">
        <v>29</v>
      </c>
      <c r="P16" s="4">
        <v>27</v>
      </c>
      <c r="Q16" s="4">
        <v>30</v>
      </c>
      <c r="R16" s="4">
        <v>33</v>
      </c>
      <c r="S16" s="4">
        <v>35</v>
      </c>
      <c r="T16" s="4">
        <v>34</v>
      </c>
      <c r="U16" s="4">
        <v>32</v>
      </c>
      <c r="V16" s="4">
        <v>31</v>
      </c>
      <c r="W16" s="4">
        <v>38</v>
      </c>
      <c r="X16" s="4">
        <v>39</v>
      </c>
      <c r="Y16" s="4">
        <v>42</v>
      </c>
      <c r="Z16" s="4">
        <v>30</v>
      </c>
      <c r="AA16" s="4">
        <v>26</v>
      </c>
      <c r="AB16" s="4">
        <v>28</v>
      </c>
      <c r="AC16" s="4">
        <v>33</v>
      </c>
      <c r="AD16" s="4">
        <v>30</v>
      </c>
      <c r="AE16" s="4">
        <v>25</v>
      </c>
      <c r="AF16" s="4">
        <v>23</v>
      </c>
      <c r="AG16" s="4">
        <v>29</v>
      </c>
      <c r="AH16" s="4">
        <v>16</v>
      </c>
      <c r="AI16" s="4">
        <v>30</v>
      </c>
      <c r="AJ16" s="4">
        <v>21</v>
      </c>
      <c r="AK16" s="4">
        <v>20</v>
      </c>
      <c r="AL16" s="4">
        <v>16</v>
      </c>
      <c r="AM16" s="4">
        <v>22</v>
      </c>
      <c r="AN16" s="4">
        <v>16</v>
      </c>
      <c r="AO16" s="4">
        <v>22</v>
      </c>
      <c r="AP16" s="4">
        <v>28</v>
      </c>
      <c r="AQ16" s="4">
        <v>19</v>
      </c>
      <c r="AR16" s="4">
        <v>16</v>
      </c>
      <c r="AS16" s="4">
        <v>11</v>
      </c>
      <c r="AT16" s="4">
        <v>15</v>
      </c>
      <c r="AU16" s="4">
        <v>20</v>
      </c>
      <c r="AV16" s="4">
        <v>22</v>
      </c>
      <c r="AW16" s="4">
        <v>8</v>
      </c>
      <c r="AX16" s="4">
        <v>13</v>
      </c>
      <c r="AY16" s="4">
        <v>18</v>
      </c>
      <c r="AZ16" s="4">
        <v>15</v>
      </c>
      <c r="BA16" s="4">
        <v>13</v>
      </c>
      <c r="BB16" s="4">
        <v>11</v>
      </c>
      <c r="BC16" s="4">
        <v>13</v>
      </c>
      <c r="BD16" s="4">
        <v>11</v>
      </c>
      <c r="BE16" s="4">
        <v>11</v>
      </c>
      <c r="BF16" s="4">
        <v>15</v>
      </c>
      <c r="BG16" s="4">
        <v>9</v>
      </c>
      <c r="BH16" s="4">
        <v>9</v>
      </c>
      <c r="BI16" s="4">
        <v>7</v>
      </c>
      <c r="BJ16" s="4">
        <v>12</v>
      </c>
      <c r="BK16" s="4">
        <v>9</v>
      </c>
      <c r="BL16" s="4">
        <v>6</v>
      </c>
      <c r="BM16" s="4">
        <v>9</v>
      </c>
      <c r="BN16" s="4">
        <v>8</v>
      </c>
      <c r="BO16" s="4">
        <v>8</v>
      </c>
      <c r="BP16" s="4">
        <v>5</v>
      </c>
      <c r="BQ16" s="4">
        <v>12</v>
      </c>
      <c r="BR16" s="4">
        <v>1</v>
      </c>
      <c r="BS16" s="4">
        <v>9</v>
      </c>
      <c r="BT16" s="4">
        <v>4</v>
      </c>
      <c r="BU16" s="4">
        <v>10</v>
      </c>
      <c r="BV16" s="4">
        <v>9</v>
      </c>
    </row>
    <row r="17" spans="1:74" x14ac:dyDescent="0.2">
      <c r="A17" s="8" t="s">
        <v>16</v>
      </c>
      <c r="B17" s="4">
        <v>22</v>
      </c>
      <c r="C17" s="4">
        <v>33</v>
      </c>
      <c r="D17" s="4">
        <v>24</v>
      </c>
      <c r="E17" s="4">
        <v>42</v>
      </c>
      <c r="F17" s="4">
        <v>28</v>
      </c>
      <c r="G17" s="4">
        <v>29</v>
      </c>
      <c r="H17" s="4">
        <v>34</v>
      </c>
      <c r="I17" s="4">
        <v>28</v>
      </c>
      <c r="J17" s="4">
        <v>32</v>
      </c>
      <c r="K17" s="4">
        <v>28</v>
      </c>
      <c r="L17" s="4">
        <v>24</v>
      </c>
      <c r="M17" s="4">
        <v>36</v>
      </c>
      <c r="N17" s="4">
        <v>28</v>
      </c>
      <c r="O17" s="4">
        <v>39</v>
      </c>
      <c r="P17" s="4">
        <v>36</v>
      </c>
      <c r="Q17" s="4">
        <v>27</v>
      </c>
      <c r="R17" s="4">
        <v>36</v>
      </c>
      <c r="S17" s="4">
        <v>35</v>
      </c>
      <c r="T17" s="4">
        <v>37</v>
      </c>
      <c r="U17" s="4">
        <v>32</v>
      </c>
      <c r="V17" s="4">
        <v>38</v>
      </c>
      <c r="W17" s="4">
        <v>31</v>
      </c>
      <c r="X17" s="4">
        <v>31</v>
      </c>
      <c r="Y17" s="4">
        <v>32</v>
      </c>
      <c r="Z17" s="4">
        <v>30</v>
      </c>
      <c r="AA17" s="4">
        <v>21</v>
      </c>
      <c r="AB17" s="4">
        <v>36</v>
      </c>
      <c r="AC17" s="4">
        <v>32</v>
      </c>
      <c r="AD17" s="4">
        <v>30</v>
      </c>
      <c r="AE17" s="4">
        <v>26</v>
      </c>
      <c r="AF17" s="4">
        <v>24</v>
      </c>
      <c r="AG17" s="4">
        <v>25</v>
      </c>
      <c r="AH17" s="4">
        <v>25</v>
      </c>
      <c r="AI17" s="4">
        <v>23</v>
      </c>
      <c r="AJ17" s="4">
        <v>27</v>
      </c>
      <c r="AK17" s="4">
        <v>16</v>
      </c>
      <c r="AL17" s="4">
        <v>17</v>
      </c>
      <c r="AM17" s="4">
        <v>19</v>
      </c>
      <c r="AN17" s="4">
        <v>11</v>
      </c>
      <c r="AO17" s="4">
        <v>14</v>
      </c>
      <c r="AP17" s="4">
        <v>17</v>
      </c>
      <c r="AQ17" s="4">
        <v>15</v>
      </c>
      <c r="AR17" s="4">
        <v>19</v>
      </c>
      <c r="AS17" s="4">
        <v>14</v>
      </c>
      <c r="AT17" s="4">
        <v>13</v>
      </c>
      <c r="AU17" s="4">
        <v>17</v>
      </c>
      <c r="AV17" s="4">
        <v>13</v>
      </c>
      <c r="AW17" s="4">
        <v>15</v>
      </c>
      <c r="AX17" s="4">
        <v>11</v>
      </c>
      <c r="AY17" s="4">
        <v>20</v>
      </c>
      <c r="AZ17" s="4">
        <v>11</v>
      </c>
      <c r="BA17" s="4">
        <v>23</v>
      </c>
      <c r="BB17" s="4">
        <v>10</v>
      </c>
      <c r="BC17" s="4">
        <v>18</v>
      </c>
      <c r="BD17" s="4">
        <v>12</v>
      </c>
      <c r="BE17" s="4">
        <v>15</v>
      </c>
      <c r="BF17" s="4">
        <v>12</v>
      </c>
      <c r="BG17" s="4">
        <v>16</v>
      </c>
      <c r="BH17" s="4">
        <v>8</v>
      </c>
      <c r="BI17" s="4">
        <v>16</v>
      </c>
      <c r="BJ17" s="4">
        <v>5</v>
      </c>
      <c r="BK17" s="4">
        <v>8</v>
      </c>
      <c r="BL17" s="4">
        <v>8</v>
      </c>
      <c r="BM17" s="4">
        <v>9</v>
      </c>
      <c r="BN17" s="4">
        <v>13</v>
      </c>
      <c r="BO17" s="4">
        <v>10</v>
      </c>
      <c r="BP17" s="4">
        <v>7</v>
      </c>
      <c r="BQ17" s="4">
        <v>7</v>
      </c>
      <c r="BR17" s="4">
        <v>12</v>
      </c>
      <c r="BS17" s="4">
        <v>5</v>
      </c>
      <c r="BT17" s="4">
        <v>15</v>
      </c>
      <c r="BU17" s="4">
        <v>12</v>
      </c>
      <c r="BV17" s="4">
        <v>8</v>
      </c>
    </row>
    <row r="18" spans="1:74" x14ac:dyDescent="0.2">
      <c r="A18" s="8" t="s">
        <v>17</v>
      </c>
      <c r="B18" s="4">
        <v>40</v>
      </c>
      <c r="C18" s="4">
        <v>28</v>
      </c>
      <c r="D18" s="4">
        <v>28</v>
      </c>
      <c r="E18" s="4">
        <v>43</v>
      </c>
      <c r="F18" s="4">
        <v>33</v>
      </c>
      <c r="G18" s="4">
        <v>24</v>
      </c>
      <c r="H18" s="4">
        <v>14</v>
      </c>
      <c r="I18" s="4">
        <v>37</v>
      </c>
      <c r="J18" s="4">
        <v>29</v>
      </c>
      <c r="K18" s="4">
        <v>29</v>
      </c>
      <c r="L18" s="4">
        <v>23</v>
      </c>
      <c r="M18" s="4">
        <v>31</v>
      </c>
      <c r="N18" s="4">
        <v>48</v>
      </c>
      <c r="O18" s="4">
        <v>37</v>
      </c>
      <c r="P18" s="4">
        <v>26</v>
      </c>
      <c r="Q18" s="4">
        <v>44</v>
      </c>
      <c r="R18" s="4">
        <v>42</v>
      </c>
      <c r="S18" s="4">
        <v>28</v>
      </c>
      <c r="T18" s="4">
        <v>39</v>
      </c>
      <c r="U18" s="4">
        <v>43</v>
      </c>
      <c r="V18" s="4">
        <v>43</v>
      </c>
      <c r="W18" s="4">
        <v>34</v>
      </c>
      <c r="X18" s="4">
        <v>37</v>
      </c>
      <c r="Y18" s="4">
        <v>50</v>
      </c>
      <c r="Z18" s="4">
        <v>31</v>
      </c>
      <c r="AA18" s="4">
        <v>33</v>
      </c>
      <c r="AB18" s="4">
        <v>36</v>
      </c>
      <c r="AC18" s="4">
        <v>25</v>
      </c>
      <c r="AD18" s="4">
        <v>40</v>
      </c>
      <c r="AE18" s="4">
        <v>39</v>
      </c>
      <c r="AF18" s="4">
        <v>29</v>
      </c>
      <c r="AG18" s="4">
        <v>26</v>
      </c>
      <c r="AH18" s="4">
        <v>38</v>
      </c>
      <c r="AI18" s="4">
        <v>26</v>
      </c>
      <c r="AJ18" s="4">
        <v>20</v>
      </c>
      <c r="AK18" s="4">
        <v>24</v>
      </c>
      <c r="AL18" s="4">
        <v>18</v>
      </c>
      <c r="AM18" s="4">
        <v>24</v>
      </c>
      <c r="AN18" s="4">
        <v>19</v>
      </c>
      <c r="AO18" s="4">
        <v>23</v>
      </c>
      <c r="AP18" s="4">
        <v>21</v>
      </c>
      <c r="AQ18" s="4">
        <v>26</v>
      </c>
      <c r="AR18" s="4">
        <v>19</v>
      </c>
      <c r="AS18" s="4">
        <v>14</v>
      </c>
      <c r="AT18" s="4">
        <v>17</v>
      </c>
      <c r="AU18" s="4">
        <v>25</v>
      </c>
      <c r="AV18" s="4">
        <v>16</v>
      </c>
      <c r="AW18" s="4">
        <v>20</v>
      </c>
      <c r="AX18" s="4">
        <v>15</v>
      </c>
      <c r="AY18" s="4">
        <v>15</v>
      </c>
      <c r="AZ18" s="4">
        <v>22</v>
      </c>
      <c r="BA18" s="4">
        <v>23</v>
      </c>
      <c r="BB18" s="4">
        <v>21</v>
      </c>
      <c r="BC18" s="4">
        <v>13</v>
      </c>
      <c r="BD18" s="4">
        <v>12</v>
      </c>
      <c r="BE18" s="4">
        <v>9</v>
      </c>
      <c r="BF18" s="4">
        <v>17</v>
      </c>
      <c r="BG18" s="4">
        <v>11</v>
      </c>
      <c r="BH18" s="4">
        <v>9</v>
      </c>
      <c r="BI18" s="4">
        <v>11</v>
      </c>
      <c r="BJ18" s="4">
        <v>3</v>
      </c>
      <c r="BK18" s="4">
        <v>12</v>
      </c>
      <c r="BL18" s="4">
        <v>13</v>
      </c>
      <c r="BM18" s="4">
        <v>11</v>
      </c>
      <c r="BN18" s="4">
        <v>11</v>
      </c>
      <c r="BO18" s="4">
        <v>14</v>
      </c>
      <c r="BP18" s="4">
        <v>6</v>
      </c>
      <c r="BQ18" s="4">
        <v>13</v>
      </c>
      <c r="BR18" s="4">
        <v>7</v>
      </c>
      <c r="BS18" s="4">
        <v>11</v>
      </c>
      <c r="BT18" s="4">
        <v>9</v>
      </c>
      <c r="BU18" s="4">
        <v>8</v>
      </c>
      <c r="BV18" s="4">
        <v>15</v>
      </c>
    </row>
    <row r="19" spans="1:74" x14ac:dyDescent="0.2">
      <c r="A19" s="8" t="s">
        <v>18</v>
      </c>
      <c r="B19" s="4">
        <v>37</v>
      </c>
      <c r="C19" s="4">
        <v>29</v>
      </c>
      <c r="D19" s="4">
        <v>31</v>
      </c>
      <c r="E19" s="4">
        <v>48</v>
      </c>
      <c r="F19" s="4">
        <v>30</v>
      </c>
      <c r="G19" s="4">
        <v>34</v>
      </c>
      <c r="H19" s="4">
        <v>28</v>
      </c>
      <c r="I19" s="4">
        <v>36</v>
      </c>
      <c r="J19" s="4">
        <v>41</v>
      </c>
      <c r="K19" s="4">
        <v>26</v>
      </c>
      <c r="L19" s="4">
        <v>29</v>
      </c>
      <c r="M19" s="4">
        <v>33</v>
      </c>
      <c r="N19" s="4">
        <v>34</v>
      </c>
      <c r="O19" s="4">
        <v>46</v>
      </c>
      <c r="P19" s="4">
        <v>37</v>
      </c>
      <c r="Q19" s="4">
        <v>53</v>
      </c>
      <c r="R19" s="4">
        <v>39</v>
      </c>
      <c r="S19" s="4">
        <v>44</v>
      </c>
      <c r="T19" s="4">
        <v>44</v>
      </c>
      <c r="U19" s="4">
        <v>44</v>
      </c>
      <c r="V19" s="4">
        <v>50</v>
      </c>
      <c r="W19" s="4">
        <v>47</v>
      </c>
      <c r="X19" s="4">
        <v>58</v>
      </c>
      <c r="Y19" s="4">
        <v>57</v>
      </c>
      <c r="Z19" s="4">
        <v>39</v>
      </c>
      <c r="AA19" s="4">
        <v>44</v>
      </c>
      <c r="AB19" s="4">
        <v>41</v>
      </c>
      <c r="AC19" s="4">
        <v>42</v>
      </c>
      <c r="AD19" s="4">
        <v>47</v>
      </c>
      <c r="AE19" s="4">
        <v>39</v>
      </c>
      <c r="AF19" s="4">
        <v>31</v>
      </c>
      <c r="AG19" s="4">
        <v>37</v>
      </c>
      <c r="AH19" s="4">
        <v>31</v>
      </c>
      <c r="AI19" s="4">
        <v>36</v>
      </c>
      <c r="AJ19" s="4">
        <v>34</v>
      </c>
      <c r="AK19" s="4">
        <v>29</v>
      </c>
      <c r="AL19" s="4">
        <v>25</v>
      </c>
      <c r="AM19" s="4">
        <v>30</v>
      </c>
      <c r="AN19" s="4">
        <v>34</v>
      </c>
      <c r="AO19" s="4">
        <v>31</v>
      </c>
      <c r="AP19" s="4">
        <v>26</v>
      </c>
      <c r="AQ19" s="4">
        <v>23</v>
      </c>
      <c r="AR19" s="4">
        <v>28</v>
      </c>
      <c r="AS19" s="4">
        <v>17</v>
      </c>
      <c r="AT19" s="4">
        <v>16</v>
      </c>
      <c r="AU19" s="4">
        <v>16</v>
      </c>
      <c r="AV19" s="4">
        <v>18</v>
      </c>
      <c r="AW19" s="4">
        <v>19</v>
      </c>
      <c r="AX19" s="4">
        <v>25</v>
      </c>
      <c r="AY19" s="4">
        <v>19</v>
      </c>
      <c r="AZ19" s="4">
        <v>24</v>
      </c>
      <c r="BA19" s="4">
        <v>21</v>
      </c>
      <c r="BB19" s="4">
        <v>21</v>
      </c>
      <c r="BC19" s="4">
        <v>24</v>
      </c>
      <c r="BD19" s="4">
        <v>20</v>
      </c>
      <c r="BE19" s="4">
        <v>20</v>
      </c>
      <c r="BF19" s="4">
        <v>14</v>
      </c>
      <c r="BG19" s="4">
        <v>18</v>
      </c>
      <c r="BH19" s="4">
        <v>16</v>
      </c>
      <c r="BI19" s="4">
        <v>15</v>
      </c>
      <c r="BJ19" s="4">
        <v>13</v>
      </c>
      <c r="BK19" s="4">
        <v>4</v>
      </c>
      <c r="BL19" s="4">
        <v>13</v>
      </c>
      <c r="BM19" s="4">
        <v>15</v>
      </c>
      <c r="BN19" s="4">
        <v>18</v>
      </c>
      <c r="BO19" s="4">
        <v>11</v>
      </c>
      <c r="BP19" s="4">
        <v>10</v>
      </c>
      <c r="BQ19" s="4">
        <v>11</v>
      </c>
      <c r="BR19" s="4">
        <v>14</v>
      </c>
      <c r="BS19" s="4">
        <v>14</v>
      </c>
      <c r="BT19" s="4">
        <v>12</v>
      </c>
      <c r="BU19" s="4">
        <v>10</v>
      </c>
      <c r="BV19" s="4">
        <v>14</v>
      </c>
    </row>
    <row r="20" spans="1:74" x14ac:dyDescent="0.2">
      <c r="A20" s="8" t="s">
        <v>19</v>
      </c>
      <c r="B20" s="4">
        <v>38</v>
      </c>
      <c r="C20" s="4">
        <v>33</v>
      </c>
      <c r="D20" s="4">
        <v>51</v>
      </c>
      <c r="E20" s="4">
        <v>44</v>
      </c>
      <c r="F20" s="4">
        <v>23</v>
      </c>
      <c r="G20" s="4">
        <v>25</v>
      </c>
      <c r="H20" s="4">
        <v>27</v>
      </c>
      <c r="I20" s="4">
        <v>38</v>
      </c>
      <c r="J20" s="4">
        <v>29</v>
      </c>
      <c r="K20" s="4">
        <v>28</v>
      </c>
      <c r="L20" s="4">
        <v>27</v>
      </c>
      <c r="M20" s="4">
        <v>29</v>
      </c>
      <c r="N20" s="4">
        <v>29</v>
      </c>
      <c r="O20" s="4">
        <v>37</v>
      </c>
      <c r="P20" s="4">
        <v>46</v>
      </c>
      <c r="Q20" s="4">
        <v>36</v>
      </c>
      <c r="R20" s="4">
        <v>39</v>
      </c>
      <c r="S20" s="4">
        <v>38</v>
      </c>
      <c r="T20" s="4">
        <v>47</v>
      </c>
      <c r="U20" s="4">
        <v>46</v>
      </c>
      <c r="V20" s="4">
        <v>57</v>
      </c>
      <c r="W20" s="4">
        <v>40</v>
      </c>
      <c r="X20" s="4">
        <v>40</v>
      </c>
      <c r="Y20" s="4">
        <v>53</v>
      </c>
      <c r="Z20" s="4">
        <v>42</v>
      </c>
      <c r="AA20" s="4">
        <v>36</v>
      </c>
      <c r="AB20" s="4">
        <v>50</v>
      </c>
      <c r="AC20" s="4">
        <v>39</v>
      </c>
      <c r="AD20" s="4">
        <v>49</v>
      </c>
      <c r="AE20" s="4">
        <v>36</v>
      </c>
      <c r="AF20" s="4">
        <v>46</v>
      </c>
      <c r="AG20" s="4">
        <v>41</v>
      </c>
      <c r="AH20" s="4">
        <v>46</v>
      </c>
      <c r="AI20" s="4">
        <v>32</v>
      </c>
      <c r="AJ20" s="4">
        <v>33</v>
      </c>
      <c r="AK20" s="4">
        <v>28</v>
      </c>
      <c r="AL20" s="4">
        <v>25</v>
      </c>
      <c r="AM20" s="4">
        <v>28</v>
      </c>
      <c r="AN20" s="4">
        <v>26</v>
      </c>
      <c r="AO20" s="4">
        <v>25</v>
      </c>
      <c r="AP20" s="4">
        <v>23</v>
      </c>
      <c r="AQ20" s="4">
        <v>33</v>
      </c>
      <c r="AR20" s="4">
        <v>23</v>
      </c>
      <c r="AS20" s="4">
        <v>19</v>
      </c>
      <c r="AT20" s="4">
        <v>34</v>
      </c>
      <c r="AU20" s="4">
        <v>22</v>
      </c>
      <c r="AV20" s="4">
        <v>23</v>
      </c>
      <c r="AW20" s="4">
        <v>19</v>
      </c>
      <c r="AX20" s="4">
        <v>14</v>
      </c>
      <c r="AY20" s="4">
        <v>28</v>
      </c>
      <c r="AZ20" s="4">
        <v>22</v>
      </c>
      <c r="BA20" s="4">
        <v>19</v>
      </c>
      <c r="BB20" s="4">
        <v>26</v>
      </c>
      <c r="BC20" s="4">
        <v>18</v>
      </c>
      <c r="BD20" s="4">
        <v>16</v>
      </c>
      <c r="BE20" s="4">
        <v>14</v>
      </c>
      <c r="BF20" s="4">
        <v>14</v>
      </c>
      <c r="BG20" s="4">
        <v>17</v>
      </c>
      <c r="BH20" s="4">
        <v>21</v>
      </c>
      <c r="BI20" s="4">
        <v>15</v>
      </c>
      <c r="BJ20" s="4">
        <v>10</v>
      </c>
      <c r="BK20" s="4">
        <v>19</v>
      </c>
      <c r="BL20" s="4">
        <v>18</v>
      </c>
      <c r="BM20" s="4">
        <v>17</v>
      </c>
      <c r="BN20" s="4">
        <v>22</v>
      </c>
      <c r="BO20" s="4">
        <v>13</v>
      </c>
      <c r="BP20" s="4">
        <v>12</v>
      </c>
      <c r="BQ20" s="4">
        <v>18</v>
      </c>
      <c r="BR20" s="4">
        <v>21</v>
      </c>
      <c r="BS20" s="4">
        <v>20</v>
      </c>
      <c r="BT20" s="4">
        <v>16</v>
      </c>
      <c r="BU20" s="4">
        <v>13</v>
      </c>
      <c r="BV20" s="4">
        <v>13</v>
      </c>
    </row>
    <row r="21" spans="1:74" x14ac:dyDescent="0.2">
      <c r="A21" s="8" t="s">
        <v>20</v>
      </c>
      <c r="B21" s="4">
        <v>43</v>
      </c>
      <c r="C21" s="4">
        <v>37</v>
      </c>
      <c r="D21" s="4">
        <v>25</v>
      </c>
      <c r="E21" s="4">
        <v>36</v>
      </c>
      <c r="F21" s="4">
        <v>32</v>
      </c>
      <c r="G21" s="4">
        <v>28</v>
      </c>
      <c r="H21" s="4">
        <v>27</v>
      </c>
      <c r="I21" s="4">
        <v>38</v>
      </c>
      <c r="J21" s="4">
        <v>38</v>
      </c>
      <c r="K21" s="4">
        <v>34</v>
      </c>
      <c r="L21" s="4">
        <v>25</v>
      </c>
      <c r="M21" s="4">
        <v>26</v>
      </c>
      <c r="N21" s="4">
        <v>33</v>
      </c>
      <c r="O21" s="4">
        <v>32</v>
      </c>
      <c r="P21" s="4">
        <v>39</v>
      </c>
      <c r="Q21" s="4">
        <v>41</v>
      </c>
      <c r="R21" s="4">
        <v>46</v>
      </c>
      <c r="S21" s="4">
        <v>54</v>
      </c>
      <c r="T21" s="4">
        <v>42</v>
      </c>
      <c r="U21" s="4">
        <v>38</v>
      </c>
      <c r="V21" s="4">
        <v>52</v>
      </c>
      <c r="W21" s="4">
        <v>52</v>
      </c>
      <c r="X21" s="4">
        <v>49</v>
      </c>
      <c r="Y21" s="4">
        <v>57</v>
      </c>
      <c r="Z21" s="4">
        <v>45</v>
      </c>
      <c r="AA21" s="4">
        <v>45</v>
      </c>
      <c r="AB21" s="4">
        <v>40</v>
      </c>
      <c r="AC21" s="4">
        <v>43</v>
      </c>
      <c r="AD21" s="4">
        <v>44</v>
      </c>
      <c r="AE21" s="4">
        <v>37</v>
      </c>
      <c r="AF21" s="4">
        <v>45</v>
      </c>
      <c r="AG21" s="4">
        <v>35</v>
      </c>
      <c r="AH21" s="4">
        <v>43</v>
      </c>
      <c r="AI21" s="4">
        <v>47</v>
      </c>
      <c r="AJ21" s="4">
        <v>32</v>
      </c>
      <c r="AK21" s="4">
        <v>38</v>
      </c>
      <c r="AL21" s="4">
        <v>36</v>
      </c>
      <c r="AM21" s="4">
        <v>38</v>
      </c>
      <c r="AN21" s="4">
        <v>33</v>
      </c>
      <c r="AO21" s="4">
        <v>43</v>
      </c>
      <c r="AP21" s="4">
        <v>31</v>
      </c>
      <c r="AQ21" s="4">
        <v>35</v>
      </c>
      <c r="AR21" s="4">
        <v>21</v>
      </c>
      <c r="AS21" s="4">
        <v>26</v>
      </c>
      <c r="AT21" s="4">
        <v>26</v>
      </c>
      <c r="AU21" s="4">
        <v>20</v>
      </c>
      <c r="AV21" s="4">
        <v>30</v>
      </c>
      <c r="AW21" s="4">
        <v>22</v>
      </c>
      <c r="AX21" s="4">
        <v>21</v>
      </c>
      <c r="AY21" s="4">
        <v>18</v>
      </c>
      <c r="AZ21" s="4">
        <v>21</v>
      </c>
      <c r="BA21" s="4">
        <v>20</v>
      </c>
      <c r="BB21" s="4">
        <v>18</v>
      </c>
      <c r="BC21" s="4">
        <v>30</v>
      </c>
      <c r="BD21" s="4">
        <v>18</v>
      </c>
      <c r="BE21" s="4">
        <v>17</v>
      </c>
      <c r="BF21" s="4">
        <v>14</v>
      </c>
      <c r="BG21" s="4">
        <v>20</v>
      </c>
      <c r="BH21" s="4">
        <v>15</v>
      </c>
      <c r="BI21" s="4">
        <v>24</v>
      </c>
      <c r="BJ21" s="4">
        <v>17</v>
      </c>
      <c r="BK21" s="4">
        <v>18</v>
      </c>
      <c r="BL21" s="4">
        <v>10</v>
      </c>
      <c r="BM21" s="4">
        <v>16</v>
      </c>
      <c r="BN21" s="4">
        <v>17</v>
      </c>
      <c r="BO21" s="4">
        <v>11</v>
      </c>
      <c r="BP21" s="4">
        <v>21</v>
      </c>
      <c r="BQ21" s="4">
        <v>19</v>
      </c>
      <c r="BR21" s="4">
        <v>13</v>
      </c>
      <c r="BS21" s="4">
        <v>18</v>
      </c>
      <c r="BT21" s="4">
        <v>13</v>
      </c>
      <c r="BU21" s="4">
        <v>9</v>
      </c>
      <c r="BV21" s="4">
        <v>23</v>
      </c>
    </row>
    <row r="22" spans="1:74" x14ac:dyDescent="0.2">
      <c r="A22" s="8" t="s">
        <v>21</v>
      </c>
      <c r="B22" s="4">
        <v>41</v>
      </c>
      <c r="C22" s="4">
        <v>44</v>
      </c>
      <c r="D22" s="4">
        <v>28</v>
      </c>
      <c r="E22" s="4">
        <v>33</v>
      </c>
      <c r="F22" s="4">
        <v>37</v>
      </c>
      <c r="G22" s="4">
        <v>33</v>
      </c>
      <c r="H22" s="4">
        <v>40</v>
      </c>
      <c r="I22" s="4">
        <v>31</v>
      </c>
      <c r="J22" s="4">
        <v>43</v>
      </c>
      <c r="K22" s="4">
        <v>28</v>
      </c>
      <c r="L22" s="4">
        <v>21</v>
      </c>
      <c r="M22" s="4">
        <v>33</v>
      </c>
      <c r="N22" s="4">
        <v>30</v>
      </c>
      <c r="O22" s="4">
        <v>29</v>
      </c>
      <c r="P22" s="4">
        <v>28</v>
      </c>
      <c r="Q22" s="4">
        <v>37</v>
      </c>
      <c r="R22" s="4">
        <v>47</v>
      </c>
      <c r="S22" s="4">
        <v>40</v>
      </c>
      <c r="T22" s="4">
        <v>53</v>
      </c>
      <c r="U22" s="4">
        <v>53</v>
      </c>
      <c r="V22" s="4">
        <v>46</v>
      </c>
      <c r="W22" s="4">
        <v>54</v>
      </c>
      <c r="X22" s="4">
        <v>52</v>
      </c>
      <c r="Y22" s="4">
        <v>48</v>
      </c>
      <c r="Z22" s="4">
        <v>42</v>
      </c>
      <c r="AA22" s="4">
        <v>41</v>
      </c>
      <c r="AB22" s="4">
        <v>46</v>
      </c>
      <c r="AC22" s="4">
        <v>31</v>
      </c>
      <c r="AD22" s="4">
        <v>49</v>
      </c>
      <c r="AE22" s="4">
        <v>35</v>
      </c>
      <c r="AF22" s="4">
        <v>41</v>
      </c>
      <c r="AG22" s="4">
        <v>37</v>
      </c>
      <c r="AH22" s="4">
        <v>41</v>
      </c>
      <c r="AI22" s="4">
        <v>36</v>
      </c>
      <c r="AJ22" s="4">
        <v>37</v>
      </c>
      <c r="AK22" s="4">
        <v>31</v>
      </c>
      <c r="AL22" s="4">
        <v>44</v>
      </c>
      <c r="AM22" s="4">
        <v>28</v>
      </c>
      <c r="AN22" s="4">
        <v>27</v>
      </c>
      <c r="AO22" s="4">
        <v>46</v>
      </c>
      <c r="AP22" s="4">
        <v>30</v>
      </c>
      <c r="AQ22" s="4">
        <v>31</v>
      </c>
      <c r="AR22" s="4">
        <v>37</v>
      </c>
      <c r="AS22" s="4">
        <v>22</v>
      </c>
      <c r="AT22" s="4">
        <v>29</v>
      </c>
      <c r="AU22" s="4">
        <v>25</v>
      </c>
      <c r="AV22" s="4">
        <v>18</v>
      </c>
      <c r="AW22" s="4">
        <v>26</v>
      </c>
      <c r="AX22" s="4">
        <v>25</v>
      </c>
      <c r="AY22" s="4">
        <v>22</v>
      </c>
      <c r="AZ22" s="4">
        <v>29</v>
      </c>
      <c r="BA22" s="4">
        <v>19</v>
      </c>
      <c r="BB22" s="4">
        <v>31</v>
      </c>
      <c r="BC22" s="4">
        <v>23</v>
      </c>
      <c r="BD22" s="4">
        <v>15</v>
      </c>
      <c r="BE22" s="4">
        <v>20</v>
      </c>
      <c r="BF22" s="4">
        <v>17</v>
      </c>
      <c r="BG22" s="4">
        <v>15</v>
      </c>
      <c r="BH22" s="4">
        <v>17</v>
      </c>
      <c r="BI22" s="4">
        <v>23</v>
      </c>
      <c r="BJ22" s="4">
        <v>21</v>
      </c>
      <c r="BK22" s="4">
        <v>19</v>
      </c>
      <c r="BL22" s="4">
        <v>20</v>
      </c>
      <c r="BM22" s="4">
        <v>20</v>
      </c>
      <c r="BN22" s="4">
        <v>16</v>
      </c>
      <c r="BO22" s="4">
        <v>18</v>
      </c>
      <c r="BP22" s="4">
        <v>18</v>
      </c>
      <c r="BQ22" s="4">
        <v>11</v>
      </c>
      <c r="BR22" s="4">
        <v>18</v>
      </c>
      <c r="BS22" s="4">
        <v>21</v>
      </c>
      <c r="BT22" s="4">
        <v>21</v>
      </c>
      <c r="BU22" s="4">
        <v>16</v>
      </c>
      <c r="BV22" s="4">
        <v>18</v>
      </c>
    </row>
    <row r="23" spans="1:74" x14ac:dyDescent="0.2">
      <c r="A23" s="8" t="s">
        <v>22</v>
      </c>
      <c r="B23" s="4">
        <v>55</v>
      </c>
      <c r="C23" s="4">
        <v>51</v>
      </c>
      <c r="D23" s="4">
        <v>46</v>
      </c>
      <c r="E23" s="4">
        <v>44</v>
      </c>
      <c r="F23" s="4">
        <v>30</v>
      </c>
      <c r="G23" s="4">
        <v>30</v>
      </c>
      <c r="H23" s="4">
        <v>31</v>
      </c>
      <c r="I23" s="4">
        <v>28</v>
      </c>
      <c r="J23" s="4">
        <v>36</v>
      </c>
      <c r="K23" s="4">
        <v>27</v>
      </c>
      <c r="L23" s="4">
        <v>45</v>
      </c>
      <c r="M23" s="4">
        <v>27</v>
      </c>
      <c r="N23" s="4">
        <v>32</v>
      </c>
      <c r="O23" s="4">
        <v>31</v>
      </c>
      <c r="P23" s="4">
        <v>28</v>
      </c>
      <c r="Q23" s="4">
        <v>41</v>
      </c>
      <c r="R23" s="4">
        <v>48</v>
      </c>
      <c r="S23" s="4">
        <v>52</v>
      </c>
      <c r="T23" s="4">
        <v>48</v>
      </c>
      <c r="U23" s="4">
        <v>45</v>
      </c>
      <c r="V23" s="4">
        <v>50</v>
      </c>
      <c r="W23" s="4">
        <v>32</v>
      </c>
      <c r="X23" s="4">
        <v>42</v>
      </c>
      <c r="Y23" s="4">
        <v>44</v>
      </c>
      <c r="Z23" s="4">
        <v>47</v>
      </c>
      <c r="AA23" s="4">
        <v>42</v>
      </c>
      <c r="AB23" s="4">
        <v>45</v>
      </c>
      <c r="AC23" s="4">
        <v>39</v>
      </c>
      <c r="AD23" s="4">
        <v>53</v>
      </c>
      <c r="AE23" s="4">
        <v>58</v>
      </c>
      <c r="AF23" s="4">
        <v>55</v>
      </c>
      <c r="AG23" s="4">
        <v>34</v>
      </c>
      <c r="AH23" s="4">
        <v>43</v>
      </c>
      <c r="AI23" s="4">
        <v>41</v>
      </c>
      <c r="AJ23" s="4">
        <v>28</v>
      </c>
      <c r="AK23" s="4">
        <v>35</v>
      </c>
      <c r="AL23" s="4">
        <v>43</v>
      </c>
      <c r="AM23" s="4">
        <v>42</v>
      </c>
      <c r="AN23" s="4">
        <v>31</v>
      </c>
      <c r="AO23" s="4">
        <v>39</v>
      </c>
      <c r="AP23" s="4">
        <v>39</v>
      </c>
      <c r="AQ23" s="4">
        <v>41</v>
      </c>
      <c r="AR23" s="4">
        <v>27</v>
      </c>
      <c r="AS23" s="4">
        <v>35</v>
      </c>
      <c r="AT23" s="4">
        <v>29</v>
      </c>
      <c r="AU23" s="4">
        <v>27</v>
      </c>
      <c r="AV23" s="4">
        <v>29</v>
      </c>
      <c r="AW23" s="4">
        <v>27</v>
      </c>
      <c r="AX23" s="4">
        <v>24</v>
      </c>
      <c r="AY23" s="4">
        <v>23</v>
      </c>
      <c r="AZ23" s="4">
        <v>24</v>
      </c>
      <c r="BA23" s="4">
        <v>23</v>
      </c>
      <c r="BB23" s="4">
        <v>19</v>
      </c>
      <c r="BC23" s="4">
        <v>19</v>
      </c>
      <c r="BD23" s="4">
        <v>24</v>
      </c>
      <c r="BE23" s="4">
        <v>24</v>
      </c>
      <c r="BF23" s="4">
        <v>11</v>
      </c>
      <c r="BG23" s="4">
        <v>33</v>
      </c>
      <c r="BH23" s="4">
        <v>20</v>
      </c>
      <c r="BI23" s="4">
        <v>17</v>
      </c>
      <c r="BJ23" s="4">
        <v>5</v>
      </c>
      <c r="BK23" s="4">
        <v>19</v>
      </c>
      <c r="BL23" s="4">
        <v>20</v>
      </c>
      <c r="BM23" s="4">
        <v>21</v>
      </c>
      <c r="BN23" s="4">
        <v>17</v>
      </c>
      <c r="BO23" s="4">
        <v>16</v>
      </c>
      <c r="BP23" s="4">
        <v>26</v>
      </c>
      <c r="BQ23" s="4">
        <v>12</v>
      </c>
      <c r="BR23" s="4">
        <v>19</v>
      </c>
      <c r="BS23" s="4">
        <v>15</v>
      </c>
      <c r="BT23" s="4">
        <v>22</v>
      </c>
      <c r="BU23" s="4">
        <v>23</v>
      </c>
      <c r="BV23" s="4">
        <v>19</v>
      </c>
    </row>
    <row r="24" spans="1:74" x14ac:dyDescent="0.2">
      <c r="A24" s="8" t="s">
        <v>23</v>
      </c>
      <c r="B24" s="4">
        <v>55</v>
      </c>
      <c r="C24" s="4">
        <v>39</v>
      </c>
      <c r="D24" s="4">
        <v>33</v>
      </c>
      <c r="E24" s="4">
        <v>56</v>
      </c>
      <c r="F24" s="4">
        <v>28</v>
      </c>
      <c r="G24" s="4">
        <v>39</v>
      </c>
      <c r="H24" s="4">
        <v>33</v>
      </c>
      <c r="I24" s="4">
        <v>42</v>
      </c>
      <c r="J24" s="4">
        <v>34</v>
      </c>
      <c r="K24" s="4">
        <v>29</v>
      </c>
      <c r="L24" s="4">
        <v>25</v>
      </c>
      <c r="M24" s="4">
        <v>28</v>
      </c>
      <c r="N24" s="4">
        <v>28</v>
      </c>
      <c r="O24" s="4">
        <v>31</v>
      </c>
      <c r="P24" s="4">
        <v>27</v>
      </c>
      <c r="Q24" s="4">
        <v>37</v>
      </c>
      <c r="R24" s="4">
        <v>35</v>
      </c>
      <c r="S24" s="4">
        <v>31</v>
      </c>
      <c r="T24" s="4">
        <v>53</v>
      </c>
      <c r="U24" s="4">
        <v>48</v>
      </c>
      <c r="V24" s="4">
        <v>58</v>
      </c>
      <c r="W24" s="4">
        <v>42</v>
      </c>
      <c r="X24" s="4">
        <v>53</v>
      </c>
      <c r="Y24" s="4">
        <v>44</v>
      </c>
      <c r="Z24" s="4">
        <v>38</v>
      </c>
      <c r="AA24" s="4">
        <v>33</v>
      </c>
      <c r="AB24" s="4">
        <v>38</v>
      </c>
      <c r="AC24" s="4">
        <v>49</v>
      </c>
      <c r="AD24" s="4">
        <v>55</v>
      </c>
      <c r="AE24" s="4">
        <v>35</v>
      </c>
      <c r="AF24" s="4">
        <v>48</v>
      </c>
      <c r="AG24" s="4">
        <v>47</v>
      </c>
      <c r="AH24" s="4">
        <v>31</v>
      </c>
      <c r="AI24" s="4">
        <v>50</v>
      </c>
      <c r="AJ24" s="4">
        <v>38</v>
      </c>
      <c r="AK24" s="4">
        <v>31</v>
      </c>
      <c r="AL24" s="4">
        <v>33</v>
      </c>
      <c r="AM24" s="4">
        <v>43</v>
      </c>
      <c r="AN24" s="4">
        <v>35</v>
      </c>
      <c r="AO24" s="4">
        <v>42</v>
      </c>
      <c r="AP24" s="4">
        <v>33</v>
      </c>
      <c r="AQ24" s="4">
        <v>32</v>
      </c>
      <c r="AR24" s="4">
        <v>33</v>
      </c>
      <c r="AS24" s="4">
        <v>33</v>
      </c>
      <c r="AT24" s="4">
        <v>30</v>
      </c>
      <c r="AU24" s="4">
        <v>32</v>
      </c>
      <c r="AV24" s="4">
        <v>29</v>
      </c>
      <c r="AW24" s="4">
        <v>28</v>
      </c>
      <c r="AX24" s="4">
        <v>19</v>
      </c>
      <c r="AY24" s="4">
        <v>28</v>
      </c>
      <c r="AZ24" s="4">
        <v>30</v>
      </c>
      <c r="BA24" s="4">
        <v>20</v>
      </c>
      <c r="BB24" s="4">
        <v>18</v>
      </c>
      <c r="BC24" s="4">
        <v>22</v>
      </c>
      <c r="BD24" s="4">
        <v>20</v>
      </c>
      <c r="BE24" s="4">
        <v>27</v>
      </c>
      <c r="BF24" s="4">
        <v>22</v>
      </c>
      <c r="BG24" s="4">
        <v>24</v>
      </c>
      <c r="BH24" s="4">
        <v>19</v>
      </c>
      <c r="BI24" s="4">
        <v>25</v>
      </c>
      <c r="BJ24" s="4">
        <v>16</v>
      </c>
      <c r="BK24" s="4">
        <v>20</v>
      </c>
      <c r="BL24" s="4">
        <v>21</v>
      </c>
      <c r="BM24" s="4">
        <v>22</v>
      </c>
      <c r="BN24" s="4">
        <v>19</v>
      </c>
      <c r="BO24" s="4">
        <v>19</v>
      </c>
      <c r="BP24" s="4">
        <v>12</v>
      </c>
      <c r="BQ24" s="4">
        <v>15</v>
      </c>
      <c r="BR24" s="4">
        <v>18</v>
      </c>
      <c r="BS24" s="4">
        <v>19</v>
      </c>
      <c r="BT24" s="4">
        <v>30</v>
      </c>
      <c r="BU24" s="4">
        <v>21</v>
      </c>
      <c r="BV24" s="4">
        <v>27</v>
      </c>
    </row>
    <row r="25" spans="1:74" x14ac:dyDescent="0.2">
      <c r="A25" s="8" t="s">
        <v>24</v>
      </c>
      <c r="B25" s="4">
        <v>59</v>
      </c>
      <c r="C25" s="4">
        <v>48</v>
      </c>
      <c r="D25" s="4">
        <v>43</v>
      </c>
      <c r="E25" s="4">
        <v>42</v>
      </c>
      <c r="F25" s="4">
        <v>41</v>
      </c>
      <c r="G25" s="4">
        <v>41</v>
      </c>
      <c r="H25" s="4">
        <v>29</v>
      </c>
      <c r="I25" s="4">
        <v>34</v>
      </c>
      <c r="J25" s="4">
        <v>38</v>
      </c>
      <c r="K25" s="4">
        <v>29</v>
      </c>
      <c r="L25" s="4">
        <v>41</v>
      </c>
      <c r="M25" s="4">
        <v>26</v>
      </c>
      <c r="N25" s="4">
        <v>26</v>
      </c>
      <c r="O25" s="4">
        <v>23</v>
      </c>
      <c r="P25" s="4">
        <v>35</v>
      </c>
      <c r="Q25" s="4">
        <v>44</v>
      </c>
      <c r="R25" s="4">
        <v>35</v>
      </c>
      <c r="S25" s="4">
        <v>40</v>
      </c>
      <c r="T25" s="4">
        <v>42</v>
      </c>
      <c r="U25" s="4">
        <v>50</v>
      </c>
      <c r="V25" s="4">
        <v>56</v>
      </c>
      <c r="W25" s="4">
        <v>42</v>
      </c>
      <c r="X25" s="4">
        <v>56</v>
      </c>
      <c r="Y25" s="4">
        <v>56</v>
      </c>
      <c r="Z25" s="4">
        <v>41</v>
      </c>
      <c r="AA25" s="4">
        <v>36</v>
      </c>
      <c r="AB25" s="4">
        <v>47</v>
      </c>
      <c r="AC25" s="4">
        <v>40</v>
      </c>
      <c r="AD25" s="4">
        <v>44</v>
      </c>
      <c r="AE25" s="4">
        <v>40</v>
      </c>
      <c r="AF25" s="4">
        <v>45</v>
      </c>
      <c r="AG25" s="4">
        <v>34</v>
      </c>
      <c r="AH25" s="4">
        <v>39</v>
      </c>
      <c r="AI25" s="4">
        <v>43</v>
      </c>
      <c r="AJ25" s="4">
        <v>38</v>
      </c>
      <c r="AK25" s="4">
        <v>38</v>
      </c>
      <c r="AL25" s="4">
        <v>40</v>
      </c>
      <c r="AM25" s="4">
        <v>39</v>
      </c>
      <c r="AN25" s="4">
        <v>36</v>
      </c>
      <c r="AO25" s="4">
        <v>48</v>
      </c>
      <c r="AP25" s="4">
        <v>37</v>
      </c>
      <c r="AQ25" s="4">
        <v>37</v>
      </c>
      <c r="AR25" s="4">
        <v>24</v>
      </c>
      <c r="AS25" s="4">
        <v>42</v>
      </c>
      <c r="AT25" s="4">
        <v>26</v>
      </c>
      <c r="AU25" s="4">
        <v>32</v>
      </c>
      <c r="AV25" s="4">
        <v>34</v>
      </c>
      <c r="AW25" s="4">
        <v>32</v>
      </c>
      <c r="AX25" s="4">
        <v>20</v>
      </c>
      <c r="AY25" s="4">
        <v>29</v>
      </c>
      <c r="AZ25" s="4">
        <v>28</v>
      </c>
      <c r="BA25" s="4">
        <v>25</v>
      </c>
      <c r="BB25" s="4">
        <v>26</v>
      </c>
      <c r="BC25" s="4">
        <v>27</v>
      </c>
      <c r="BD25" s="4">
        <v>25</v>
      </c>
      <c r="BE25" s="4">
        <v>31</v>
      </c>
      <c r="BF25" s="4">
        <v>19</v>
      </c>
      <c r="BG25" s="4">
        <v>18</v>
      </c>
      <c r="BH25" s="4">
        <v>25</v>
      </c>
      <c r="BI25" s="4">
        <v>21</v>
      </c>
      <c r="BJ25" s="4">
        <v>19</v>
      </c>
      <c r="BK25" s="4">
        <v>19</v>
      </c>
      <c r="BL25" s="4">
        <v>13</v>
      </c>
      <c r="BM25" s="4">
        <v>18</v>
      </c>
      <c r="BN25" s="4">
        <v>17</v>
      </c>
      <c r="BO25" s="4">
        <v>7</v>
      </c>
      <c r="BP25" s="4">
        <v>21</v>
      </c>
      <c r="BQ25" s="4">
        <v>21</v>
      </c>
      <c r="BR25" s="4">
        <v>16</v>
      </c>
      <c r="BS25" s="4">
        <v>26</v>
      </c>
      <c r="BT25" s="4">
        <v>18</v>
      </c>
      <c r="BU25" s="4">
        <v>20</v>
      </c>
      <c r="BV25" s="4">
        <v>30</v>
      </c>
    </row>
    <row r="26" spans="1:74" x14ac:dyDescent="0.2">
      <c r="A26" s="8" t="s">
        <v>25</v>
      </c>
      <c r="B26" s="4">
        <v>63</v>
      </c>
      <c r="C26" s="4">
        <v>48</v>
      </c>
      <c r="D26" s="4">
        <v>58</v>
      </c>
      <c r="E26" s="4">
        <v>57</v>
      </c>
      <c r="F26" s="4">
        <v>40</v>
      </c>
      <c r="G26" s="4">
        <v>38</v>
      </c>
      <c r="H26" s="4">
        <v>42</v>
      </c>
      <c r="I26" s="4">
        <v>33</v>
      </c>
      <c r="J26" s="4">
        <v>37</v>
      </c>
      <c r="K26" s="4">
        <v>25</v>
      </c>
      <c r="L26" s="4">
        <v>35</v>
      </c>
      <c r="M26" s="4">
        <v>33</v>
      </c>
      <c r="N26" s="4">
        <v>46</v>
      </c>
      <c r="O26" s="4">
        <v>25</v>
      </c>
      <c r="P26" s="4">
        <v>30</v>
      </c>
      <c r="Q26" s="4">
        <v>38</v>
      </c>
      <c r="R26" s="4">
        <v>36</v>
      </c>
      <c r="S26" s="4">
        <v>37</v>
      </c>
      <c r="T26" s="4">
        <v>52</v>
      </c>
      <c r="U26" s="4">
        <v>49</v>
      </c>
      <c r="V26" s="4">
        <v>62</v>
      </c>
      <c r="W26" s="4">
        <v>42</v>
      </c>
      <c r="X26" s="4">
        <v>41</v>
      </c>
      <c r="Y26" s="4">
        <v>53</v>
      </c>
      <c r="Z26" s="4">
        <v>41</v>
      </c>
      <c r="AA26" s="4">
        <v>36</v>
      </c>
      <c r="AB26" s="4">
        <v>47</v>
      </c>
      <c r="AC26" s="4">
        <v>42</v>
      </c>
      <c r="AD26" s="4">
        <v>40</v>
      </c>
      <c r="AE26" s="4">
        <v>39</v>
      </c>
      <c r="AF26" s="4">
        <v>43</v>
      </c>
      <c r="AG26" s="4">
        <v>33</v>
      </c>
      <c r="AH26" s="4">
        <v>48</v>
      </c>
      <c r="AI26" s="4">
        <v>40</v>
      </c>
      <c r="AJ26" s="4">
        <v>41</v>
      </c>
      <c r="AK26" s="4">
        <v>38</v>
      </c>
      <c r="AL26" s="4">
        <v>49</v>
      </c>
      <c r="AM26" s="4">
        <v>42</v>
      </c>
      <c r="AN26" s="4">
        <v>46</v>
      </c>
      <c r="AO26" s="4">
        <v>60</v>
      </c>
      <c r="AP26" s="4">
        <v>42</v>
      </c>
      <c r="AQ26" s="4">
        <v>38</v>
      </c>
      <c r="AR26" s="4">
        <v>34</v>
      </c>
      <c r="AS26" s="4">
        <v>33</v>
      </c>
      <c r="AT26" s="4">
        <v>37</v>
      </c>
      <c r="AU26" s="4">
        <v>41</v>
      </c>
      <c r="AV26" s="4">
        <v>32</v>
      </c>
      <c r="AW26" s="4">
        <v>27</v>
      </c>
      <c r="AX26" s="4">
        <v>23</v>
      </c>
      <c r="AY26" s="4">
        <v>20</v>
      </c>
      <c r="AZ26" s="4">
        <v>26</v>
      </c>
      <c r="BA26" s="4">
        <v>29</v>
      </c>
      <c r="BB26" s="4">
        <v>21</v>
      </c>
      <c r="BC26" s="4">
        <v>26</v>
      </c>
      <c r="BD26" s="4">
        <v>19</v>
      </c>
      <c r="BE26" s="4">
        <v>27</v>
      </c>
      <c r="BF26" s="4">
        <v>21</v>
      </c>
      <c r="BG26" s="4">
        <v>21</v>
      </c>
      <c r="BH26" s="4">
        <v>20</v>
      </c>
      <c r="BI26" s="4">
        <v>16</v>
      </c>
      <c r="BJ26" s="4">
        <v>21</v>
      </c>
      <c r="BK26" s="4">
        <v>14</v>
      </c>
      <c r="BL26" s="4">
        <v>18</v>
      </c>
      <c r="BM26" s="4">
        <v>22</v>
      </c>
      <c r="BN26" s="4">
        <v>21</v>
      </c>
      <c r="BO26" s="4">
        <v>17</v>
      </c>
      <c r="BP26" s="4">
        <v>22</v>
      </c>
      <c r="BQ26" s="4">
        <v>22</v>
      </c>
      <c r="BR26" s="4">
        <v>22</v>
      </c>
      <c r="BS26" s="4">
        <v>27</v>
      </c>
      <c r="BT26" s="4">
        <v>14</v>
      </c>
      <c r="BU26" s="4">
        <v>29</v>
      </c>
      <c r="BV26" s="4">
        <v>14</v>
      </c>
    </row>
    <row r="27" spans="1:74" x14ac:dyDescent="0.2">
      <c r="A27" s="8" t="s">
        <v>26</v>
      </c>
      <c r="B27" s="4">
        <v>58</v>
      </c>
      <c r="C27" s="4">
        <v>48</v>
      </c>
      <c r="D27" s="4">
        <v>49</v>
      </c>
      <c r="E27" s="4">
        <v>43</v>
      </c>
      <c r="F27" s="4">
        <v>47</v>
      </c>
      <c r="G27" s="4">
        <v>38</v>
      </c>
      <c r="H27" s="4">
        <v>41</v>
      </c>
      <c r="I27" s="4">
        <v>46</v>
      </c>
      <c r="J27" s="4">
        <v>33</v>
      </c>
      <c r="K27" s="4">
        <v>40</v>
      </c>
      <c r="L27" s="4">
        <v>34</v>
      </c>
      <c r="M27" s="4">
        <v>40</v>
      </c>
      <c r="N27" s="4">
        <v>32</v>
      </c>
      <c r="O27" s="4">
        <v>37</v>
      </c>
      <c r="P27" s="4">
        <v>37</v>
      </c>
      <c r="Q27" s="4">
        <v>43</v>
      </c>
      <c r="R27" s="4">
        <v>32</v>
      </c>
      <c r="S27" s="4">
        <v>36</v>
      </c>
      <c r="T27" s="4">
        <v>32</v>
      </c>
      <c r="U27" s="4">
        <v>38</v>
      </c>
      <c r="V27" s="4">
        <v>39</v>
      </c>
      <c r="W27" s="4">
        <v>56</v>
      </c>
      <c r="X27" s="4">
        <v>43</v>
      </c>
      <c r="Y27" s="4">
        <v>44</v>
      </c>
      <c r="Z27" s="4">
        <v>44</v>
      </c>
      <c r="AA27" s="4">
        <v>37</v>
      </c>
      <c r="AB27" s="4">
        <v>49</v>
      </c>
      <c r="AC27" s="4">
        <v>50</v>
      </c>
      <c r="AD27" s="4">
        <v>41</v>
      </c>
      <c r="AE27" s="4">
        <v>29</v>
      </c>
      <c r="AF27" s="4">
        <v>43</v>
      </c>
      <c r="AG27" s="4">
        <v>47</v>
      </c>
      <c r="AH27" s="4">
        <v>43</v>
      </c>
      <c r="AI27" s="4">
        <v>52</v>
      </c>
      <c r="AJ27" s="4">
        <v>33</v>
      </c>
      <c r="AK27" s="4">
        <v>47</v>
      </c>
      <c r="AL27" s="4">
        <v>46</v>
      </c>
      <c r="AM27" s="4">
        <v>43</v>
      </c>
      <c r="AN27" s="4">
        <v>27</v>
      </c>
      <c r="AO27" s="4">
        <v>39</v>
      </c>
      <c r="AP27" s="4">
        <v>38</v>
      </c>
      <c r="AQ27" s="4">
        <v>31</v>
      </c>
      <c r="AR27" s="4">
        <v>40</v>
      </c>
      <c r="AS27" s="4">
        <v>39</v>
      </c>
      <c r="AT27" s="4">
        <v>35</v>
      </c>
      <c r="AU27" s="4">
        <v>39</v>
      </c>
      <c r="AV27" s="4">
        <v>29</v>
      </c>
      <c r="AW27" s="4">
        <v>34</v>
      </c>
      <c r="AX27" s="4">
        <v>29</v>
      </c>
      <c r="AY27" s="4">
        <v>30</v>
      </c>
      <c r="AZ27" s="4">
        <v>27</v>
      </c>
      <c r="BA27" s="4">
        <v>21</v>
      </c>
      <c r="BB27" s="4">
        <v>40</v>
      </c>
      <c r="BC27" s="4">
        <v>25</v>
      </c>
      <c r="BD27" s="4">
        <v>24</v>
      </c>
      <c r="BE27" s="4">
        <v>16</v>
      </c>
      <c r="BF27" s="4">
        <v>12</v>
      </c>
      <c r="BG27" s="4">
        <v>18</v>
      </c>
      <c r="BH27" s="4">
        <v>23</v>
      </c>
      <c r="BI27" s="4">
        <v>13</v>
      </c>
      <c r="BJ27" s="4">
        <v>17</v>
      </c>
      <c r="BK27" s="4">
        <v>23</v>
      </c>
      <c r="BL27" s="4">
        <v>21</v>
      </c>
      <c r="BM27" s="4">
        <v>17</v>
      </c>
      <c r="BN27" s="4">
        <v>27</v>
      </c>
      <c r="BO27" s="4">
        <v>14</v>
      </c>
      <c r="BP27" s="4">
        <v>23</v>
      </c>
      <c r="BQ27" s="4">
        <v>20</v>
      </c>
      <c r="BR27" s="4">
        <v>11</v>
      </c>
      <c r="BS27" s="4">
        <v>22</v>
      </c>
      <c r="BT27" s="4">
        <v>15</v>
      </c>
      <c r="BU27" s="4">
        <v>16</v>
      </c>
      <c r="BV27" s="4">
        <v>26</v>
      </c>
    </row>
    <row r="28" spans="1:74" x14ac:dyDescent="0.2">
      <c r="A28" s="8" t="s">
        <v>27</v>
      </c>
      <c r="B28" s="4">
        <v>75</v>
      </c>
      <c r="C28" s="4">
        <v>64</v>
      </c>
      <c r="D28" s="4">
        <v>50</v>
      </c>
      <c r="E28" s="4">
        <v>49</v>
      </c>
      <c r="F28" s="4">
        <v>50</v>
      </c>
      <c r="G28" s="4">
        <v>44</v>
      </c>
      <c r="H28" s="4">
        <v>51</v>
      </c>
      <c r="I28" s="4">
        <v>36</v>
      </c>
      <c r="J28" s="4">
        <v>47</v>
      </c>
      <c r="K28" s="4">
        <v>29</v>
      </c>
      <c r="L28" s="4">
        <v>44</v>
      </c>
      <c r="M28" s="4">
        <v>26</v>
      </c>
      <c r="N28" s="4">
        <v>37</v>
      </c>
      <c r="O28" s="4">
        <v>34</v>
      </c>
      <c r="P28" s="4">
        <v>39</v>
      </c>
      <c r="Q28" s="4">
        <v>38</v>
      </c>
      <c r="R28" s="4">
        <v>42</v>
      </c>
      <c r="S28" s="4">
        <v>36</v>
      </c>
      <c r="T28" s="4">
        <v>31</v>
      </c>
      <c r="U28" s="4">
        <v>41</v>
      </c>
      <c r="V28" s="4">
        <v>40</v>
      </c>
      <c r="W28" s="4">
        <v>40</v>
      </c>
      <c r="X28" s="4">
        <v>53</v>
      </c>
      <c r="Y28" s="4">
        <v>49</v>
      </c>
      <c r="Z28" s="4">
        <v>44</v>
      </c>
      <c r="AA28" s="4">
        <v>43</v>
      </c>
      <c r="AB28" s="4">
        <v>43</v>
      </c>
      <c r="AC28" s="4">
        <v>51</v>
      </c>
      <c r="AD28" s="4">
        <v>55</v>
      </c>
      <c r="AE28" s="4">
        <v>43</v>
      </c>
      <c r="AF28" s="4">
        <v>50</v>
      </c>
      <c r="AG28" s="4">
        <v>45</v>
      </c>
      <c r="AH28" s="4">
        <v>45</v>
      </c>
      <c r="AI28" s="4">
        <v>42</v>
      </c>
      <c r="AJ28" s="4">
        <v>34</v>
      </c>
      <c r="AK28" s="4">
        <v>48</v>
      </c>
      <c r="AL28" s="4">
        <v>48</v>
      </c>
      <c r="AM28" s="4">
        <v>54</v>
      </c>
      <c r="AN28" s="4">
        <v>39</v>
      </c>
      <c r="AO28" s="4">
        <v>46</v>
      </c>
      <c r="AP28" s="4">
        <v>42</v>
      </c>
      <c r="AQ28" s="4">
        <v>39</v>
      </c>
      <c r="AR28" s="4">
        <v>45</v>
      </c>
      <c r="AS28" s="4">
        <v>43</v>
      </c>
      <c r="AT28" s="4">
        <v>44</v>
      </c>
      <c r="AU28" s="4">
        <v>39</v>
      </c>
      <c r="AV28" s="4">
        <v>49</v>
      </c>
      <c r="AW28" s="4">
        <v>48</v>
      </c>
      <c r="AX28" s="4">
        <v>28</v>
      </c>
      <c r="AY28" s="4">
        <v>29</v>
      </c>
      <c r="AZ28" s="4">
        <v>32</v>
      </c>
      <c r="BA28" s="4">
        <v>34</v>
      </c>
      <c r="BB28" s="4">
        <v>32</v>
      </c>
      <c r="BC28" s="4">
        <v>30</v>
      </c>
      <c r="BD28" s="4">
        <v>24</v>
      </c>
      <c r="BE28" s="4">
        <v>24</v>
      </c>
      <c r="BF28" s="4">
        <v>19</v>
      </c>
      <c r="BG28" s="4">
        <v>18</v>
      </c>
      <c r="BH28" s="4">
        <v>26</v>
      </c>
      <c r="BI28" s="4">
        <v>26</v>
      </c>
      <c r="BJ28" s="4">
        <v>17</v>
      </c>
      <c r="BK28" s="4">
        <v>20</v>
      </c>
      <c r="BL28" s="4">
        <v>13</v>
      </c>
      <c r="BM28" s="4">
        <v>16</v>
      </c>
      <c r="BN28" s="4">
        <v>23</v>
      </c>
      <c r="BO28" s="4">
        <v>26</v>
      </c>
      <c r="BP28" s="4">
        <v>18</v>
      </c>
      <c r="BQ28" s="4">
        <v>17</v>
      </c>
      <c r="BR28" s="4">
        <v>27</v>
      </c>
      <c r="BS28" s="4">
        <v>15</v>
      </c>
      <c r="BT28" s="4">
        <v>23</v>
      </c>
      <c r="BU28" s="4">
        <v>23</v>
      </c>
      <c r="BV28" s="4">
        <v>22</v>
      </c>
    </row>
    <row r="29" spans="1:74" x14ac:dyDescent="0.2">
      <c r="A29" s="8" t="s">
        <v>28</v>
      </c>
      <c r="B29" s="4">
        <v>65</v>
      </c>
      <c r="C29" s="4">
        <v>62</v>
      </c>
      <c r="D29" s="4">
        <v>33</v>
      </c>
      <c r="E29" s="4">
        <v>53</v>
      </c>
      <c r="F29" s="4">
        <v>49</v>
      </c>
      <c r="G29" s="4">
        <v>45</v>
      </c>
      <c r="H29" s="4">
        <v>40</v>
      </c>
      <c r="I29" s="4">
        <v>51</v>
      </c>
      <c r="J29" s="4">
        <v>47</v>
      </c>
      <c r="K29" s="4">
        <v>38</v>
      </c>
      <c r="L29" s="4">
        <v>33</v>
      </c>
      <c r="M29" s="4">
        <v>36</v>
      </c>
      <c r="N29" s="4">
        <v>41</v>
      </c>
      <c r="O29" s="4">
        <v>31</v>
      </c>
      <c r="P29" s="4">
        <v>30</v>
      </c>
      <c r="Q29" s="4">
        <v>36</v>
      </c>
      <c r="R29" s="4">
        <v>37</v>
      </c>
      <c r="S29" s="4">
        <v>39</v>
      </c>
      <c r="T29" s="4">
        <v>30</v>
      </c>
      <c r="U29" s="4">
        <v>48</v>
      </c>
      <c r="V29" s="4">
        <v>37</v>
      </c>
      <c r="W29" s="4">
        <v>41</v>
      </c>
      <c r="X29" s="4">
        <v>50</v>
      </c>
      <c r="Y29" s="4">
        <v>53</v>
      </c>
      <c r="Z29" s="4">
        <v>47</v>
      </c>
      <c r="AA29" s="4">
        <v>47</v>
      </c>
      <c r="AB29" s="4">
        <v>43</v>
      </c>
      <c r="AC29" s="4">
        <v>44</v>
      </c>
      <c r="AD29" s="4">
        <v>42</v>
      </c>
      <c r="AE29" s="4">
        <v>63</v>
      </c>
      <c r="AF29" s="4">
        <v>38</v>
      </c>
      <c r="AG29" s="4">
        <v>30</v>
      </c>
      <c r="AH29" s="4">
        <v>38</v>
      </c>
      <c r="AI29" s="4">
        <v>45</v>
      </c>
      <c r="AJ29" s="4">
        <v>48</v>
      </c>
      <c r="AK29" s="4">
        <v>45</v>
      </c>
      <c r="AL29" s="4">
        <v>28</v>
      </c>
      <c r="AM29" s="4">
        <v>41</v>
      </c>
      <c r="AN29" s="4">
        <v>45</v>
      </c>
      <c r="AO29" s="4">
        <v>40</v>
      </c>
      <c r="AP29" s="4">
        <v>54</v>
      </c>
      <c r="AQ29" s="4">
        <v>44</v>
      </c>
      <c r="AR29" s="4">
        <v>48</v>
      </c>
      <c r="AS29" s="4">
        <v>54</v>
      </c>
      <c r="AT29" s="4">
        <v>38</v>
      </c>
      <c r="AU29" s="4">
        <v>47</v>
      </c>
      <c r="AV29" s="4">
        <v>37</v>
      </c>
      <c r="AW29" s="4">
        <v>45</v>
      </c>
      <c r="AX29" s="4">
        <v>34</v>
      </c>
      <c r="AY29" s="4">
        <v>42</v>
      </c>
      <c r="AZ29" s="4">
        <v>35</v>
      </c>
      <c r="BA29" s="4">
        <v>28</v>
      </c>
      <c r="BB29" s="4">
        <v>28</v>
      </c>
      <c r="BC29" s="4">
        <v>24</v>
      </c>
      <c r="BD29" s="4">
        <v>25</v>
      </c>
      <c r="BE29" s="4">
        <v>20</v>
      </c>
      <c r="BF29" s="4">
        <v>26</v>
      </c>
      <c r="BG29" s="4">
        <v>10</v>
      </c>
      <c r="BH29" s="4">
        <v>22</v>
      </c>
      <c r="BI29" s="4">
        <v>21</v>
      </c>
      <c r="BJ29" s="4">
        <v>23</v>
      </c>
      <c r="BK29" s="4">
        <v>23</v>
      </c>
      <c r="BL29" s="4">
        <v>23</v>
      </c>
      <c r="BM29" s="4">
        <v>22</v>
      </c>
      <c r="BN29" s="4">
        <v>23</v>
      </c>
      <c r="BO29" s="4">
        <v>22</v>
      </c>
      <c r="BP29" s="4">
        <v>26</v>
      </c>
      <c r="BQ29" s="4">
        <v>17</v>
      </c>
      <c r="BR29" s="4">
        <v>27</v>
      </c>
      <c r="BS29" s="4">
        <v>25</v>
      </c>
      <c r="BT29" s="4">
        <v>22</v>
      </c>
      <c r="BU29" s="4">
        <v>21</v>
      </c>
      <c r="BV29" s="4">
        <v>26</v>
      </c>
    </row>
    <row r="30" spans="1:74" x14ac:dyDescent="0.2">
      <c r="A30" s="8" t="s">
        <v>29</v>
      </c>
      <c r="B30" s="4">
        <v>66</v>
      </c>
      <c r="C30" s="4">
        <v>77</v>
      </c>
      <c r="D30" s="4">
        <v>54</v>
      </c>
      <c r="E30" s="4">
        <v>47</v>
      </c>
      <c r="F30" s="4">
        <v>52</v>
      </c>
      <c r="G30" s="4">
        <v>45</v>
      </c>
      <c r="H30" s="4">
        <v>34</v>
      </c>
      <c r="I30" s="4">
        <v>38</v>
      </c>
      <c r="J30" s="4">
        <v>48</v>
      </c>
      <c r="K30" s="4">
        <v>48</v>
      </c>
      <c r="L30" s="4">
        <v>50</v>
      </c>
      <c r="M30" s="4">
        <v>40</v>
      </c>
      <c r="N30" s="4">
        <v>46</v>
      </c>
      <c r="O30" s="4">
        <v>35</v>
      </c>
      <c r="P30" s="4">
        <v>35</v>
      </c>
      <c r="Q30" s="4">
        <v>30</v>
      </c>
      <c r="R30" s="4">
        <v>51</v>
      </c>
      <c r="S30" s="4">
        <v>36</v>
      </c>
      <c r="T30" s="4">
        <v>42</v>
      </c>
      <c r="U30" s="4">
        <v>53</v>
      </c>
      <c r="V30" s="4">
        <v>51</v>
      </c>
      <c r="W30" s="4">
        <v>35</v>
      </c>
      <c r="X30" s="4">
        <v>44</v>
      </c>
      <c r="Y30" s="4">
        <v>60</v>
      </c>
      <c r="Z30" s="4">
        <v>56</v>
      </c>
      <c r="AA30" s="4">
        <v>49</v>
      </c>
      <c r="AB30" s="4">
        <v>51</v>
      </c>
      <c r="AC30" s="4">
        <v>40</v>
      </c>
      <c r="AD30" s="4">
        <v>42</v>
      </c>
      <c r="AE30" s="4">
        <v>46</v>
      </c>
      <c r="AF30" s="4">
        <v>36</v>
      </c>
      <c r="AG30" s="4">
        <v>41</v>
      </c>
      <c r="AH30" s="4">
        <v>39</v>
      </c>
      <c r="AI30" s="4">
        <v>44</v>
      </c>
      <c r="AJ30" s="4">
        <v>37</v>
      </c>
      <c r="AK30" s="4">
        <v>44</v>
      </c>
      <c r="AL30" s="4">
        <v>48</v>
      </c>
      <c r="AM30" s="4">
        <v>52</v>
      </c>
      <c r="AN30" s="4">
        <v>53</v>
      </c>
      <c r="AO30" s="4">
        <v>39</v>
      </c>
      <c r="AP30" s="4">
        <v>46</v>
      </c>
      <c r="AQ30" s="4">
        <v>48</v>
      </c>
      <c r="AR30" s="4">
        <v>41</v>
      </c>
      <c r="AS30" s="4">
        <v>43</v>
      </c>
      <c r="AT30" s="4">
        <v>38</v>
      </c>
      <c r="AU30" s="4">
        <v>52</v>
      </c>
      <c r="AV30" s="4">
        <v>47</v>
      </c>
      <c r="AW30" s="4">
        <v>51</v>
      </c>
      <c r="AX30" s="4">
        <v>51</v>
      </c>
      <c r="AY30" s="4">
        <v>47</v>
      </c>
      <c r="AZ30" s="4">
        <v>35</v>
      </c>
      <c r="BA30" s="4">
        <v>24</v>
      </c>
      <c r="BB30" s="4">
        <v>43</v>
      </c>
      <c r="BC30" s="4">
        <v>40</v>
      </c>
      <c r="BD30" s="4">
        <v>26</v>
      </c>
      <c r="BE30" s="4">
        <v>24</v>
      </c>
      <c r="BF30" s="4">
        <v>22</v>
      </c>
      <c r="BG30" s="4">
        <v>34</v>
      </c>
      <c r="BH30" s="4">
        <v>29</v>
      </c>
      <c r="BI30" s="4">
        <v>32</v>
      </c>
      <c r="BJ30" s="4">
        <v>16</v>
      </c>
      <c r="BK30" s="4">
        <v>30</v>
      </c>
      <c r="BL30" s="4">
        <v>17</v>
      </c>
      <c r="BM30" s="4">
        <v>22</v>
      </c>
      <c r="BN30" s="4">
        <v>18</v>
      </c>
      <c r="BO30" s="4">
        <v>16</v>
      </c>
      <c r="BP30" s="4">
        <v>24</v>
      </c>
      <c r="BQ30" s="4">
        <v>20</v>
      </c>
      <c r="BR30" s="4">
        <v>17</v>
      </c>
      <c r="BS30" s="4">
        <v>30</v>
      </c>
      <c r="BT30" s="4">
        <v>28</v>
      </c>
      <c r="BU30" s="4">
        <v>30</v>
      </c>
      <c r="BV30" s="4">
        <v>25</v>
      </c>
    </row>
    <row r="31" spans="1:74" x14ac:dyDescent="0.2">
      <c r="A31" s="8" t="s">
        <v>30</v>
      </c>
      <c r="B31" s="4">
        <v>76</v>
      </c>
      <c r="C31" s="4">
        <v>77</v>
      </c>
      <c r="D31" s="4">
        <v>52</v>
      </c>
      <c r="E31" s="4">
        <v>62</v>
      </c>
      <c r="F31" s="4">
        <v>52</v>
      </c>
      <c r="G31" s="4">
        <v>51</v>
      </c>
      <c r="H31" s="4">
        <v>39</v>
      </c>
      <c r="I31" s="4">
        <v>52</v>
      </c>
      <c r="J31" s="4">
        <v>43</v>
      </c>
      <c r="K31" s="4">
        <v>56</v>
      </c>
      <c r="L31" s="4">
        <v>52</v>
      </c>
      <c r="M31" s="4">
        <v>41</v>
      </c>
      <c r="N31" s="4">
        <v>40</v>
      </c>
      <c r="O31" s="4">
        <v>42</v>
      </c>
      <c r="P31" s="4">
        <v>40</v>
      </c>
      <c r="Q31" s="4">
        <v>42</v>
      </c>
      <c r="R31" s="4">
        <v>39</v>
      </c>
      <c r="S31" s="4">
        <v>49</v>
      </c>
      <c r="T31" s="4">
        <v>44</v>
      </c>
      <c r="U31" s="4">
        <v>36</v>
      </c>
      <c r="V31" s="4">
        <v>44</v>
      </c>
      <c r="W31" s="4">
        <v>40</v>
      </c>
      <c r="X31" s="4">
        <v>49</v>
      </c>
      <c r="Y31" s="4">
        <v>53</v>
      </c>
      <c r="Z31" s="4">
        <v>54</v>
      </c>
      <c r="AA31" s="4">
        <v>70</v>
      </c>
      <c r="AB31" s="4">
        <v>52</v>
      </c>
      <c r="AC31" s="4">
        <v>54</v>
      </c>
      <c r="AD31" s="4">
        <v>61</v>
      </c>
      <c r="AE31" s="4">
        <v>52</v>
      </c>
      <c r="AF31" s="4">
        <v>41</v>
      </c>
      <c r="AG31" s="4">
        <v>63</v>
      </c>
      <c r="AH31" s="4">
        <v>55</v>
      </c>
      <c r="AI31" s="4">
        <v>51</v>
      </c>
      <c r="AJ31" s="4">
        <v>47</v>
      </c>
      <c r="AK31" s="4">
        <v>31</v>
      </c>
      <c r="AL31" s="4">
        <v>51</v>
      </c>
      <c r="AM31" s="4">
        <v>44</v>
      </c>
      <c r="AN31" s="4">
        <v>49</v>
      </c>
      <c r="AO31" s="4">
        <v>51</v>
      </c>
      <c r="AP31" s="4">
        <v>51</v>
      </c>
      <c r="AQ31" s="4">
        <v>48</v>
      </c>
      <c r="AR31" s="4">
        <v>62</v>
      </c>
      <c r="AS31" s="4">
        <v>51</v>
      </c>
      <c r="AT31" s="4">
        <v>58</v>
      </c>
      <c r="AU31" s="4">
        <v>56</v>
      </c>
      <c r="AV31" s="4">
        <v>48</v>
      </c>
      <c r="AW31" s="4">
        <v>49</v>
      </c>
      <c r="AX31" s="4">
        <v>38</v>
      </c>
      <c r="AY31" s="4">
        <v>34</v>
      </c>
      <c r="AZ31" s="4">
        <v>46</v>
      </c>
      <c r="BA31" s="4">
        <v>38</v>
      </c>
      <c r="BB31" s="4">
        <v>39</v>
      </c>
      <c r="BC31" s="4">
        <v>35</v>
      </c>
      <c r="BD31" s="4">
        <v>29</v>
      </c>
      <c r="BE31" s="4">
        <v>30</v>
      </c>
      <c r="BF31" s="4">
        <v>35</v>
      </c>
      <c r="BG31" s="4">
        <v>32</v>
      </c>
      <c r="BH31" s="4">
        <v>19</v>
      </c>
      <c r="BI31" s="4">
        <v>20</v>
      </c>
      <c r="BJ31" s="4">
        <v>20</v>
      </c>
      <c r="BK31" s="4">
        <v>23</v>
      </c>
      <c r="BL31" s="4">
        <v>17</v>
      </c>
      <c r="BM31" s="4">
        <v>27</v>
      </c>
      <c r="BN31" s="4">
        <v>34</v>
      </c>
      <c r="BO31" s="4">
        <v>29</v>
      </c>
      <c r="BP31" s="4">
        <v>42</v>
      </c>
      <c r="BQ31" s="4">
        <v>21</v>
      </c>
      <c r="BR31" s="4">
        <v>26</v>
      </c>
      <c r="BS31" s="4">
        <v>34</v>
      </c>
      <c r="BT31" s="4">
        <v>26</v>
      </c>
      <c r="BU31" s="4">
        <v>27</v>
      </c>
      <c r="BV31" s="4">
        <v>26</v>
      </c>
    </row>
    <row r="32" spans="1:74" x14ac:dyDescent="0.2">
      <c r="A32" s="8" t="s">
        <v>31</v>
      </c>
      <c r="B32" s="4">
        <v>75</v>
      </c>
      <c r="C32" s="4">
        <v>75</v>
      </c>
      <c r="D32" s="4">
        <v>71</v>
      </c>
      <c r="E32" s="4">
        <v>68</v>
      </c>
      <c r="F32" s="4">
        <v>57</v>
      </c>
      <c r="G32" s="4">
        <v>62</v>
      </c>
      <c r="H32" s="4">
        <v>39</v>
      </c>
      <c r="I32" s="4">
        <v>63</v>
      </c>
      <c r="J32" s="4">
        <v>49</v>
      </c>
      <c r="K32" s="4">
        <v>48</v>
      </c>
      <c r="L32" s="4">
        <v>39</v>
      </c>
      <c r="M32" s="4">
        <v>41</v>
      </c>
      <c r="N32" s="4">
        <v>43</v>
      </c>
      <c r="O32" s="4">
        <v>40</v>
      </c>
      <c r="P32" s="4">
        <v>40</v>
      </c>
      <c r="Q32" s="4">
        <v>35</v>
      </c>
      <c r="R32" s="4">
        <v>45</v>
      </c>
      <c r="S32" s="4">
        <v>48</v>
      </c>
      <c r="T32" s="4">
        <v>31</v>
      </c>
      <c r="U32" s="4">
        <v>50</v>
      </c>
      <c r="V32" s="4">
        <v>53</v>
      </c>
      <c r="W32" s="4">
        <v>49</v>
      </c>
      <c r="X32" s="4">
        <v>37</v>
      </c>
      <c r="Y32" s="4">
        <v>67</v>
      </c>
      <c r="Z32" s="4">
        <v>38</v>
      </c>
      <c r="AA32" s="4">
        <v>41</v>
      </c>
      <c r="AB32" s="4">
        <v>67</v>
      </c>
      <c r="AC32" s="4">
        <v>57</v>
      </c>
      <c r="AD32" s="4">
        <v>53</v>
      </c>
      <c r="AE32" s="4">
        <v>46</v>
      </c>
      <c r="AF32" s="4">
        <v>57</v>
      </c>
      <c r="AG32" s="4">
        <v>58</v>
      </c>
      <c r="AH32" s="4">
        <v>49</v>
      </c>
      <c r="AI32" s="4">
        <v>58</v>
      </c>
      <c r="AJ32" s="4">
        <v>53</v>
      </c>
      <c r="AK32" s="4">
        <v>49</v>
      </c>
      <c r="AL32" s="4">
        <v>63</v>
      </c>
      <c r="AM32" s="4">
        <v>53</v>
      </c>
      <c r="AN32" s="4">
        <v>37</v>
      </c>
      <c r="AO32" s="4">
        <v>40</v>
      </c>
      <c r="AP32" s="4">
        <v>49</v>
      </c>
      <c r="AQ32" s="4">
        <v>46</v>
      </c>
      <c r="AR32" s="4">
        <v>61</v>
      </c>
      <c r="AS32" s="4">
        <v>63</v>
      </c>
      <c r="AT32" s="4">
        <v>49</v>
      </c>
      <c r="AU32" s="4">
        <v>52</v>
      </c>
      <c r="AV32" s="4">
        <v>56</v>
      </c>
      <c r="AW32" s="4">
        <v>49</v>
      </c>
      <c r="AX32" s="4">
        <v>56</v>
      </c>
      <c r="AY32" s="4">
        <v>59</v>
      </c>
      <c r="AZ32" s="4">
        <v>33</v>
      </c>
      <c r="BA32" s="4">
        <v>51</v>
      </c>
      <c r="BB32" s="4">
        <v>41</v>
      </c>
      <c r="BC32" s="4">
        <v>44</v>
      </c>
      <c r="BD32" s="4">
        <v>35</v>
      </c>
      <c r="BE32" s="4">
        <v>30</v>
      </c>
      <c r="BF32" s="4">
        <v>27</v>
      </c>
      <c r="BG32" s="4">
        <v>24</v>
      </c>
      <c r="BH32" s="4">
        <v>39</v>
      </c>
      <c r="BI32" s="4">
        <v>31</v>
      </c>
      <c r="BJ32" s="4">
        <v>33</v>
      </c>
      <c r="BK32" s="4">
        <v>32</v>
      </c>
      <c r="BL32" s="4">
        <v>28</v>
      </c>
      <c r="BM32" s="4">
        <v>28</v>
      </c>
      <c r="BN32" s="4">
        <v>32</v>
      </c>
      <c r="BO32" s="4">
        <v>28</v>
      </c>
      <c r="BP32" s="4">
        <v>26</v>
      </c>
      <c r="BQ32" s="4">
        <v>23</v>
      </c>
      <c r="BR32" s="4">
        <v>32</v>
      </c>
      <c r="BS32" s="4">
        <v>33</v>
      </c>
      <c r="BT32" s="4">
        <v>31</v>
      </c>
      <c r="BU32" s="4">
        <v>37</v>
      </c>
      <c r="BV32" s="4">
        <v>36</v>
      </c>
    </row>
    <row r="33" spans="1:74" x14ac:dyDescent="0.2">
      <c r="A33" s="8" t="s">
        <v>32</v>
      </c>
      <c r="B33" s="4">
        <v>62</v>
      </c>
      <c r="C33" s="4">
        <v>80</v>
      </c>
      <c r="D33" s="4">
        <v>69</v>
      </c>
      <c r="E33" s="4">
        <v>90</v>
      </c>
      <c r="F33" s="4">
        <v>61</v>
      </c>
      <c r="G33" s="4">
        <v>61</v>
      </c>
      <c r="H33" s="4">
        <v>56</v>
      </c>
      <c r="I33" s="4">
        <v>59</v>
      </c>
      <c r="J33" s="4">
        <v>45</v>
      </c>
      <c r="K33" s="4">
        <v>52</v>
      </c>
      <c r="L33" s="4">
        <v>45</v>
      </c>
      <c r="M33" s="4">
        <v>41</v>
      </c>
      <c r="N33" s="4">
        <v>48</v>
      </c>
      <c r="O33" s="4">
        <v>48</v>
      </c>
      <c r="P33" s="4">
        <v>47</v>
      </c>
      <c r="Q33" s="4">
        <v>46</v>
      </c>
      <c r="R33" s="4">
        <v>39</v>
      </c>
      <c r="S33" s="4">
        <v>54</v>
      </c>
      <c r="T33" s="4">
        <v>47</v>
      </c>
      <c r="U33" s="4">
        <v>44</v>
      </c>
      <c r="V33" s="4">
        <v>40</v>
      </c>
      <c r="W33" s="4">
        <v>43</v>
      </c>
      <c r="X33" s="4">
        <v>43</v>
      </c>
      <c r="Y33" s="4">
        <v>52</v>
      </c>
      <c r="Z33" s="4">
        <v>41</v>
      </c>
      <c r="AA33" s="4">
        <v>46</v>
      </c>
      <c r="AB33" s="4">
        <v>56</v>
      </c>
      <c r="AC33" s="4">
        <v>67</v>
      </c>
      <c r="AD33" s="4">
        <v>80</v>
      </c>
      <c r="AE33" s="4">
        <v>53</v>
      </c>
      <c r="AF33" s="4">
        <v>64</v>
      </c>
      <c r="AG33" s="4">
        <v>55</v>
      </c>
      <c r="AH33" s="4">
        <v>58</v>
      </c>
      <c r="AI33" s="4">
        <v>55</v>
      </c>
      <c r="AJ33" s="4">
        <v>59</v>
      </c>
      <c r="AK33" s="4">
        <v>43</v>
      </c>
      <c r="AL33" s="4">
        <v>68</v>
      </c>
      <c r="AM33" s="4">
        <v>46</v>
      </c>
      <c r="AN33" s="4">
        <v>53</v>
      </c>
      <c r="AO33" s="4">
        <v>54</v>
      </c>
      <c r="AP33" s="4">
        <v>44</v>
      </c>
      <c r="AQ33" s="4">
        <v>50</v>
      </c>
      <c r="AR33" s="4">
        <v>52</v>
      </c>
      <c r="AS33" s="4">
        <v>81</v>
      </c>
      <c r="AT33" s="4">
        <v>48</v>
      </c>
      <c r="AU33" s="4">
        <v>56</v>
      </c>
      <c r="AV33" s="4">
        <v>46</v>
      </c>
      <c r="AW33" s="4">
        <v>57</v>
      </c>
      <c r="AX33" s="4">
        <v>53</v>
      </c>
      <c r="AY33" s="4">
        <v>52</v>
      </c>
      <c r="AZ33" s="4">
        <v>49</v>
      </c>
      <c r="BA33" s="4">
        <v>50</v>
      </c>
      <c r="BB33" s="4">
        <v>37</v>
      </c>
      <c r="BC33" s="4">
        <v>44</v>
      </c>
      <c r="BD33" s="4">
        <v>39</v>
      </c>
      <c r="BE33" s="4">
        <v>38</v>
      </c>
      <c r="BF33" s="4">
        <v>41</v>
      </c>
      <c r="BG33" s="4">
        <v>43</v>
      </c>
      <c r="BH33" s="4">
        <v>28</v>
      </c>
      <c r="BI33" s="4">
        <v>20</v>
      </c>
      <c r="BJ33" s="4">
        <v>37</v>
      </c>
      <c r="BK33" s="4">
        <v>28</v>
      </c>
      <c r="BL33" s="4">
        <v>31</v>
      </c>
      <c r="BM33" s="4">
        <v>25</v>
      </c>
      <c r="BN33" s="4">
        <v>31</v>
      </c>
      <c r="BO33" s="4">
        <v>34</v>
      </c>
      <c r="BP33" s="4">
        <v>37</v>
      </c>
      <c r="BQ33" s="4">
        <v>29</v>
      </c>
      <c r="BR33" s="4">
        <v>30</v>
      </c>
      <c r="BS33" s="4">
        <v>31</v>
      </c>
      <c r="BT33" s="4">
        <v>21</v>
      </c>
      <c r="BU33" s="4">
        <v>33</v>
      </c>
      <c r="BV33" s="4">
        <v>38</v>
      </c>
    </row>
    <row r="34" spans="1:74" x14ac:dyDescent="0.2">
      <c r="A34" s="8" t="s">
        <v>33</v>
      </c>
      <c r="B34" s="4">
        <v>59</v>
      </c>
      <c r="C34" s="4">
        <v>82</v>
      </c>
      <c r="D34" s="4">
        <v>87</v>
      </c>
      <c r="E34" s="4">
        <v>80</v>
      </c>
      <c r="F34" s="4">
        <v>68</v>
      </c>
      <c r="G34" s="4">
        <v>70</v>
      </c>
      <c r="H34" s="4">
        <v>63</v>
      </c>
      <c r="I34" s="4">
        <v>58</v>
      </c>
      <c r="J34" s="4">
        <v>46</v>
      </c>
      <c r="K34" s="4">
        <v>48</v>
      </c>
      <c r="L34" s="4">
        <v>51</v>
      </c>
      <c r="M34" s="4">
        <v>52</v>
      </c>
      <c r="N34" s="4">
        <v>53</v>
      </c>
      <c r="O34" s="4">
        <v>55</v>
      </c>
      <c r="P34" s="4">
        <v>47</v>
      </c>
      <c r="Q34" s="4">
        <v>44</v>
      </c>
      <c r="R34" s="4">
        <v>59</v>
      </c>
      <c r="S34" s="4">
        <v>57</v>
      </c>
      <c r="T34" s="4">
        <v>58</v>
      </c>
      <c r="U34" s="4">
        <v>55</v>
      </c>
      <c r="V34" s="4">
        <v>52</v>
      </c>
      <c r="W34" s="4">
        <v>54</v>
      </c>
      <c r="X34" s="4">
        <v>50</v>
      </c>
      <c r="Y34" s="4">
        <v>68</v>
      </c>
      <c r="Z34" s="4">
        <v>45</v>
      </c>
      <c r="AA34" s="4">
        <v>54</v>
      </c>
      <c r="AB34" s="4">
        <v>53</v>
      </c>
      <c r="AC34" s="4">
        <v>68</v>
      </c>
      <c r="AD34" s="4">
        <v>71</v>
      </c>
      <c r="AE34" s="4">
        <v>55</v>
      </c>
      <c r="AF34" s="4">
        <v>57</v>
      </c>
      <c r="AG34" s="4">
        <v>56</v>
      </c>
      <c r="AH34" s="4">
        <v>58</v>
      </c>
      <c r="AI34" s="4">
        <v>55</v>
      </c>
      <c r="AJ34" s="4">
        <v>57</v>
      </c>
      <c r="AK34" s="4">
        <v>63</v>
      </c>
      <c r="AL34" s="4">
        <v>60</v>
      </c>
      <c r="AM34" s="4">
        <v>64</v>
      </c>
      <c r="AN34" s="4">
        <v>57</v>
      </c>
      <c r="AO34" s="4">
        <v>64</v>
      </c>
      <c r="AP34" s="4">
        <v>72</v>
      </c>
      <c r="AQ34" s="4">
        <v>66</v>
      </c>
      <c r="AR34" s="4">
        <v>59</v>
      </c>
      <c r="AS34" s="4">
        <v>79</v>
      </c>
      <c r="AT34" s="4">
        <v>66</v>
      </c>
      <c r="AU34" s="4">
        <v>57</v>
      </c>
      <c r="AV34" s="4">
        <v>64</v>
      </c>
      <c r="AW34" s="4">
        <v>56</v>
      </c>
      <c r="AX34" s="4">
        <v>46</v>
      </c>
      <c r="AY34" s="4">
        <v>56</v>
      </c>
      <c r="AZ34" s="4">
        <v>62</v>
      </c>
      <c r="BA34" s="4">
        <v>53</v>
      </c>
      <c r="BB34" s="4">
        <v>56</v>
      </c>
      <c r="BC34" s="4">
        <v>44</v>
      </c>
      <c r="BD34" s="4">
        <v>42</v>
      </c>
      <c r="BE34" s="4">
        <v>48</v>
      </c>
      <c r="BF34" s="4">
        <v>34</v>
      </c>
      <c r="BG34" s="4">
        <v>31</v>
      </c>
      <c r="BH34" s="4">
        <v>36</v>
      </c>
      <c r="BI34" s="4">
        <v>31</v>
      </c>
      <c r="BJ34" s="4">
        <v>32</v>
      </c>
      <c r="BK34" s="4">
        <v>35</v>
      </c>
      <c r="BL34" s="4">
        <v>37</v>
      </c>
      <c r="BM34" s="4">
        <v>31</v>
      </c>
      <c r="BN34" s="4">
        <v>27</v>
      </c>
      <c r="BO34" s="4">
        <v>19</v>
      </c>
      <c r="BP34" s="4">
        <v>38</v>
      </c>
      <c r="BQ34" s="4">
        <v>34</v>
      </c>
      <c r="BR34" s="4">
        <v>32</v>
      </c>
      <c r="BS34" s="4">
        <v>28</v>
      </c>
      <c r="BT34" s="4">
        <v>40</v>
      </c>
      <c r="BU34" s="4">
        <v>38</v>
      </c>
      <c r="BV34" s="4">
        <v>41</v>
      </c>
    </row>
    <row r="35" spans="1:74" x14ac:dyDescent="0.2">
      <c r="A35" s="8" t="s">
        <v>34</v>
      </c>
      <c r="B35" s="4">
        <v>73</v>
      </c>
      <c r="C35" s="4">
        <v>75</v>
      </c>
      <c r="D35" s="4">
        <v>86</v>
      </c>
      <c r="E35" s="4">
        <v>95</v>
      </c>
      <c r="F35" s="4">
        <v>65</v>
      </c>
      <c r="G35" s="4">
        <v>65</v>
      </c>
      <c r="H35" s="4">
        <v>74</v>
      </c>
      <c r="I35" s="4">
        <v>75</v>
      </c>
      <c r="J35" s="4">
        <v>58</v>
      </c>
      <c r="K35" s="4">
        <v>58</v>
      </c>
      <c r="L35" s="4">
        <v>47</v>
      </c>
      <c r="M35" s="4">
        <v>55</v>
      </c>
      <c r="N35" s="4">
        <v>72</v>
      </c>
      <c r="O35" s="4">
        <v>50</v>
      </c>
      <c r="P35" s="4">
        <v>44</v>
      </c>
      <c r="Q35" s="4">
        <v>47</v>
      </c>
      <c r="R35" s="4">
        <v>56</v>
      </c>
      <c r="S35" s="4">
        <v>64</v>
      </c>
      <c r="T35" s="4">
        <v>41</v>
      </c>
      <c r="U35" s="4">
        <v>46</v>
      </c>
      <c r="V35" s="4">
        <v>58</v>
      </c>
      <c r="W35" s="4">
        <v>42</v>
      </c>
      <c r="X35" s="4">
        <v>47</v>
      </c>
      <c r="Y35" s="4">
        <v>69</v>
      </c>
      <c r="Z35" s="4">
        <v>53</v>
      </c>
      <c r="AA35" s="4">
        <v>74</v>
      </c>
      <c r="AB35" s="4">
        <v>56</v>
      </c>
      <c r="AC35" s="4">
        <v>68</v>
      </c>
      <c r="AD35" s="4">
        <v>53</v>
      </c>
      <c r="AE35" s="4">
        <v>84</v>
      </c>
      <c r="AF35" s="4">
        <v>67</v>
      </c>
      <c r="AG35" s="4">
        <v>64</v>
      </c>
      <c r="AH35" s="4">
        <v>71</v>
      </c>
      <c r="AI35" s="4">
        <v>66</v>
      </c>
      <c r="AJ35" s="4">
        <v>61</v>
      </c>
      <c r="AK35" s="4">
        <v>75</v>
      </c>
      <c r="AL35" s="4">
        <v>66</v>
      </c>
      <c r="AM35" s="4">
        <v>75</v>
      </c>
      <c r="AN35" s="4">
        <v>68</v>
      </c>
      <c r="AO35" s="4">
        <v>60</v>
      </c>
      <c r="AP35" s="4">
        <v>57</v>
      </c>
      <c r="AQ35" s="4">
        <v>70</v>
      </c>
      <c r="AR35" s="4">
        <v>47</v>
      </c>
      <c r="AS35" s="4">
        <v>76</v>
      </c>
      <c r="AT35" s="4">
        <v>76</v>
      </c>
      <c r="AU35" s="4">
        <v>59</v>
      </c>
      <c r="AV35" s="4">
        <v>50</v>
      </c>
      <c r="AW35" s="4">
        <v>57</v>
      </c>
      <c r="AX35" s="4">
        <v>51</v>
      </c>
      <c r="AY35" s="4">
        <v>50</v>
      </c>
      <c r="AZ35" s="4">
        <v>52</v>
      </c>
      <c r="BA35" s="4">
        <v>71</v>
      </c>
      <c r="BB35" s="4">
        <v>70</v>
      </c>
      <c r="BC35" s="4">
        <v>44</v>
      </c>
      <c r="BD35" s="4">
        <v>49</v>
      </c>
      <c r="BE35" s="4">
        <v>43</v>
      </c>
      <c r="BF35" s="4">
        <v>36</v>
      </c>
      <c r="BG35" s="4">
        <v>40</v>
      </c>
      <c r="BH35" s="4">
        <v>34</v>
      </c>
      <c r="BI35" s="4">
        <v>41</v>
      </c>
      <c r="BJ35" s="4">
        <v>38</v>
      </c>
      <c r="BK35" s="4">
        <v>40</v>
      </c>
      <c r="BL35" s="4">
        <v>32</v>
      </c>
      <c r="BM35" s="4">
        <v>34</v>
      </c>
      <c r="BN35" s="4">
        <v>24</v>
      </c>
      <c r="BO35" s="4">
        <v>26</v>
      </c>
      <c r="BP35" s="4">
        <v>38</v>
      </c>
      <c r="BQ35" s="4">
        <v>28</v>
      </c>
      <c r="BR35" s="4">
        <v>40</v>
      </c>
      <c r="BS35" s="4">
        <v>39</v>
      </c>
      <c r="BT35" s="4">
        <v>36</v>
      </c>
      <c r="BU35" s="4">
        <v>46</v>
      </c>
      <c r="BV35" s="4">
        <v>37</v>
      </c>
    </row>
    <row r="36" spans="1:74" x14ac:dyDescent="0.2">
      <c r="A36" s="8" t="s">
        <v>35</v>
      </c>
      <c r="B36" s="4">
        <v>95</v>
      </c>
      <c r="C36" s="4">
        <v>80</v>
      </c>
      <c r="D36" s="4">
        <v>60</v>
      </c>
      <c r="E36" s="4">
        <v>94</v>
      </c>
      <c r="F36" s="4">
        <v>83</v>
      </c>
      <c r="G36" s="4">
        <v>71</v>
      </c>
      <c r="H36" s="4">
        <v>68</v>
      </c>
      <c r="I36" s="4">
        <v>70</v>
      </c>
      <c r="J36" s="4">
        <v>64</v>
      </c>
      <c r="K36" s="4">
        <v>64</v>
      </c>
      <c r="L36" s="4">
        <v>62</v>
      </c>
      <c r="M36" s="4">
        <v>54</v>
      </c>
      <c r="N36" s="4">
        <v>60</v>
      </c>
      <c r="O36" s="4">
        <v>59</v>
      </c>
      <c r="P36" s="4">
        <v>61</v>
      </c>
      <c r="Q36" s="4">
        <v>47</v>
      </c>
      <c r="R36" s="4">
        <v>64</v>
      </c>
      <c r="S36" s="4">
        <v>47</v>
      </c>
      <c r="T36" s="4">
        <v>47</v>
      </c>
      <c r="U36" s="4">
        <v>55</v>
      </c>
      <c r="V36" s="4">
        <v>54</v>
      </c>
      <c r="W36" s="4">
        <v>61</v>
      </c>
      <c r="X36" s="4">
        <v>61</v>
      </c>
      <c r="Y36" s="4">
        <v>54</v>
      </c>
      <c r="Z36" s="4">
        <v>68</v>
      </c>
      <c r="AA36" s="4">
        <v>52</v>
      </c>
      <c r="AB36" s="4">
        <v>70</v>
      </c>
      <c r="AC36" s="4">
        <v>63</v>
      </c>
      <c r="AD36" s="4">
        <v>76</v>
      </c>
      <c r="AE36" s="4">
        <v>62</v>
      </c>
      <c r="AF36" s="4">
        <v>62</v>
      </c>
      <c r="AG36" s="4">
        <v>66</v>
      </c>
      <c r="AH36" s="4">
        <v>64</v>
      </c>
      <c r="AI36" s="4">
        <v>66</v>
      </c>
      <c r="AJ36" s="4">
        <v>77</v>
      </c>
      <c r="AK36" s="4">
        <v>84</v>
      </c>
      <c r="AL36" s="4">
        <v>78</v>
      </c>
      <c r="AM36" s="4">
        <v>76</v>
      </c>
      <c r="AN36" s="4">
        <v>72</v>
      </c>
      <c r="AO36" s="4">
        <v>69</v>
      </c>
      <c r="AP36" s="4">
        <v>75</v>
      </c>
      <c r="AQ36" s="4">
        <v>89</v>
      </c>
      <c r="AR36" s="4">
        <v>71</v>
      </c>
      <c r="AS36" s="4">
        <v>72</v>
      </c>
      <c r="AT36" s="4">
        <v>66</v>
      </c>
      <c r="AU36" s="4">
        <v>74</v>
      </c>
      <c r="AV36" s="4">
        <v>73</v>
      </c>
      <c r="AW36" s="4">
        <v>75</v>
      </c>
      <c r="AX36" s="4">
        <v>72</v>
      </c>
      <c r="AY36" s="4">
        <v>68</v>
      </c>
      <c r="AZ36" s="4">
        <v>63</v>
      </c>
      <c r="BA36" s="4">
        <v>52</v>
      </c>
      <c r="BB36" s="4">
        <v>63</v>
      </c>
      <c r="BC36" s="4">
        <v>62</v>
      </c>
      <c r="BD36" s="4">
        <v>63</v>
      </c>
      <c r="BE36" s="4">
        <v>66</v>
      </c>
      <c r="BF36" s="4">
        <v>52</v>
      </c>
      <c r="BG36" s="4">
        <v>44</v>
      </c>
      <c r="BH36" s="4">
        <v>32</v>
      </c>
      <c r="BI36" s="4">
        <v>38</v>
      </c>
      <c r="BJ36" s="4">
        <v>33</v>
      </c>
      <c r="BK36" s="4">
        <v>39</v>
      </c>
      <c r="BL36" s="4">
        <v>40</v>
      </c>
      <c r="BM36" s="4">
        <v>40</v>
      </c>
      <c r="BN36" s="4">
        <v>46</v>
      </c>
      <c r="BO36" s="4">
        <v>33</v>
      </c>
      <c r="BP36" s="4">
        <v>36</v>
      </c>
      <c r="BQ36" s="4">
        <v>35</v>
      </c>
      <c r="BR36" s="4">
        <v>38</v>
      </c>
      <c r="BS36" s="4">
        <v>42</v>
      </c>
      <c r="BT36" s="4">
        <v>39</v>
      </c>
      <c r="BU36" s="4">
        <v>51</v>
      </c>
      <c r="BV36" s="4">
        <v>46</v>
      </c>
    </row>
    <row r="37" spans="1:74" x14ac:dyDescent="0.2">
      <c r="A37" s="8" t="s">
        <v>36</v>
      </c>
      <c r="B37" s="4">
        <v>92</v>
      </c>
      <c r="C37" s="4">
        <v>91</v>
      </c>
      <c r="D37" s="4">
        <v>80</v>
      </c>
      <c r="E37" s="4">
        <v>85</v>
      </c>
      <c r="F37" s="4">
        <v>85</v>
      </c>
      <c r="G37" s="4">
        <v>76</v>
      </c>
      <c r="H37" s="4">
        <v>72</v>
      </c>
      <c r="I37" s="4">
        <v>78</v>
      </c>
      <c r="J37" s="4">
        <v>73</v>
      </c>
      <c r="K37" s="4">
        <v>79</v>
      </c>
      <c r="L37" s="4">
        <v>57</v>
      </c>
      <c r="M37" s="4">
        <v>44</v>
      </c>
      <c r="N37" s="4">
        <v>70</v>
      </c>
      <c r="O37" s="4">
        <v>70</v>
      </c>
      <c r="P37" s="4">
        <v>65</v>
      </c>
      <c r="Q37" s="4">
        <v>57</v>
      </c>
      <c r="R37" s="4">
        <v>54</v>
      </c>
      <c r="S37" s="4">
        <v>56</v>
      </c>
      <c r="T37" s="4">
        <v>53</v>
      </c>
      <c r="U37" s="4">
        <v>54</v>
      </c>
      <c r="V37" s="4">
        <v>64</v>
      </c>
      <c r="W37" s="4">
        <v>69</v>
      </c>
      <c r="X37" s="4">
        <v>59</v>
      </c>
      <c r="Y37" s="4">
        <v>50</v>
      </c>
      <c r="Z37" s="4">
        <v>59</v>
      </c>
      <c r="AA37" s="4">
        <v>65</v>
      </c>
      <c r="AB37" s="4">
        <v>63</v>
      </c>
      <c r="AC37" s="4">
        <v>77</v>
      </c>
      <c r="AD37" s="4">
        <v>60</v>
      </c>
      <c r="AE37" s="4">
        <v>79</v>
      </c>
      <c r="AF37" s="4">
        <v>52</v>
      </c>
      <c r="AG37" s="4">
        <v>77</v>
      </c>
      <c r="AH37" s="4">
        <v>71</v>
      </c>
      <c r="AI37" s="4">
        <v>72</v>
      </c>
      <c r="AJ37" s="4">
        <v>75</v>
      </c>
      <c r="AK37" s="4">
        <v>63</v>
      </c>
      <c r="AL37" s="4">
        <v>67</v>
      </c>
      <c r="AM37" s="4">
        <v>69</v>
      </c>
      <c r="AN37" s="4">
        <v>73</v>
      </c>
      <c r="AO37" s="4">
        <v>85</v>
      </c>
      <c r="AP37" s="4">
        <v>65</v>
      </c>
      <c r="AQ37" s="4">
        <v>77</v>
      </c>
      <c r="AR37" s="4">
        <v>91</v>
      </c>
      <c r="AS37" s="4">
        <v>78</v>
      </c>
      <c r="AT37" s="4">
        <v>87</v>
      </c>
      <c r="AU37" s="4">
        <v>88</v>
      </c>
      <c r="AV37" s="4">
        <v>89</v>
      </c>
      <c r="AW37" s="4">
        <v>79</v>
      </c>
      <c r="AX37" s="4">
        <v>68</v>
      </c>
      <c r="AY37" s="4">
        <v>80</v>
      </c>
      <c r="AZ37" s="4">
        <v>74</v>
      </c>
      <c r="BA37" s="4">
        <v>84</v>
      </c>
      <c r="BB37" s="4">
        <v>80</v>
      </c>
      <c r="BC37" s="4">
        <v>61</v>
      </c>
      <c r="BD37" s="4">
        <v>72</v>
      </c>
      <c r="BE37" s="4">
        <v>59</v>
      </c>
      <c r="BF37" s="4">
        <v>70</v>
      </c>
      <c r="BG37" s="4">
        <v>43</v>
      </c>
      <c r="BH37" s="4">
        <v>40</v>
      </c>
      <c r="BI37" s="4">
        <v>36</v>
      </c>
      <c r="BJ37" s="4">
        <v>50</v>
      </c>
      <c r="BK37" s="4">
        <v>31</v>
      </c>
      <c r="BL37" s="4">
        <v>38</v>
      </c>
      <c r="BM37" s="4">
        <v>30</v>
      </c>
      <c r="BN37" s="4">
        <v>31</v>
      </c>
      <c r="BO37" s="4">
        <v>50</v>
      </c>
      <c r="BP37" s="4">
        <v>37</v>
      </c>
      <c r="BQ37" s="4">
        <v>47</v>
      </c>
      <c r="BR37" s="4">
        <v>33</v>
      </c>
      <c r="BS37" s="4">
        <v>44</v>
      </c>
      <c r="BT37" s="4">
        <v>56</v>
      </c>
      <c r="BU37" s="4">
        <v>44</v>
      </c>
      <c r="BV37" s="4">
        <v>48</v>
      </c>
    </row>
    <row r="38" spans="1:74" x14ac:dyDescent="0.2">
      <c r="A38" s="8" t="s">
        <v>37</v>
      </c>
      <c r="B38" s="4">
        <v>97</v>
      </c>
      <c r="C38" s="4">
        <v>73</v>
      </c>
      <c r="D38" s="4">
        <v>104</v>
      </c>
      <c r="E38" s="4">
        <v>91</v>
      </c>
      <c r="F38" s="4">
        <v>60</v>
      </c>
      <c r="G38" s="4">
        <v>82</v>
      </c>
      <c r="H38" s="4">
        <v>87</v>
      </c>
      <c r="I38" s="4">
        <v>84</v>
      </c>
      <c r="J38" s="4">
        <v>72</v>
      </c>
      <c r="K38" s="4">
        <v>88</v>
      </c>
      <c r="L38" s="4">
        <v>68</v>
      </c>
      <c r="M38" s="4">
        <v>81</v>
      </c>
      <c r="N38" s="4">
        <v>76</v>
      </c>
      <c r="O38" s="4">
        <v>65</v>
      </c>
      <c r="P38" s="4">
        <v>64</v>
      </c>
      <c r="Q38" s="4">
        <v>71</v>
      </c>
      <c r="R38" s="4">
        <v>71</v>
      </c>
      <c r="S38" s="4">
        <v>52</v>
      </c>
      <c r="T38" s="4">
        <v>77</v>
      </c>
      <c r="U38" s="4">
        <v>73</v>
      </c>
      <c r="V38" s="4">
        <v>85</v>
      </c>
      <c r="W38" s="4">
        <v>61</v>
      </c>
      <c r="X38" s="4">
        <v>65</v>
      </c>
      <c r="Y38" s="4">
        <v>51</v>
      </c>
      <c r="Z38" s="4">
        <v>69</v>
      </c>
      <c r="AA38" s="4">
        <v>51</v>
      </c>
      <c r="AB38" s="4">
        <v>75</v>
      </c>
      <c r="AC38" s="4">
        <v>66</v>
      </c>
      <c r="AD38" s="4">
        <v>73</v>
      </c>
      <c r="AE38" s="4">
        <v>72</v>
      </c>
      <c r="AF38" s="4">
        <v>73</v>
      </c>
      <c r="AG38" s="4">
        <v>68</v>
      </c>
      <c r="AH38" s="4">
        <v>86</v>
      </c>
      <c r="AI38" s="4">
        <v>85</v>
      </c>
      <c r="AJ38" s="4">
        <v>78</v>
      </c>
      <c r="AK38" s="4">
        <v>67</v>
      </c>
      <c r="AL38" s="4">
        <v>85</v>
      </c>
      <c r="AM38" s="4">
        <v>76</v>
      </c>
      <c r="AN38" s="4">
        <v>78</v>
      </c>
      <c r="AO38" s="4">
        <v>88</v>
      </c>
      <c r="AP38" s="4">
        <v>81</v>
      </c>
      <c r="AQ38" s="4">
        <v>81</v>
      </c>
      <c r="AR38" s="4">
        <v>94</v>
      </c>
      <c r="AS38" s="4">
        <v>81</v>
      </c>
      <c r="AT38" s="4">
        <v>94</v>
      </c>
      <c r="AU38" s="4">
        <v>90</v>
      </c>
      <c r="AV38" s="4">
        <v>73</v>
      </c>
      <c r="AW38" s="4">
        <v>70</v>
      </c>
      <c r="AX38" s="4">
        <v>76</v>
      </c>
      <c r="AY38" s="4">
        <v>84</v>
      </c>
      <c r="AZ38" s="4">
        <v>80</v>
      </c>
      <c r="BA38" s="4">
        <v>76</v>
      </c>
      <c r="BB38" s="4">
        <v>87</v>
      </c>
      <c r="BC38" s="4">
        <v>77</v>
      </c>
      <c r="BD38" s="4">
        <v>67</v>
      </c>
      <c r="BE38" s="4">
        <v>81</v>
      </c>
      <c r="BF38" s="4">
        <v>64</v>
      </c>
      <c r="BG38" s="4">
        <v>63</v>
      </c>
      <c r="BH38" s="4">
        <v>61</v>
      </c>
      <c r="BI38" s="4">
        <v>46</v>
      </c>
      <c r="BJ38" s="4">
        <v>44</v>
      </c>
      <c r="BK38" s="4">
        <v>41</v>
      </c>
      <c r="BL38" s="4">
        <v>37</v>
      </c>
      <c r="BM38" s="4">
        <v>44</v>
      </c>
      <c r="BN38" s="4">
        <v>38</v>
      </c>
      <c r="BO38" s="4">
        <v>43</v>
      </c>
      <c r="BP38" s="4">
        <v>52</v>
      </c>
      <c r="BQ38" s="4">
        <v>36</v>
      </c>
      <c r="BR38" s="4">
        <v>37</v>
      </c>
      <c r="BS38" s="4">
        <v>46</v>
      </c>
      <c r="BT38" s="4">
        <v>33</v>
      </c>
      <c r="BU38" s="4">
        <v>44</v>
      </c>
      <c r="BV38" s="4">
        <v>40</v>
      </c>
    </row>
    <row r="39" spans="1:74" x14ac:dyDescent="0.2">
      <c r="A39" s="8" t="s">
        <v>38</v>
      </c>
      <c r="B39" s="4">
        <v>117</v>
      </c>
      <c r="C39" s="4">
        <v>109</v>
      </c>
      <c r="D39" s="4">
        <v>94</v>
      </c>
      <c r="E39" s="4">
        <v>115</v>
      </c>
      <c r="F39" s="4">
        <v>79</v>
      </c>
      <c r="G39" s="4">
        <v>87</v>
      </c>
      <c r="H39" s="4">
        <v>92</v>
      </c>
      <c r="I39" s="4">
        <v>94</v>
      </c>
      <c r="J39" s="4">
        <v>83</v>
      </c>
      <c r="K39" s="4">
        <v>88</v>
      </c>
      <c r="L39" s="4">
        <v>91</v>
      </c>
      <c r="M39" s="4">
        <v>61</v>
      </c>
      <c r="N39" s="4">
        <v>68</v>
      </c>
      <c r="O39" s="4">
        <v>71</v>
      </c>
      <c r="P39" s="4">
        <v>84</v>
      </c>
      <c r="Q39" s="4">
        <v>70</v>
      </c>
      <c r="R39" s="4">
        <v>82</v>
      </c>
      <c r="S39" s="4">
        <v>72</v>
      </c>
      <c r="T39" s="4">
        <v>81</v>
      </c>
      <c r="U39" s="4">
        <v>72</v>
      </c>
      <c r="V39" s="4">
        <v>63</v>
      </c>
      <c r="W39" s="4">
        <v>68</v>
      </c>
      <c r="X39" s="4">
        <v>65</v>
      </c>
      <c r="Y39" s="4">
        <v>74</v>
      </c>
      <c r="Z39" s="4">
        <v>60</v>
      </c>
      <c r="AA39" s="4">
        <v>68</v>
      </c>
      <c r="AB39" s="4">
        <v>62</v>
      </c>
      <c r="AC39" s="4">
        <v>87</v>
      </c>
      <c r="AD39" s="4">
        <v>60</v>
      </c>
      <c r="AE39" s="4">
        <v>74</v>
      </c>
      <c r="AF39" s="4">
        <v>84</v>
      </c>
      <c r="AG39" s="4">
        <v>77</v>
      </c>
      <c r="AH39" s="4">
        <v>82</v>
      </c>
      <c r="AI39" s="4">
        <v>86</v>
      </c>
      <c r="AJ39" s="4">
        <v>97</v>
      </c>
      <c r="AK39" s="4">
        <v>88</v>
      </c>
      <c r="AL39" s="4">
        <v>93</v>
      </c>
      <c r="AM39" s="4">
        <v>83</v>
      </c>
      <c r="AN39" s="4">
        <v>78</v>
      </c>
      <c r="AO39" s="4">
        <v>83</v>
      </c>
      <c r="AP39" s="4">
        <v>76</v>
      </c>
      <c r="AQ39" s="4">
        <v>100</v>
      </c>
      <c r="AR39" s="4">
        <v>103</v>
      </c>
      <c r="AS39" s="4">
        <v>83</v>
      </c>
      <c r="AT39" s="4">
        <v>102</v>
      </c>
      <c r="AU39" s="4">
        <v>82</v>
      </c>
      <c r="AV39" s="4">
        <v>103</v>
      </c>
      <c r="AW39" s="4">
        <v>98</v>
      </c>
      <c r="AX39" s="4">
        <v>91</v>
      </c>
      <c r="AY39" s="4">
        <v>105</v>
      </c>
      <c r="AZ39" s="4">
        <v>90</v>
      </c>
      <c r="BA39" s="4">
        <v>86</v>
      </c>
      <c r="BB39" s="4">
        <v>86</v>
      </c>
      <c r="BC39" s="4">
        <v>80</v>
      </c>
      <c r="BD39" s="4">
        <v>73</v>
      </c>
      <c r="BE39" s="4">
        <v>88</v>
      </c>
      <c r="BF39" s="4">
        <v>69</v>
      </c>
      <c r="BG39" s="4">
        <v>71</v>
      </c>
      <c r="BH39" s="4">
        <v>60</v>
      </c>
      <c r="BI39" s="4">
        <v>60</v>
      </c>
      <c r="BJ39" s="4">
        <v>59</v>
      </c>
      <c r="BK39" s="4">
        <v>51</v>
      </c>
      <c r="BL39" s="4">
        <v>44</v>
      </c>
      <c r="BM39" s="4">
        <v>41</v>
      </c>
      <c r="BN39" s="4">
        <v>43</v>
      </c>
      <c r="BO39" s="4">
        <v>45</v>
      </c>
      <c r="BP39" s="4">
        <v>51</v>
      </c>
      <c r="BQ39" s="4">
        <v>40</v>
      </c>
      <c r="BR39" s="4">
        <v>37</v>
      </c>
      <c r="BS39" s="4">
        <v>38</v>
      </c>
      <c r="BT39" s="4">
        <v>52</v>
      </c>
      <c r="BU39" s="4">
        <v>54</v>
      </c>
      <c r="BV39" s="4">
        <v>42</v>
      </c>
    </row>
    <row r="40" spans="1:74" x14ac:dyDescent="0.2">
      <c r="A40" s="8" t="s">
        <v>39</v>
      </c>
      <c r="B40" s="4">
        <v>104</v>
      </c>
      <c r="C40" s="4">
        <v>94</v>
      </c>
      <c r="D40" s="4">
        <v>130</v>
      </c>
      <c r="E40" s="4">
        <v>107</v>
      </c>
      <c r="F40" s="4">
        <v>92</v>
      </c>
      <c r="G40" s="4">
        <v>83</v>
      </c>
      <c r="H40" s="4">
        <v>81</v>
      </c>
      <c r="I40" s="4">
        <v>80</v>
      </c>
      <c r="J40" s="4">
        <v>91</v>
      </c>
      <c r="K40" s="4">
        <v>82</v>
      </c>
      <c r="L40" s="4">
        <v>82</v>
      </c>
      <c r="M40" s="4">
        <v>111</v>
      </c>
      <c r="N40" s="4">
        <v>72</v>
      </c>
      <c r="O40" s="4">
        <v>89</v>
      </c>
      <c r="P40" s="4">
        <v>73</v>
      </c>
      <c r="Q40" s="4">
        <v>81</v>
      </c>
      <c r="R40" s="4">
        <v>77</v>
      </c>
      <c r="S40" s="4">
        <v>79</v>
      </c>
      <c r="T40" s="4">
        <v>64</v>
      </c>
      <c r="U40" s="4">
        <v>70</v>
      </c>
      <c r="V40" s="4">
        <v>54</v>
      </c>
      <c r="W40" s="4">
        <v>62</v>
      </c>
      <c r="X40" s="4">
        <v>75</v>
      </c>
      <c r="Y40" s="4">
        <v>77</v>
      </c>
      <c r="Z40" s="4">
        <v>82</v>
      </c>
      <c r="AA40" s="4">
        <v>67</v>
      </c>
      <c r="AB40" s="4">
        <v>72</v>
      </c>
      <c r="AC40" s="4">
        <v>74</v>
      </c>
      <c r="AD40" s="4">
        <v>72</v>
      </c>
      <c r="AE40" s="4">
        <v>63</v>
      </c>
      <c r="AF40" s="4">
        <v>80</v>
      </c>
      <c r="AG40" s="4">
        <v>84</v>
      </c>
      <c r="AH40" s="4">
        <v>72</v>
      </c>
      <c r="AI40" s="4">
        <v>61</v>
      </c>
      <c r="AJ40" s="4">
        <v>93</v>
      </c>
      <c r="AK40" s="4">
        <v>91</v>
      </c>
      <c r="AL40" s="4">
        <v>98</v>
      </c>
      <c r="AM40" s="4">
        <v>78</v>
      </c>
      <c r="AN40" s="4">
        <v>94</v>
      </c>
      <c r="AO40" s="4">
        <v>103</v>
      </c>
      <c r="AP40" s="4">
        <v>83</v>
      </c>
      <c r="AQ40" s="4">
        <v>92</v>
      </c>
      <c r="AR40" s="4">
        <v>91</v>
      </c>
      <c r="AS40" s="4">
        <v>99</v>
      </c>
      <c r="AT40" s="4">
        <v>108</v>
      </c>
      <c r="AU40" s="4">
        <v>115</v>
      </c>
      <c r="AV40" s="4">
        <v>98</v>
      </c>
      <c r="AW40" s="4">
        <v>92</v>
      </c>
      <c r="AX40" s="4">
        <v>89</v>
      </c>
      <c r="AY40" s="4">
        <v>80</v>
      </c>
      <c r="AZ40" s="4">
        <v>119</v>
      </c>
      <c r="BA40" s="4">
        <v>94</v>
      </c>
      <c r="BB40" s="4">
        <v>96</v>
      </c>
      <c r="BC40" s="4">
        <v>87</v>
      </c>
      <c r="BD40" s="4">
        <v>81</v>
      </c>
      <c r="BE40" s="4">
        <v>86</v>
      </c>
      <c r="BF40" s="4">
        <v>77</v>
      </c>
      <c r="BG40" s="4">
        <v>74</v>
      </c>
      <c r="BH40" s="4">
        <v>69</v>
      </c>
      <c r="BI40" s="4">
        <v>70</v>
      </c>
      <c r="BJ40" s="4">
        <v>59</v>
      </c>
      <c r="BK40" s="4">
        <v>73</v>
      </c>
      <c r="BL40" s="4">
        <v>63</v>
      </c>
      <c r="BM40" s="4">
        <v>48</v>
      </c>
      <c r="BN40" s="4">
        <v>47</v>
      </c>
      <c r="BO40" s="4">
        <v>48</v>
      </c>
      <c r="BP40" s="4">
        <v>56</v>
      </c>
      <c r="BQ40" s="4">
        <v>50</v>
      </c>
      <c r="BR40" s="4">
        <v>54</v>
      </c>
      <c r="BS40" s="4">
        <v>38</v>
      </c>
      <c r="BT40" s="4">
        <v>58</v>
      </c>
      <c r="BU40" s="4">
        <v>48</v>
      </c>
      <c r="BV40" s="4">
        <v>60</v>
      </c>
    </row>
    <row r="41" spans="1:74" x14ac:dyDescent="0.2">
      <c r="A41" s="8" t="s">
        <v>40</v>
      </c>
      <c r="B41" s="4">
        <v>115</v>
      </c>
      <c r="C41" s="4">
        <v>111</v>
      </c>
      <c r="D41" s="4">
        <v>90</v>
      </c>
      <c r="E41" s="4">
        <v>117</v>
      </c>
      <c r="F41" s="4">
        <v>90</v>
      </c>
      <c r="G41" s="4">
        <v>118</v>
      </c>
      <c r="H41" s="4">
        <v>95</v>
      </c>
      <c r="I41" s="4">
        <v>82</v>
      </c>
      <c r="J41" s="4">
        <v>108</v>
      </c>
      <c r="K41" s="4">
        <v>111</v>
      </c>
      <c r="L41" s="4">
        <v>88</v>
      </c>
      <c r="M41" s="4">
        <v>86</v>
      </c>
      <c r="N41" s="4">
        <v>99</v>
      </c>
      <c r="O41" s="4">
        <v>86</v>
      </c>
      <c r="P41" s="4">
        <v>75</v>
      </c>
      <c r="Q41" s="4">
        <v>86</v>
      </c>
      <c r="R41" s="4">
        <v>85</v>
      </c>
      <c r="S41" s="4">
        <v>73</v>
      </c>
      <c r="T41" s="4">
        <v>94</v>
      </c>
      <c r="U41" s="4">
        <v>106</v>
      </c>
      <c r="V41" s="4">
        <v>89</v>
      </c>
      <c r="W41" s="4">
        <v>84</v>
      </c>
      <c r="X41" s="4">
        <v>86</v>
      </c>
      <c r="Y41" s="4">
        <v>99</v>
      </c>
      <c r="Z41" s="4">
        <v>73</v>
      </c>
      <c r="AA41" s="4">
        <v>86</v>
      </c>
      <c r="AB41" s="4">
        <v>72</v>
      </c>
      <c r="AC41" s="4">
        <v>67</v>
      </c>
      <c r="AD41" s="4">
        <v>72</v>
      </c>
      <c r="AE41" s="4">
        <v>79</v>
      </c>
      <c r="AF41" s="4">
        <v>89</v>
      </c>
      <c r="AG41" s="4">
        <v>68</v>
      </c>
      <c r="AH41" s="4">
        <v>83</v>
      </c>
      <c r="AI41" s="4">
        <v>89</v>
      </c>
      <c r="AJ41" s="4">
        <v>95</v>
      </c>
      <c r="AK41" s="4">
        <v>114</v>
      </c>
      <c r="AL41" s="4">
        <v>99</v>
      </c>
      <c r="AM41" s="4">
        <v>89</v>
      </c>
      <c r="AN41" s="4">
        <v>90</v>
      </c>
      <c r="AO41" s="4">
        <v>88</v>
      </c>
      <c r="AP41" s="4">
        <v>109</v>
      </c>
      <c r="AQ41" s="4">
        <v>99</v>
      </c>
      <c r="AR41" s="4">
        <v>91</v>
      </c>
      <c r="AS41" s="4">
        <v>94</v>
      </c>
      <c r="AT41" s="4">
        <v>117</v>
      </c>
      <c r="AU41" s="4">
        <v>121</v>
      </c>
      <c r="AV41" s="4">
        <v>122</v>
      </c>
      <c r="AW41" s="4">
        <v>103</v>
      </c>
      <c r="AX41" s="4">
        <v>110</v>
      </c>
      <c r="AY41" s="4">
        <v>124</v>
      </c>
      <c r="AZ41" s="4">
        <v>113</v>
      </c>
      <c r="BA41" s="4">
        <v>131</v>
      </c>
      <c r="BB41" s="4">
        <v>89</v>
      </c>
      <c r="BC41" s="4">
        <v>100</v>
      </c>
      <c r="BD41" s="4">
        <v>93</v>
      </c>
      <c r="BE41" s="4">
        <v>83</v>
      </c>
      <c r="BF41" s="4">
        <v>89</v>
      </c>
      <c r="BG41" s="4">
        <v>76</v>
      </c>
      <c r="BH41" s="4">
        <v>93</v>
      </c>
      <c r="BI41" s="4">
        <v>81</v>
      </c>
      <c r="BJ41" s="4">
        <v>64</v>
      </c>
      <c r="BK41" s="4">
        <v>76</v>
      </c>
      <c r="BL41" s="4">
        <v>59</v>
      </c>
      <c r="BM41" s="4">
        <v>60</v>
      </c>
      <c r="BN41" s="4">
        <v>49</v>
      </c>
      <c r="BO41" s="4">
        <v>39</v>
      </c>
      <c r="BP41" s="4">
        <v>53</v>
      </c>
      <c r="BQ41" s="4">
        <v>56</v>
      </c>
      <c r="BR41" s="4">
        <v>45</v>
      </c>
      <c r="BS41" s="4">
        <v>55</v>
      </c>
      <c r="BT41" s="4">
        <v>61</v>
      </c>
      <c r="BU41" s="4">
        <v>73</v>
      </c>
      <c r="BV41" s="4">
        <v>72</v>
      </c>
    </row>
    <row r="42" spans="1:74" x14ac:dyDescent="0.2">
      <c r="A42" s="8" t="s">
        <v>41</v>
      </c>
      <c r="B42" s="4">
        <v>110</v>
      </c>
      <c r="C42" s="4">
        <v>113</v>
      </c>
      <c r="D42" s="4">
        <v>126</v>
      </c>
      <c r="E42" s="4">
        <v>120</v>
      </c>
      <c r="F42" s="4">
        <v>114</v>
      </c>
      <c r="G42" s="4">
        <v>93</v>
      </c>
      <c r="H42" s="4">
        <v>108</v>
      </c>
      <c r="I42" s="4">
        <v>94</v>
      </c>
      <c r="J42" s="4">
        <v>87</v>
      </c>
      <c r="K42" s="4">
        <v>101</v>
      </c>
      <c r="L42" s="4">
        <v>73</v>
      </c>
      <c r="M42" s="4">
        <v>86</v>
      </c>
      <c r="N42" s="4">
        <v>94</v>
      </c>
      <c r="O42" s="4">
        <v>96</v>
      </c>
      <c r="P42" s="4">
        <v>97</v>
      </c>
      <c r="Q42" s="4">
        <v>88</v>
      </c>
      <c r="R42" s="4">
        <v>75</v>
      </c>
      <c r="S42" s="4">
        <v>114</v>
      </c>
      <c r="T42" s="4">
        <v>86</v>
      </c>
      <c r="U42" s="4">
        <v>110</v>
      </c>
      <c r="V42" s="4">
        <v>105</v>
      </c>
      <c r="W42" s="4">
        <v>98</v>
      </c>
      <c r="X42" s="4">
        <v>99</v>
      </c>
      <c r="Y42" s="4">
        <v>88</v>
      </c>
      <c r="Z42" s="4">
        <v>86</v>
      </c>
      <c r="AA42" s="4">
        <v>101</v>
      </c>
      <c r="AB42" s="4">
        <v>67</v>
      </c>
      <c r="AC42" s="4">
        <v>98</v>
      </c>
      <c r="AD42" s="4">
        <v>103</v>
      </c>
      <c r="AE42" s="4">
        <v>73</v>
      </c>
      <c r="AF42" s="4">
        <v>86</v>
      </c>
      <c r="AG42" s="4">
        <v>86</v>
      </c>
      <c r="AH42" s="4">
        <v>89</v>
      </c>
      <c r="AI42" s="4">
        <v>116</v>
      </c>
      <c r="AJ42" s="4">
        <v>73</v>
      </c>
      <c r="AK42" s="4">
        <v>118</v>
      </c>
      <c r="AL42" s="4">
        <v>140</v>
      </c>
      <c r="AM42" s="4">
        <v>101</v>
      </c>
      <c r="AN42" s="4">
        <v>95</v>
      </c>
      <c r="AO42" s="4">
        <v>102</v>
      </c>
      <c r="AP42" s="4">
        <v>97</v>
      </c>
      <c r="AQ42" s="4">
        <v>105</v>
      </c>
      <c r="AR42" s="4">
        <v>104</v>
      </c>
      <c r="AS42" s="4">
        <v>132</v>
      </c>
      <c r="AT42" s="4">
        <v>94</v>
      </c>
      <c r="AU42" s="4">
        <v>117</v>
      </c>
      <c r="AV42" s="4">
        <v>109</v>
      </c>
      <c r="AW42" s="4">
        <v>120</v>
      </c>
      <c r="AX42" s="4">
        <v>104</v>
      </c>
      <c r="AY42" s="4">
        <v>140</v>
      </c>
      <c r="AZ42" s="4">
        <v>107</v>
      </c>
      <c r="BA42" s="4">
        <v>111</v>
      </c>
      <c r="BB42" s="4">
        <v>126</v>
      </c>
      <c r="BC42" s="4">
        <v>134</v>
      </c>
      <c r="BD42" s="4">
        <v>108</v>
      </c>
      <c r="BE42" s="4">
        <v>105</v>
      </c>
      <c r="BF42" s="4">
        <v>81</v>
      </c>
      <c r="BG42" s="4">
        <v>79</v>
      </c>
      <c r="BH42" s="4">
        <v>81</v>
      </c>
      <c r="BI42" s="4">
        <v>94</v>
      </c>
      <c r="BJ42" s="4">
        <v>92</v>
      </c>
      <c r="BK42" s="4">
        <v>79</v>
      </c>
      <c r="BL42" s="4">
        <v>74</v>
      </c>
      <c r="BM42" s="4">
        <v>71</v>
      </c>
      <c r="BN42" s="4">
        <v>60</v>
      </c>
      <c r="BO42" s="4">
        <v>64</v>
      </c>
      <c r="BP42" s="4">
        <v>62</v>
      </c>
      <c r="BQ42" s="4">
        <v>74</v>
      </c>
      <c r="BR42" s="4">
        <v>58</v>
      </c>
      <c r="BS42" s="4">
        <v>53</v>
      </c>
      <c r="BT42" s="4">
        <v>57</v>
      </c>
      <c r="BU42" s="4">
        <v>48</v>
      </c>
      <c r="BV42" s="4">
        <v>59</v>
      </c>
    </row>
    <row r="43" spans="1:74" x14ac:dyDescent="0.2">
      <c r="A43" s="8" t="s">
        <v>42</v>
      </c>
      <c r="B43" s="4">
        <v>135</v>
      </c>
      <c r="C43" s="4">
        <v>124</v>
      </c>
      <c r="D43" s="4">
        <v>132</v>
      </c>
      <c r="E43" s="4">
        <v>142</v>
      </c>
      <c r="F43" s="4">
        <v>124</v>
      </c>
      <c r="G43" s="4">
        <v>110</v>
      </c>
      <c r="H43" s="4">
        <v>108</v>
      </c>
      <c r="I43" s="4">
        <v>113</v>
      </c>
      <c r="J43" s="4">
        <v>103</v>
      </c>
      <c r="K43" s="4">
        <v>77</v>
      </c>
      <c r="L43" s="4">
        <v>125</v>
      </c>
      <c r="M43" s="4">
        <v>128</v>
      </c>
      <c r="N43" s="4">
        <v>129</v>
      </c>
      <c r="O43" s="4">
        <v>103</v>
      </c>
      <c r="P43" s="4">
        <v>111</v>
      </c>
      <c r="Q43" s="4">
        <v>120</v>
      </c>
      <c r="R43" s="4">
        <v>102</v>
      </c>
      <c r="S43" s="4">
        <v>102</v>
      </c>
      <c r="T43" s="4">
        <v>131</v>
      </c>
      <c r="U43" s="4">
        <v>122</v>
      </c>
      <c r="V43" s="4">
        <v>109</v>
      </c>
      <c r="W43" s="4">
        <v>102</v>
      </c>
      <c r="X43" s="4">
        <v>104</v>
      </c>
      <c r="Y43" s="4">
        <v>103</v>
      </c>
      <c r="Z43" s="4">
        <v>98</v>
      </c>
      <c r="AA43" s="4">
        <v>92</v>
      </c>
      <c r="AB43" s="4">
        <v>87</v>
      </c>
      <c r="AC43" s="4">
        <v>105</v>
      </c>
      <c r="AD43" s="4">
        <v>86</v>
      </c>
      <c r="AE43" s="4">
        <v>88</v>
      </c>
      <c r="AF43" s="4">
        <v>80</v>
      </c>
      <c r="AG43" s="4">
        <v>97</v>
      </c>
      <c r="AH43" s="4">
        <v>93</v>
      </c>
      <c r="AI43" s="4">
        <v>97</v>
      </c>
      <c r="AJ43" s="4">
        <v>105</v>
      </c>
      <c r="AK43" s="4">
        <v>97</v>
      </c>
      <c r="AL43" s="4">
        <v>112</v>
      </c>
      <c r="AM43" s="4">
        <v>156</v>
      </c>
      <c r="AN43" s="4">
        <v>153</v>
      </c>
      <c r="AO43" s="4">
        <v>115</v>
      </c>
      <c r="AP43" s="4">
        <v>129</v>
      </c>
      <c r="AQ43" s="4">
        <v>119</v>
      </c>
      <c r="AR43" s="4">
        <v>105</v>
      </c>
      <c r="AS43" s="4">
        <v>114</v>
      </c>
      <c r="AT43" s="4">
        <v>119</v>
      </c>
      <c r="AU43" s="4">
        <v>145</v>
      </c>
      <c r="AV43" s="4">
        <v>128</v>
      </c>
      <c r="AW43" s="4">
        <v>133</v>
      </c>
      <c r="AX43" s="4">
        <v>134</v>
      </c>
      <c r="AY43" s="4">
        <v>166</v>
      </c>
      <c r="AZ43" s="4">
        <v>143</v>
      </c>
      <c r="BA43" s="4">
        <v>128</v>
      </c>
      <c r="BB43" s="4">
        <v>115</v>
      </c>
      <c r="BC43" s="4">
        <v>129</v>
      </c>
      <c r="BD43" s="4">
        <v>123</v>
      </c>
      <c r="BE43" s="4">
        <v>123</v>
      </c>
      <c r="BF43" s="4">
        <v>115</v>
      </c>
      <c r="BG43" s="4">
        <v>87</v>
      </c>
      <c r="BH43" s="4">
        <v>97</v>
      </c>
      <c r="BI43" s="4">
        <v>106</v>
      </c>
      <c r="BJ43" s="4">
        <v>100</v>
      </c>
      <c r="BK43" s="4">
        <v>105</v>
      </c>
      <c r="BL43" s="4">
        <v>90</v>
      </c>
      <c r="BM43" s="4">
        <v>67</v>
      </c>
      <c r="BN43" s="4">
        <v>70</v>
      </c>
      <c r="BO43" s="4">
        <v>65</v>
      </c>
      <c r="BP43" s="4">
        <v>75</v>
      </c>
      <c r="BQ43" s="4">
        <v>47</v>
      </c>
      <c r="BR43" s="4">
        <v>60</v>
      </c>
      <c r="BS43" s="4">
        <v>74</v>
      </c>
      <c r="BT43" s="4">
        <v>72</v>
      </c>
      <c r="BU43" s="4">
        <v>85</v>
      </c>
      <c r="BV43" s="4">
        <v>61</v>
      </c>
    </row>
    <row r="44" spans="1:74" x14ac:dyDescent="0.2">
      <c r="A44" s="8" t="s">
        <v>43</v>
      </c>
      <c r="B44" s="4">
        <v>135</v>
      </c>
      <c r="C44" s="4">
        <v>156</v>
      </c>
      <c r="D44" s="4">
        <v>112</v>
      </c>
      <c r="E44" s="4">
        <v>128</v>
      </c>
      <c r="F44" s="4">
        <v>122</v>
      </c>
      <c r="G44" s="4">
        <v>131</v>
      </c>
      <c r="H44" s="4">
        <v>123</v>
      </c>
      <c r="I44" s="4">
        <v>113</v>
      </c>
      <c r="J44" s="4">
        <v>109</v>
      </c>
      <c r="K44" s="4">
        <v>112</v>
      </c>
      <c r="L44" s="4">
        <v>101</v>
      </c>
      <c r="M44" s="4">
        <v>119</v>
      </c>
      <c r="N44" s="4">
        <v>112</v>
      </c>
      <c r="O44" s="4">
        <v>116</v>
      </c>
      <c r="P44" s="4">
        <v>104</v>
      </c>
      <c r="Q44" s="4">
        <v>103</v>
      </c>
      <c r="R44" s="4">
        <v>119</v>
      </c>
      <c r="S44" s="4">
        <v>120</v>
      </c>
      <c r="T44" s="4">
        <v>130</v>
      </c>
      <c r="U44" s="4">
        <v>114</v>
      </c>
      <c r="V44" s="4">
        <v>100</v>
      </c>
      <c r="W44" s="4">
        <v>104</v>
      </c>
      <c r="X44" s="4">
        <v>106</v>
      </c>
      <c r="Y44" s="4">
        <v>111</v>
      </c>
      <c r="Z44" s="4">
        <v>103</v>
      </c>
      <c r="AA44" s="4">
        <v>120</v>
      </c>
      <c r="AB44" s="4">
        <v>87</v>
      </c>
      <c r="AC44" s="4">
        <v>101</v>
      </c>
      <c r="AD44" s="4">
        <v>95</v>
      </c>
      <c r="AE44" s="4">
        <v>108</v>
      </c>
      <c r="AF44" s="4">
        <v>101</v>
      </c>
      <c r="AG44" s="4">
        <v>88</v>
      </c>
      <c r="AH44" s="4">
        <v>90</v>
      </c>
      <c r="AI44" s="4">
        <v>82</v>
      </c>
      <c r="AJ44" s="4">
        <v>107</v>
      </c>
      <c r="AK44" s="4">
        <v>117</v>
      </c>
      <c r="AL44" s="4">
        <v>111</v>
      </c>
      <c r="AM44" s="4">
        <v>116</v>
      </c>
      <c r="AN44" s="4">
        <v>147</v>
      </c>
      <c r="AO44" s="4">
        <v>144</v>
      </c>
      <c r="AP44" s="4">
        <v>131</v>
      </c>
      <c r="AQ44" s="4">
        <v>129</v>
      </c>
      <c r="AR44" s="4">
        <v>128</v>
      </c>
      <c r="AS44" s="4">
        <v>125</v>
      </c>
      <c r="AT44" s="4">
        <v>143</v>
      </c>
      <c r="AU44" s="4">
        <v>139</v>
      </c>
      <c r="AV44" s="4">
        <v>161</v>
      </c>
      <c r="AW44" s="4">
        <v>145</v>
      </c>
      <c r="AX44" s="4">
        <v>150</v>
      </c>
      <c r="AY44" s="4">
        <v>140</v>
      </c>
      <c r="AZ44" s="4">
        <v>149</v>
      </c>
      <c r="BA44" s="4">
        <v>135</v>
      </c>
      <c r="BB44" s="4">
        <v>138</v>
      </c>
      <c r="BC44" s="4">
        <v>134</v>
      </c>
      <c r="BD44" s="4">
        <v>135</v>
      </c>
      <c r="BE44" s="4">
        <v>141</v>
      </c>
      <c r="BF44" s="4">
        <v>129</v>
      </c>
      <c r="BG44" s="4">
        <v>117</v>
      </c>
      <c r="BH44" s="4">
        <v>123</v>
      </c>
      <c r="BI44" s="4">
        <v>107</v>
      </c>
      <c r="BJ44" s="4">
        <v>105</v>
      </c>
      <c r="BK44" s="4">
        <v>113</v>
      </c>
      <c r="BL44" s="4">
        <v>110</v>
      </c>
      <c r="BM44" s="4">
        <v>103</v>
      </c>
      <c r="BN44" s="4">
        <v>104</v>
      </c>
      <c r="BO44" s="4">
        <v>70</v>
      </c>
      <c r="BP44" s="4">
        <v>65</v>
      </c>
      <c r="BQ44" s="4">
        <v>77</v>
      </c>
      <c r="BR44" s="4">
        <v>72</v>
      </c>
      <c r="BS44" s="4">
        <v>65</v>
      </c>
      <c r="BT44" s="4">
        <v>78</v>
      </c>
      <c r="BU44" s="4">
        <v>78</v>
      </c>
      <c r="BV44" s="4">
        <v>72</v>
      </c>
    </row>
    <row r="45" spans="1:74" x14ac:dyDescent="0.2">
      <c r="A45" s="8" t="s">
        <v>44</v>
      </c>
      <c r="B45" s="4">
        <v>128</v>
      </c>
      <c r="C45" s="4">
        <v>138</v>
      </c>
      <c r="D45" s="4">
        <v>132</v>
      </c>
      <c r="E45" s="4">
        <v>150</v>
      </c>
      <c r="F45" s="4">
        <v>134</v>
      </c>
      <c r="G45" s="4">
        <v>139</v>
      </c>
      <c r="H45" s="4">
        <v>133</v>
      </c>
      <c r="I45" s="4">
        <v>135</v>
      </c>
      <c r="J45" s="4">
        <v>121</v>
      </c>
      <c r="K45" s="4">
        <v>127</v>
      </c>
      <c r="L45" s="4">
        <v>112</v>
      </c>
      <c r="M45" s="4">
        <v>107</v>
      </c>
      <c r="N45" s="4">
        <v>130</v>
      </c>
      <c r="O45" s="4">
        <v>131</v>
      </c>
      <c r="P45" s="4">
        <v>126</v>
      </c>
      <c r="Q45" s="4">
        <v>119</v>
      </c>
      <c r="R45" s="4">
        <v>138</v>
      </c>
      <c r="S45" s="4">
        <v>139</v>
      </c>
      <c r="T45" s="4">
        <v>130</v>
      </c>
      <c r="U45" s="4">
        <v>120</v>
      </c>
      <c r="V45" s="4">
        <v>122</v>
      </c>
      <c r="W45" s="4">
        <v>132</v>
      </c>
      <c r="X45" s="4">
        <v>133</v>
      </c>
      <c r="Y45" s="4">
        <v>137</v>
      </c>
      <c r="Z45" s="4">
        <v>124</v>
      </c>
      <c r="AA45" s="4">
        <v>101</v>
      </c>
      <c r="AB45" s="4">
        <v>107</v>
      </c>
      <c r="AC45" s="4">
        <v>109</v>
      </c>
      <c r="AD45" s="4">
        <v>118</v>
      </c>
      <c r="AE45" s="4">
        <v>117</v>
      </c>
      <c r="AF45" s="4">
        <v>105</v>
      </c>
      <c r="AG45" s="4">
        <v>123</v>
      </c>
      <c r="AH45" s="4">
        <v>131</v>
      </c>
      <c r="AI45" s="4">
        <v>106</v>
      </c>
      <c r="AJ45" s="4">
        <v>112</v>
      </c>
      <c r="AK45" s="4">
        <v>97</v>
      </c>
      <c r="AL45" s="4">
        <v>117</v>
      </c>
      <c r="AM45" s="4">
        <v>114</v>
      </c>
      <c r="AN45" s="4">
        <v>145</v>
      </c>
      <c r="AO45" s="4">
        <v>161</v>
      </c>
      <c r="AP45" s="4">
        <v>140</v>
      </c>
      <c r="AQ45" s="4">
        <v>160</v>
      </c>
      <c r="AR45" s="4">
        <v>163</v>
      </c>
      <c r="AS45" s="4">
        <v>135</v>
      </c>
      <c r="AT45" s="4">
        <v>149</v>
      </c>
      <c r="AU45" s="4">
        <v>147</v>
      </c>
      <c r="AV45" s="4">
        <v>168</v>
      </c>
      <c r="AW45" s="4">
        <v>158</v>
      </c>
      <c r="AX45" s="4">
        <v>161</v>
      </c>
      <c r="AY45" s="4">
        <v>182</v>
      </c>
      <c r="AZ45" s="4">
        <v>153</v>
      </c>
      <c r="BA45" s="4">
        <v>166</v>
      </c>
      <c r="BB45" s="4">
        <v>158</v>
      </c>
      <c r="BC45" s="4">
        <v>155</v>
      </c>
      <c r="BD45" s="4">
        <v>176</v>
      </c>
      <c r="BE45" s="4">
        <v>143</v>
      </c>
      <c r="BF45" s="4">
        <v>129</v>
      </c>
      <c r="BG45" s="4">
        <v>125</v>
      </c>
      <c r="BH45" s="4">
        <v>128</v>
      </c>
      <c r="BI45" s="4">
        <v>125</v>
      </c>
      <c r="BJ45" s="4">
        <v>118</v>
      </c>
      <c r="BK45" s="4">
        <v>116</v>
      </c>
      <c r="BL45" s="4">
        <v>115</v>
      </c>
      <c r="BM45" s="4">
        <v>92</v>
      </c>
      <c r="BN45" s="4">
        <v>107</v>
      </c>
      <c r="BO45" s="4">
        <v>92</v>
      </c>
      <c r="BP45" s="4">
        <v>82</v>
      </c>
      <c r="BQ45" s="4">
        <v>89</v>
      </c>
      <c r="BR45" s="4">
        <v>83</v>
      </c>
      <c r="BS45" s="4">
        <v>77</v>
      </c>
      <c r="BT45" s="4">
        <v>75</v>
      </c>
      <c r="BU45" s="4">
        <v>87</v>
      </c>
      <c r="BV45" s="4">
        <v>90</v>
      </c>
    </row>
    <row r="46" spans="1:74" x14ac:dyDescent="0.2">
      <c r="A46" s="8" t="s">
        <v>45</v>
      </c>
      <c r="B46" s="4">
        <v>163</v>
      </c>
      <c r="C46" s="4">
        <v>155</v>
      </c>
      <c r="D46" s="4">
        <v>155</v>
      </c>
      <c r="E46" s="4">
        <v>162</v>
      </c>
      <c r="F46" s="4">
        <v>130</v>
      </c>
      <c r="G46" s="4">
        <v>127</v>
      </c>
      <c r="H46" s="4">
        <v>133</v>
      </c>
      <c r="I46" s="4">
        <v>135</v>
      </c>
      <c r="J46" s="4">
        <v>142</v>
      </c>
      <c r="K46" s="4">
        <v>136</v>
      </c>
      <c r="L46" s="4">
        <v>124</v>
      </c>
      <c r="M46" s="4">
        <v>129</v>
      </c>
      <c r="N46" s="4">
        <v>128</v>
      </c>
      <c r="O46" s="4">
        <v>129</v>
      </c>
      <c r="P46" s="4">
        <v>134</v>
      </c>
      <c r="Q46" s="4">
        <v>137</v>
      </c>
      <c r="R46" s="4">
        <v>178</v>
      </c>
      <c r="S46" s="4">
        <v>148</v>
      </c>
      <c r="T46" s="4">
        <v>135</v>
      </c>
      <c r="U46" s="4">
        <v>161</v>
      </c>
      <c r="V46" s="4">
        <v>146</v>
      </c>
      <c r="W46" s="4">
        <v>139</v>
      </c>
      <c r="X46" s="4">
        <v>160</v>
      </c>
      <c r="Y46" s="4">
        <v>145</v>
      </c>
      <c r="Z46" s="4">
        <v>142</v>
      </c>
      <c r="AA46" s="4">
        <v>156</v>
      </c>
      <c r="AB46" s="4">
        <v>123</v>
      </c>
      <c r="AC46" s="4">
        <v>101</v>
      </c>
      <c r="AD46" s="4">
        <v>132</v>
      </c>
      <c r="AE46" s="4">
        <v>131</v>
      </c>
      <c r="AF46" s="4">
        <v>128</v>
      </c>
      <c r="AG46" s="4">
        <v>119</v>
      </c>
      <c r="AH46" s="4">
        <v>128</v>
      </c>
      <c r="AI46" s="4">
        <v>135</v>
      </c>
      <c r="AJ46" s="4">
        <v>111</v>
      </c>
      <c r="AK46" s="4">
        <v>92</v>
      </c>
      <c r="AL46" s="4">
        <v>156</v>
      </c>
      <c r="AM46" s="4">
        <v>157</v>
      </c>
      <c r="AN46" s="4">
        <v>127</v>
      </c>
      <c r="AO46" s="4">
        <v>132</v>
      </c>
      <c r="AP46" s="4">
        <v>184</v>
      </c>
      <c r="AQ46" s="4">
        <v>180</v>
      </c>
      <c r="AR46" s="4">
        <v>182</v>
      </c>
      <c r="AS46" s="4">
        <v>186</v>
      </c>
      <c r="AT46" s="4">
        <v>171</v>
      </c>
      <c r="AU46" s="4">
        <v>155</v>
      </c>
      <c r="AV46" s="4">
        <v>185</v>
      </c>
      <c r="AW46" s="4">
        <v>181</v>
      </c>
      <c r="AX46" s="4">
        <v>162</v>
      </c>
      <c r="AY46" s="4">
        <v>157</v>
      </c>
      <c r="AZ46" s="4">
        <v>152</v>
      </c>
      <c r="BA46" s="4">
        <v>160</v>
      </c>
      <c r="BB46" s="4">
        <v>155</v>
      </c>
      <c r="BC46" s="4">
        <v>188</v>
      </c>
      <c r="BD46" s="4">
        <v>153</v>
      </c>
      <c r="BE46" s="4">
        <v>171</v>
      </c>
      <c r="BF46" s="4">
        <v>128</v>
      </c>
      <c r="BG46" s="4">
        <v>147</v>
      </c>
      <c r="BH46" s="4">
        <v>137</v>
      </c>
      <c r="BI46" s="4">
        <v>156</v>
      </c>
      <c r="BJ46" s="4">
        <v>128</v>
      </c>
      <c r="BK46" s="4">
        <v>142</v>
      </c>
      <c r="BL46" s="4">
        <v>140</v>
      </c>
      <c r="BM46" s="4">
        <v>124</v>
      </c>
      <c r="BN46" s="4">
        <v>118</v>
      </c>
      <c r="BO46" s="4">
        <v>120</v>
      </c>
      <c r="BP46" s="4">
        <v>91</v>
      </c>
      <c r="BQ46" s="4">
        <v>99</v>
      </c>
      <c r="BR46" s="4">
        <v>91</v>
      </c>
      <c r="BS46" s="4">
        <v>82</v>
      </c>
      <c r="BT46" s="4">
        <v>99</v>
      </c>
      <c r="BU46" s="4">
        <v>93</v>
      </c>
      <c r="BV46" s="4">
        <v>112</v>
      </c>
    </row>
    <row r="47" spans="1:74" x14ac:dyDescent="0.2">
      <c r="A47" s="8" t="s">
        <v>46</v>
      </c>
      <c r="B47" s="4">
        <v>150</v>
      </c>
      <c r="C47" s="4">
        <v>175</v>
      </c>
      <c r="D47" s="4">
        <v>180</v>
      </c>
      <c r="E47" s="4">
        <v>167</v>
      </c>
      <c r="F47" s="4">
        <v>131</v>
      </c>
      <c r="G47" s="4">
        <v>148</v>
      </c>
      <c r="H47" s="4">
        <v>148</v>
      </c>
      <c r="I47" s="4">
        <v>162</v>
      </c>
      <c r="J47" s="4">
        <v>161</v>
      </c>
      <c r="K47" s="4">
        <v>164</v>
      </c>
      <c r="L47" s="4">
        <v>140</v>
      </c>
      <c r="M47" s="4">
        <v>121</v>
      </c>
      <c r="N47" s="4">
        <v>120</v>
      </c>
      <c r="O47" s="4">
        <v>135</v>
      </c>
      <c r="P47" s="4">
        <v>151</v>
      </c>
      <c r="Q47" s="4">
        <v>155</v>
      </c>
      <c r="R47" s="4">
        <v>147</v>
      </c>
      <c r="S47" s="4">
        <v>153</v>
      </c>
      <c r="T47" s="4">
        <v>158</v>
      </c>
      <c r="U47" s="4">
        <v>167</v>
      </c>
      <c r="V47" s="4">
        <v>143</v>
      </c>
      <c r="W47" s="4">
        <v>125</v>
      </c>
      <c r="X47" s="4">
        <v>143</v>
      </c>
      <c r="Y47" s="4">
        <v>148</v>
      </c>
      <c r="Z47" s="4">
        <v>138</v>
      </c>
      <c r="AA47" s="4">
        <v>139</v>
      </c>
      <c r="AB47" s="4">
        <v>152</v>
      </c>
      <c r="AC47" s="4">
        <v>133</v>
      </c>
      <c r="AD47" s="4">
        <v>134</v>
      </c>
      <c r="AE47" s="4">
        <v>147</v>
      </c>
      <c r="AF47" s="4">
        <v>123</v>
      </c>
      <c r="AG47" s="4">
        <v>120</v>
      </c>
      <c r="AH47" s="4">
        <v>127</v>
      </c>
      <c r="AI47" s="4">
        <v>133</v>
      </c>
      <c r="AJ47" s="4">
        <v>135</v>
      </c>
      <c r="AK47" s="4">
        <v>133</v>
      </c>
      <c r="AL47" s="4">
        <v>116</v>
      </c>
      <c r="AM47" s="4">
        <v>125</v>
      </c>
      <c r="AN47" s="4">
        <v>136</v>
      </c>
      <c r="AO47" s="4">
        <v>154</v>
      </c>
      <c r="AP47" s="4">
        <v>160</v>
      </c>
      <c r="AQ47" s="4">
        <v>203</v>
      </c>
      <c r="AR47" s="4">
        <v>196</v>
      </c>
      <c r="AS47" s="4">
        <v>180</v>
      </c>
      <c r="AT47" s="4">
        <v>184</v>
      </c>
      <c r="AU47" s="4">
        <v>179</v>
      </c>
      <c r="AV47" s="4">
        <v>188</v>
      </c>
      <c r="AW47" s="4">
        <v>170</v>
      </c>
      <c r="AX47" s="4">
        <v>191</v>
      </c>
      <c r="AY47" s="4">
        <v>183</v>
      </c>
      <c r="AZ47" s="4">
        <v>213</v>
      </c>
      <c r="BA47" s="4">
        <v>185</v>
      </c>
      <c r="BB47" s="4">
        <v>216</v>
      </c>
      <c r="BC47" s="4">
        <v>195</v>
      </c>
      <c r="BD47" s="4">
        <v>177</v>
      </c>
      <c r="BE47" s="4">
        <v>189</v>
      </c>
      <c r="BF47" s="4">
        <v>200</v>
      </c>
      <c r="BG47" s="4">
        <v>175</v>
      </c>
      <c r="BH47" s="4">
        <v>158</v>
      </c>
      <c r="BI47" s="4">
        <v>153</v>
      </c>
      <c r="BJ47" s="4">
        <v>142</v>
      </c>
      <c r="BK47" s="4">
        <v>147</v>
      </c>
      <c r="BL47" s="4">
        <v>124</v>
      </c>
      <c r="BM47" s="4">
        <v>133</v>
      </c>
      <c r="BN47" s="4">
        <v>133</v>
      </c>
      <c r="BO47" s="4">
        <v>132</v>
      </c>
      <c r="BP47" s="4">
        <v>128</v>
      </c>
      <c r="BQ47" s="4">
        <v>117</v>
      </c>
      <c r="BR47" s="4">
        <v>108</v>
      </c>
      <c r="BS47" s="4">
        <v>93</v>
      </c>
      <c r="BT47" s="4">
        <v>105</v>
      </c>
      <c r="BU47" s="4">
        <v>97</v>
      </c>
      <c r="BV47" s="4">
        <v>93</v>
      </c>
    </row>
    <row r="48" spans="1:74" x14ac:dyDescent="0.2">
      <c r="A48" s="8" t="s">
        <v>47</v>
      </c>
      <c r="B48" s="4">
        <v>194</v>
      </c>
      <c r="C48" s="4">
        <v>187</v>
      </c>
      <c r="D48" s="4">
        <v>164</v>
      </c>
      <c r="E48" s="4">
        <v>156</v>
      </c>
      <c r="F48" s="4">
        <v>179</v>
      </c>
      <c r="G48" s="4">
        <v>193</v>
      </c>
      <c r="H48" s="4">
        <v>180</v>
      </c>
      <c r="I48" s="4">
        <v>157</v>
      </c>
      <c r="J48" s="4">
        <v>159</v>
      </c>
      <c r="K48" s="4">
        <v>152</v>
      </c>
      <c r="L48" s="4">
        <v>171</v>
      </c>
      <c r="M48" s="4">
        <v>134</v>
      </c>
      <c r="N48" s="4">
        <v>143</v>
      </c>
      <c r="O48" s="4">
        <v>142</v>
      </c>
      <c r="P48" s="4">
        <v>143</v>
      </c>
      <c r="Q48" s="4">
        <v>171</v>
      </c>
      <c r="R48" s="4">
        <v>177</v>
      </c>
      <c r="S48" s="4">
        <v>168</v>
      </c>
      <c r="T48" s="4">
        <v>165</v>
      </c>
      <c r="U48" s="4">
        <v>174</v>
      </c>
      <c r="V48" s="4">
        <v>187</v>
      </c>
      <c r="W48" s="4">
        <v>150</v>
      </c>
      <c r="X48" s="4">
        <v>183</v>
      </c>
      <c r="Y48" s="4">
        <v>194</v>
      </c>
      <c r="Z48" s="4">
        <v>148</v>
      </c>
      <c r="AA48" s="4">
        <v>156</v>
      </c>
      <c r="AB48" s="4">
        <v>144</v>
      </c>
      <c r="AC48" s="4">
        <v>160</v>
      </c>
      <c r="AD48" s="4">
        <v>169</v>
      </c>
      <c r="AE48" s="4">
        <v>140</v>
      </c>
      <c r="AF48" s="4">
        <v>134</v>
      </c>
      <c r="AG48" s="4">
        <v>124</v>
      </c>
      <c r="AH48" s="4">
        <v>140</v>
      </c>
      <c r="AI48" s="4">
        <v>135</v>
      </c>
      <c r="AJ48" s="4">
        <v>142</v>
      </c>
      <c r="AK48" s="4">
        <v>144</v>
      </c>
      <c r="AL48" s="4">
        <v>143</v>
      </c>
      <c r="AM48" s="4">
        <v>169</v>
      </c>
      <c r="AN48" s="4">
        <v>173</v>
      </c>
      <c r="AO48" s="4">
        <v>179</v>
      </c>
      <c r="AP48" s="4">
        <v>171</v>
      </c>
      <c r="AQ48" s="4">
        <v>168</v>
      </c>
      <c r="AR48" s="4">
        <v>220</v>
      </c>
      <c r="AS48" s="4">
        <v>194</v>
      </c>
      <c r="AT48" s="4">
        <v>215</v>
      </c>
      <c r="AU48" s="4">
        <v>197</v>
      </c>
      <c r="AV48" s="4">
        <v>193</v>
      </c>
      <c r="AW48" s="4">
        <v>211</v>
      </c>
      <c r="AX48" s="4">
        <v>195</v>
      </c>
      <c r="AY48" s="4">
        <v>201</v>
      </c>
      <c r="AZ48" s="4">
        <v>235</v>
      </c>
      <c r="BA48" s="4">
        <v>218</v>
      </c>
      <c r="BB48" s="4">
        <v>204</v>
      </c>
      <c r="BC48" s="4">
        <v>225</v>
      </c>
      <c r="BD48" s="4">
        <v>204</v>
      </c>
      <c r="BE48" s="4">
        <v>173</v>
      </c>
      <c r="BF48" s="4">
        <v>176</v>
      </c>
      <c r="BG48" s="4">
        <v>162</v>
      </c>
      <c r="BH48" s="4">
        <v>185</v>
      </c>
      <c r="BI48" s="4">
        <v>181</v>
      </c>
      <c r="BJ48" s="4">
        <v>178</v>
      </c>
      <c r="BK48" s="4">
        <v>164</v>
      </c>
      <c r="BL48" s="4">
        <v>160</v>
      </c>
      <c r="BM48" s="4">
        <v>135</v>
      </c>
      <c r="BN48" s="4">
        <v>151</v>
      </c>
      <c r="BO48" s="4">
        <v>143</v>
      </c>
      <c r="BP48" s="4">
        <v>141</v>
      </c>
      <c r="BQ48" s="4">
        <v>115</v>
      </c>
      <c r="BR48" s="4">
        <v>120</v>
      </c>
      <c r="BS48" s="4">
        <v>112</v>
      </c>
      <c r="BT48" s="4">
        <v>109</v>
      </c>
      <c r="BU48" s="4">
        <v>130</v>
      </c>
      <c r="BV48" s="4">
        <v>106</v>
      </c>
    </row>
    <row r="49" spans="1:74" x14ac:dyDescent="0.2">
      <c r="A49" s="8" t="s">
        <v>48</v>
      </c>
      <c r="B49" s="4">
        <v>193</v>
      </c>
      <c r="C49" s="4">
        <v>188</v>
      </c>
      <c r="D49" s="4">
        <v>177</v>
      </c>
      <c r="E49" s="4">
        <v>229</v>
      </c>
      <c r="F49" s="4">
        <v>171</v>
      </c>
      <c r="G49" s="4">
        <v>182</v>
      </c>
      <c r="H49" s="4">
        <v>175</v>
      </c>
      <c r="I49" s="4">
        <v>173</v>
      </c>
      <c r="J49" s="4">
        <v>160</v>
      </c>
      <c r="K49" s="4">
        <v>182</v>
      </c>
      <c r="L49" s="4">
        <v>188</v>
      </c>
      <c r="M49" s="4">
        <v>158</v>
      </c>
      <c r="N49" s="4">
        <v>155</v>
      </c>
      <c r="O49" s="4">
        <v>150</v>
      </c>
      <c r="P49" s="4">
        <v>167</v>
      </c>
      <c r="Q49" s="4">
        <v>175</v>
      </c>
      <c r="R49" s="4">
        <v>176</v>
      </c>
      <c r="S49" s="4">
        <v>190</v>
      </c>
      <c r="T49" s="4">
        <v>189</v>
      </c>
      <c r="U49" s="4">
        <v>195</v>
      </c>
      <c r="V49" s="4">
        <v>201</v>
      </c>
      <c r="W49" s="4">
        <v>188</v>
      </c>
      <c r="X49" s="4">
        <v>188</v>
      </c>
      <c r="Y49" s="4">
        <v>182</v>
      </c>
      <c r="Z49" s="4">
        <v>193</v>
      </c>
      <c r="AA49" s="4">
        <v>176</v>
      </c>
      <c r="AB49" s="4">
        <v>179</v>
      </c>
      <c r="AC49" s="4">
        <v>209</v>
      </c>
      <c r="AD49" s="4">
        <v>167</v>
      </c>
      <c r="AE49" s="4">
        <v>154</v>
      </c>
      <c r="AF49" s="4">
        <v>147</v>
      </c>
      <c r="AG49" s="4">
        <v>144</v>
      </c>
      <c r="AH49" s="4">
        <v>153</v>
      </c>
      <c r="AI49" s="4">
        <v>152</v>
      </c>
      <c r="AJ49" s="4">
        <v>161</v>
      </c>
      <c r="AK49" s="4">
        <v>145</v>
      </c>
      <c r="AL49" s="4">
        <v>162</v>
      </c>
      <c r="AM49" s="4">
        <v>160</v>
      </c>
      <c r="AN49" s="4">
        <v>153</v>
      </c>
      <c r="AO49" s="4">
        <v>174</v>
      </c>
      <c r="AP49" s="4">
        <v>192</v>
      </c>
      <c r="AQ49" s="4">
        <v>185</v>
      </c>
      <c r="AR49" s="4">
        <v>178</v>
      </c>
      <c r="AS49" s="4">
        <v>259</v>
      </c>
      <c r="AT49" s="4">
        <v>232</v>
      </c>
      <c r="AU49" s="4">
        <v>220</v>
      </c>
      <c r="AV49" s="4">
        <v>186</v>
      </c>
      <c r="AW49" s="4">
        <v>238</v>
      </c>
      <c r="AX49" s="4">
        <v>201</v>
      </c>
      <c r="AY49" s="4">
        <v>231</v>
      </c>
      <c r="AZ49" s="4">
        <v>238</v>
      </c>
      <c r="BA49" s="4">
        <v>239</v>
      </c>
      <c r="BB49" s="4">
        <v>259</v>
      </c>
      <c r="BC49" s="4">
        <v>225</v>
      </c>
      <c r="BD49" s="4">
        <v>248</v>
      </c>
      <c r="BE49" s="4">
        <v>222</v>
      </c>
      <c r="BF49" s="4">
        <v>229</v>
      </c>
      <c r="BG49" s="4">
        <v>205</v>
      </c>
      <c r="BH49" s="4">
        <v>210</v>
      </c>
      <c r="BI49" s="4">
        <v>202</v>
      </c>
      <c r="BJ49" s="4">
        <v>213</v>
      </c>
      <c r="BK49" s="4">
        <v>194</v>
      </c>
      <c r="BL49" s="4">
        <v>194</v>
      </c>
      <c r="BM49" s="4">
        <v>184</v>
      </c>
      <c r="BN49" s="4">
        <v>179</v>
      </c>
      <c r="BO49" s="4">
        <v>154</v>
      </c>
      <c r="BP49" s="4">
        <v>166</v>
      </c>
      <c r="BQ49" s="4">
        <v>151</v>
      </c>
      <c r="BR49" s="4">
        <v>162</v>
      </c>
      <c r="BS49" s="4">
        <v>142</v>
      </c>
      <c r="BT49" s="4">
        <v>132</v>
      </c>
      <c r="BU49" s="4">
        <v>128</v>
      </c>
      <c r="BV49" s="4">
        <v>126</v>
      </c>
    </row>
    <row r="50" spans="1:74" x14ac:dyDescent="0.2">
      <c r="A50" s="8" t="s">
        <v>49</v>
      </c>
      <c r="B50" s="4">
        <v>200</v>
      </c>
      <c r="C50" s="4">
        <v>192</v>
      </c>
      <c r="D50" s="4">
        <v>205</v>
      </c>
      <c r="E50" s="4">
        <v>220</v>
      </c>
      <c r="F50" s="4">
        <v>213</v>
      </c>
      <c r="G50" s="4">
        <v>189</v>
      </c>
      <c r="H50" s="4">
        <v>196</v>
      </c>
      <c r="I50" s="4">
        <v>184</v>
      </c>
      <c r="J50" s="4">
        <v>174</v>
      </c>
      <c r="K50" s="4">
        <v>201</v>
      </c>
      <c r="L50" s="4">
        <v>195</v>
      </c>
      <c r="M50" s="4">
        <v>176</v>
      </c>
      <c r="N50" s="4">
        <v>199</v>
      </c>
      <c r="O50" s="4">
        <v>175</v>
      </c>
      <c r="P50" s="4">
        <v>165</v>
      </c>
      <c r="Q50" s="4">
        <v>176</v>
      </c>
      <c r="R50" s="4">
        <v>182</v>
      </c>
      <c r="S50" s="4">
        <v>212</v>
      </c>
      <c r="T50" s="4">
        <v>197</v>
      </c>
      <c r="U50" s="4">
        <v>196</v>
      </c>
      <c r="V50" s="4">
        <v>237</v>
      </c>
      <c r="W50" s="4">
        <v>204</v>
      </c>
      <c r="X50" s="4">
        <v>223</v>
      </c>
      <c r="Y50" s="4">
        <v>221</v>
      </c>
      <c r="Z50" s="4">
        <v>203</v>
      </c>
      <c r="AA50" s="4">
        <v>176</v>
      </c>
      <c r="AB50" s="4">
        <v>195</v>
      </c>
      <c r="AC50" s="4">
        <v>208</v>
      </c>
      <c r="AD50" s="4">
        <v>199</v>
      </c>
      <c r="AE50" s="4">
        <v>177</v>
      </c>
      <c r="AF50" s="4">
        <v>173</v>
      </c>
      <c r="AG50" s="4">
        <v>170</v>
      </c>
      <c r="AH50" s="4">
        <v>159</v>
      </c>
      <c r="AI50" s="4">
        <v>164</v>
      </c>
      <c r="AJ50" s="4">
        <v>158</v>
      </c>
      <c r="AK50" s="4">
        <v>156</v>
      </c>
      <c r="AL50" s="4">
        <v>181</v>
      </c>
      <c r="AM50" s="4">
        <v>185</v>
      </c>
      <c r="AN50" s="4">
        <v>153</v>
      </c>
      <c r="AO50" s="4">
        <v>185</v>
      </c>
      <c r="AP50" s="4">
        <v>165</v>
      </c>
      <c r="AQ50" s="4">
        <v>206</v>
      </c>
      <c r="AR50" s="4">
        <v>207</v>
      </c>
      <c r="AS50" s="4">
        <v>236</v>
      </c>
      <c r="AT50" s="4">
        <v>284</v>
      </c>
      <c r="AU50" s="4">
        <v>248</v>
      </c>
      <c r="AV50" s="4">
        <v>234</v>
      </c>
      <c r="AW50" s="4">
        <v>216</v>
      </c>
      <c r="AX50" s="4">
        <v>249</v>
      </c>
      <c r="AY50" s="4">
        <v>263</v>
      </c>
      <c r="AZ50" s="4">
        <v>286</v>
      </c>
      <c r="BA50" s="4">
        <v>263</v>
      </c>
      <c r="BB50" s="4">
        <v>275</v>
      </c>
      <c r="BC50" s="4">
        <v>265</v>
      </c>
      <c r="BD50" s="4">
        <v>264</v>
      </c>
      <c r="BE50" s="4">
        <v>242</v>
      </c>
      <c r="BF50" s="4">
        <v>225</v>
      </c>
      <c r="BG50" s="4">
        <v>240</v>
      </c>
      <c r="BH50" s="4">
        <v>222</v>
      </c>
      <c r="BI50" s="4">
        <v>218</v>
      </c>
      <c r="BJ50" s="4">
        <v>182</v>
      </c>
      <c r="BK50" s="4">
        <v>244</v>
      </c>
      <c r="BL50" s="4">
        <v>226</v>
      </c>
      <c r="BM50" s="4">
        <v>195</v>
      </c>
      <c r="BN50" s="4">
        <v>172</v>
      </c>
      <c r="BO50" s="4">
        <v>182</v>
      </c>
      <c r="BP50" s="4">
        <v>169</v>
      </c>
      <c r="BQ50" s="4">
        <v>183</v>
      </c>
      <c r="BR50" s="4">
        <v>149</v>
      </c>
      <c r="BS50" s="4">
        <v>155</v>
      </c>
      <c r="BT50" s="4">
        <v>158</v>
      </c>
      <c r="BU50" s="4">
        <v>127</v>
      </c>
      <c r="BV50" s="4">
        <v>140</v>
      </c>
    </row>
    <row r="51" spans="1:74" x14ac:dyDescent="0.2">
      <c r="A51" s="8" t="s">
        <v>50</v>
      </c>
      <c r="B51" s="4">
        <v>221</v>
      </c>
      <c r="C51" s="4">
        <v>188</v>
      </c>
      <c r="D51" s="4">
        <v>222</v>
      </c>
      <c r="E51" s="4">
        <v>229</v>
      </c>
      <c r="F51" s="4">
        <v>218</v>
      </c>
      <c r="G51" s="4">
        <v>197</v>
      </c>
      <c r="H51" s="4">
        <v>216</v>
      </c>
      <c r="I51" s="4">
        <v>199</v>
      </c>
      <c r="J51" s="4">
        <v>241</v>
      </c>
      <c r="K51" s="4">
        <v>187</v>
      </c>
      <c r="L51" s="4">
        <v>180</v>
      </c>
      <c r="M51" s="4">
        <v>204</v>
      </c>
      <c r="N51" s="4">
        <v>190</v>
      </c>
      <c r="O51" s="4">
        <v>210</v>
      </c>
      <c r="P51" s="4">
        <v>211</v>
      </c>
      <c r="Q51" s="4">
        <v>201</v>
      </c>
      <c r="R51" s="4">
        <v>187</v>
      </c>
      <c r="S51" s="4">
        <v>170</v>
      </c>
      <c r="T51" s="4">
        <v>219</v>
      </c>
      <c r="U51" s="4">
        <v>231</v>
      </c>
      <c r="V51" s="4">
        <v>204</v>
      </c>
      <c r="W51" s="4">
        <v>243</v>
      </c>
      <c r="X51" s="4">
        <v>200</v>
      </c>
      <c r="Y51" s="4">
        <v>237</v>
      </c>
      <c r="Z51" s="4">
        <v>205</v>
      </c>
      <c r="AA51" s="4">
        <v>201</v>
      </c>
      <c r="AB51" s="4">
        <v>195</v>
      </c>
      <c r="AC51" s="4">
        <v>193</v>
      </c>
      <c r="AD51" s="4">
        <v>244</v>
      </c>
      <c r="AE51" s="4">
        <v>217</v>
      </c>
      <c r="AF51" s="4">
        <v>189</v>
      </c>
      <c r="AG51" s="4">
        <v>199</v>
      </c>
      <c r="AH51" s="4">
        <v>195</v>
      </c>
      <c r="AI51" s="4">
        <v>193</v>
      </c>
      <c r="AJ51" s="4">
        <v>175</v>
      </c>
      <c r="AK51" s="4">
        <v>170</v>
      </c>
      <c r="AL51" s="4">
        <v>185</v>
      </c>
      <c r="AM51" s="4">
        <v>193</v>
      </c>
      <c r="AN51" s="4">
        <v>206</v>
      </c>
      <c r="AO51" s="4">
        <v>195</v>
      </c>
      <c r="AP51" s="4">
        <v>195</v>
      </c>
      <c r="AQ51" s="4">
        <v>190</v>
      </c>
      <c r="AR51" s="4">
        <v>238</v>
      </c>
      <c r="AS51" s="4">
        <v>238</v>
      </c>
      <c r="AT51" s="4">
        <v>240</v>
      </c>
      <c r="AU51" s="4">
        <v>287</v>
      </c>
      <c r="AV51" s="4">
        <v>261</v>
      </c>
      <c r="AW51" s="4">
        <v>258</v>
      </c>
      <c r="AX51" s="4">
        <v>264</v>
      </c>
      <c r="AY51" s="4">
        <v>269</v>
      </c>
      <c r="AZ51" s="4">
        <v>264</v>
      </c>
      <c r="BA51" s="4">
        <v>251</v>
      </c>
      <c r="BB51" s="4">
        <v>300</v>
      </c>
      <c r="BC51" s="4">
        <v>290</v>
      </c>
      <c r="BD51" s="4">
        <v>302</v>
      </c>
      <c r="BE51" s="4">
        <v>256</v>
      </c>
      <c r="BF51" s="4">
        <v>251</v>
      </c>
      <c r="BG51" s="4">
        <v>250</v>
      </c>
      <c r="BH51" s="4">
        <v>239</v>
      </c>
      <c r="BI51" s="4">
        <v>234</v>
      </c>
      <c r="BJ51" s="4">
        <v>250</v>
      </c>
      <c r="BK51" s="4">
        <v>232</v>
      </c>
      <c r="BL51" s="4">
        <v>238</v>
      </c>
      <c r="BM51" s="4">
        <v>222</v>
      </c>
      <c r="BN51" s="4">
        <v>207</v>
      </c>
      <c r="BO51" s="4">
        <v>210</v>
      </c>
      <c r="BP51" s="4">
        <v>207</v>
      </c>
      <c r="BQ51" s="4">
        <v>212</v>
      </c>
      <c r="BR51" s="4">
        <v>178</v>
      </c>
      <c r="BS51" s="4">
        <v>151</v>
      </c>
      <c r="BT51" s="4">
        <v>176</v>
      </c>
      <c r="BU51" s="4">
        <v>171</v>
      </c>
      <c r="BV51" s="4">
        <v>178</v>
      </c>
    </row>
    <row r="52" spans="1:74" x14ac:dyDescent="0.2">
      <c r="A52" s="8" t="s">
        <v>51</v>
      </c>
      <c r="B52" s="4">
        <v>256</v>
      </c>
      <c r="C52" s="4">
        <v>245</v>
      </c>
      <c r="D52" s="4">
        <v>259</v>
      </c>
      <c r="E52" s="4">
        <v>261</v>
      </c>
      <c r="F52" s="4">
        <v>219</v>
      </c>
      <c r="G52" s="4">
        <v>230</v>
      </c>
      <c r="H52" s="4">
        <v>235</v>
      </c>
      <c r="I52" s="4">
        <v>239</v>
      </c>
      <c r="J52" s="4">
        <v>203</v>
      </c>
      <c r="K52" s="4">
        <v>209</v>
      </c>
      <c r="L52" s="4">
        <v>189</v>
      </c>
      <c r="M52" s="4">
        <v>227</v>
      </c>
      <c r="N52" s="4">
        <v>201</v>
      </c>
      <c r="O52" s="4">
        <v>232</v>
      </c>
      <c r="P52" s="4">
        <v>206</v>
      </c>
      <c r="Q52" s="4">
        <v>207</v>
      </c>
      <c r="R52" s="4">
        <v>202</v>
      </c>
      <c r="S52" s="4">
        <v>216</v>
      </c>
      <c r="T52" s="4">
        <v>210</v>
      </c>
      <c r="U52" s="4">
        <v>243</v>
      </c>
      <c r="V52" s="4">
        <v>263</v>
      </c>
      <c r="W52" s="4">
        <v>275</v>
      </c>
      <c r="X52" s="4">
        <v>243</v>
      </c>
      <c r="Y52" s="4">
        <v>238</v>
      </c>
      <c r="Z52" s="4">
        <v>250</v>
      </c>
      <c r="AA52" s="4">
        <v>250</v>
      </c>
      <c r="AB52" s="4">
        <v>233</v>
      </c>
      <c r="AC52" s="4">
        <v>212</v>
      </c>
      <c r="AD52" s="4">
        <v>232</v>
      </c>
      <c r="AE52" s="4">
        <v>216</v>
      </c>
      <c r="AF52" s="4">
        <v>226</v>
      </c>
      <c r="AG52" s="4">
        <v>217</v>
      </c>
      <c r="AH52" s="4">
        <v>213</v>
      </c>
      <c r="AI52" s="4">
        <v>191</v>
      </c>
      <c r="AJ52" s="4">
        <v>199</v>
      </c>
      <c r="AK52" s="4">
        <v>213</v>
      </c>
      <c r="AL52" s="4">
        <v>182</v>
      </c>
      <c r="AM52" s="4">
        <v>167</v>
      </c>
      <c r="AN52" s="4">
        <v>206</v>
      </c>
      <c r="AO52" s="4">
        <v>216</v>
      </c>
      <c r="AP52" s="4">
        <v>193</v>
      </c>
      <c r="AQ52" s="4">
        <v>229</v>
      </c>
      <c r="AR52" s="4">
        <v>238</v>
      </c>
      <c r="AS52" s="4">
        <v>231</v>
      </c>
      <c r="AT52" s="4">
        <v>236</v>
      </c>
      <c r="AU52" s="4">
        <v>259</v>
      </c>
      <c r="AV52" s="4">
        <v>318</v>
      </c>
      <c r="AW52" s="4">
        <v>312</v>
      </c>
      <c r="AX52" s="4">
        <v>281</v>
      </c>
      <c r="AY52" s="4">
        <v>286</v>
      </c>
      <c r="AZ52" s="4">
        <v>290</v>
      </c>
      <c r="BA52" s="4">
        <v>302</v>
      </c>
      <c r="BB52" s="4">
        <v>290</v>
      </c>
      <c r="BC52" s="4">
        <v>299</v>
      </c>
      <c r="BD52" s="4">
        <v>277</v>
      </c>
      <c r="BE52" s="4">
        <v>289</v>
      </c>
      <c r="BF52" s="4">
        <v>272</v>
      </c>
      <c r="BG52" s="4">
        <v>263</v>
      </c>
      <c r="BH52" s="4">
        <v>287</v>
      </c>
      <c r="BI52" s="4">
        <v>258</v>
      </c>
      <c r="BJ52" s="4">
        <v>218</v>
      </c>
      <c r="BK52" s="4">
        <v>274</v>
      </c>
      <c r="BL52" s="4">
        <v>266</v>
      </c>
      <c r="BM52" s="4">
        <v>267</v>
      </c>
      <c r="BN52" s="4">
        <v>228</v>
      </c>
      <c r="BO52" s="4">
        <v>226</v>
      </c>
      <c r="BP52" s="4">
        <v>205</v>
      </c>
      <c r="BQ52" s="4">
        <v>216</v>
      </c>
      <c r="BR52" s="4">
        <v>190</v>
      </c>
      <c r="BS52" s="4">
        <v>207</v>
      </c>
      <c r="BT52" s="4">
        <v>194</v>
      </c>
      <c r="BU52" s="4">
        <v>193</v>
      </c>
      <c r="BV52" s="4">
        <v>213</v>
      </c>
    </row>
    <row r="53" spans="1:74" x14ac:dyDescent="0.2">
      <c r="A53" s="8" t="s">
        <v>52</v>
      </c>
      <c r="B53" s="4">
        <v>228</v>
      </c>
      <c r="C53" s="4">
        <v>218</v>
      </c>
      <c r="D53" s="4">
        <v>250</v>
      </c>
      <c r="E53" s="4">
        <v>267</v>
      </c>
      <c r="F53" s="4">
        <v>260</v>
      </c>
      <c r="G53" s="4">
        <v>230</v>
      </c>
      <c r="H53" s="4">
        <v>252</v>
      </c>
      <c r="I53" s="4">
        <v>240</v>
      </c>
      <c r="J53" s="4">
        <v>254</v>
      </c>
      <c r="K53" s="4">
        <v>216</v>
      </c>
      <c r="L53" s="4">
        <v>230</v>
      </c>
      <c r="M53" s="4">
        <v>222</v>
      </c>
      <c r="N53" s="4">
        <v>245</v>
      </c>
      <c r="O53" s="4">
        <v>271</v>
      </c>
      <c r="P53" s="4">
        <v>234</v>
      </c>
      <c r="Q53" s="4">
        <v>212</v>
      </c>
      <c r="R53" s="4">
        <v>231</v>
      </c>
      <c r="S53" s="4">
        <v>211</v>
      </c>
      <c r="T53" s="4">
        <v>255</v>
      </c>
      <c r="U53" s="4">
        <v>216</v>
      </c>
      <c r="V53" s="4">
        <v>230</v>
      </c>
      <c r="W53" s="4">
        <v>269</v>
      </c>
      <c r="X53" s="4">
        <v>264</v>
      </c>
      <c r="Y53" s="4">
        <v>243</v>
      </c>
      <c r="Z53" s="4">
        <v>266</v>
      </c>
      <c r="AA53" s="4">
        <v>229</v>
      </c>
      <c r="AB53" s="4">
        <v>273</v>
      </c>
      <c r="AC53" s="4">
        <v>246</v>
      </c>
      <c r="AD53" s="4">
        <v>215</v>
      </c>
      <c r="AE53" s="4">
        <v>245</v>
      </c>
      <c r="AF53" s="4">
        <v>216</v>
      </c>
      <c r="AG53" s="4">
        <v>210</v>
      </c>
      <c r="AH53" s="4">
        <v>224</v>
      </c>
      <c r="AI53" s="4">
        <v>219</v>
      </c>
      <c r="AJ53" s="4">
        <v>206</v>
      </c>
      <c r="AK53" s="4">
        <v>211</v>
      </c>
      <c r="AL53" s="4">
        <v>194</v>
      </c>
      <c r="AM53" s="4">
        <v>210</v>
      </c>
      <c r="AN53" s="4">
        <v>204</v>
      </c>
      <c r="AO53" s="4">
        <v>211</v>
      </c>
      <c r="AP53" s="4">
        <v>206</v>
      </c>
      <c r="AQ53" s="4">
        <v>224</v>
      </c>
      <c r="AR53" s="4">
        <v>221</v>
      </c>
      <c r="AS53" s="4">
        <v>215</v>
      </c>
      <c r="AT53" s="4">
        <v>250</v>
      </c>
      <c r="AU53" s="4">
        <v>262</v>
      </c>
      <c r="AV53" s="4">
        <v>307</v>
      </c>
      <c r="AW53" s="4">
        <v>319</v>
      </c>
      <c r="AX53" s="4">
        <v>312</v>
      </c>
      <c r="AY53" s="4">
        <v>336</v>
      </c>
      <c r="AZ53" s="4">
        <v>274</v>
      </c>
      <c r="BA53" s="4">
        <v>274</v>
      </c>
      <c r="BB53" s="4">
        <v>322</v>
      </c>
      <c r="BC53" s="4">
        <v>331</v>
      </c>
      <c r="BD53" s="4">
        <v>325</v>
      </c>
      <c r="BE53" s="4">
        <v>319</v>
      </c>
      <c r="BF53" s="4">
        <v>297</v>
      </c>
      <c r="BG53" s="4">
        <v>271</v>
      </c>
      <c r="BH53" s="4">
        <v>287</v>
      </c>
      <c r="BI53" s="4">
        <v>323</v>
      </c>
      <c r="BJ53" s="4">
        <v>286</v>
      </c>
      <c r="BK53" s="4">
        <v>282</v>
      </c>
      <c r="BL53" s="4">
        <v>282</v>
      </c>
      <c r="BM53" s="4">
        <v>236</v>
      </c>
      <c r="BN53" s="4">
        <v>274</v>
      </c>
      <c r="BO53" s="4">
        <v>242</v>
      </c>
      <c r="BP53" s="4">
        <v>255</v>
      </c>
      <c r="BQ53" s="4">
        <v>235</v>
      </c>
      <c r="BR53" s="4">
        <v>228</v>
      </c>
      <c r="BS53" s="4">
        <v>212</v>
      </c>
      <c r="BT53" s="4">
        <v>233</v>
      </c>
      <c r="BU53" s="4">
        <v>271</v>
      </c>
      <c r="BV53" s="4">
        <v>216</v>
      </c>
    </row>
    <row r="54" spans="1:74" x14ac:dyDescent="0.2">
      <c r="A54" s="8" t="s">
        <v>53</v>
      </c>
      <c r="B54" s="4">
        <v>266</v>
      </c>
      <c r="C54" s="4">
        <v>291</v>
      </c>
      <c r="D54" s="4">
        <v>254</v>
      </c>
      <c r="E54" s="4">
        <v>304</v>
      </c>
      <c r="F54" s="4">
        <v>288</v>
      </c>
      <c r="G54" s="4">
        <v>237</v>
      </c>
      <c r="H54" s="4">
        <v>242</v>
      </c>
      <c r="I54" s="4">
        <v>278</v>
      </c>
      <c r="J54" s="4">
        <v>249</v>
      </c>
      <c r="K54" s="4">
        <v>260</v>
      </c>
      <c r="L54" s="4">
        <v>249</v>
      </c>
      <c r="M54" s="4">
        <v>246</v>
      </c>
      <c r="N54" s="4">
        <v>227</v>
      </c>
      <c r="O54" s="4">
        <v>251</v>
      </c>
      <c r="P54" s="4">
        <v>251</v>
      </c>
      <c r="Q54" s="4">
        <v>252</v>
      </c>
      <c r="R54" s="4">
        <v>270</v>
      </c>
      <c r="S54" s="4">
        <v>239</v>
      </c>
      <c r="T54" s="4">
        <v>232</v>
      </c>
      <c r="U54" s="4">
        <v>246</v>
      </c>
      <c r="V54" s="4">
        <v>242</v>
      </c>
      <c r="W54" s="4">
        <v>304</v>
      </c>
      <c r="X54" s="4">
        <v>292</v>
      </c>
      <c r="Y54" s="4">
        <v>288</v>
      </c>
      <c r="Z54" s="4">
        <v>272</v>
      </c>
      <c r="AA54" s="4">
        <v>268</v>
      </c>
      <c r="AB54" s="4">
        <v>230</v>
      </c>
      <c r="AC54" s="4">
        <v>265</v>
      </c>
      <c r="AD54" s="4">
        <v>252</v>
      </c>
      <c r="AE54" s="4">
        <v>251</v>
      </c>
      <c r="AF54" s="4">
        <v>269</v>
      </c>
      <c r="AG54" s="4">
        <v>274</v>
      </c>
      <c r="AH54" s="4">
        <v>236</v>
      </c>
      <c r="AI54" s="4">
        <v>259</v>
      </c>
      <c r="AJ54" s="4">
        <v>220</v>
      </c>
      <c r="AK54" s="4">
        <v>237</v>
      </c>
      <c r="AL54" s="4">
        <v>227</v>
      </c>
      <c r="AM54" s="4">
        <v>228</v>
      </c>
      <c r="AN54" s="4">
        <v>205</v>
      </c>
      <c r="AO54" s="4">
        <v>243</v>
      </c>
      <c r="AP54" s="4">
        <v>229</v>
      </c>
      <c r="AQ54" s="4">
        <v>239</v>
      </c>
      <c r="AR54" s="4">
        <v>239</v>
      </c>
      <c r="AS54" s="4">
        <v>247</v>
      </c>
      <c r="AT54" s="4">
        <v>268</v>
      </c>
      <c r="AU54" s="4">
        <v>295</v>
      </c>
      <c r="AV54" s="4">
        <v>296</v>
      </c>
      <c r="AW54" s="4">
        <v>315</v>
      </c>
      <c r="AX54" s="4">
        <v>367</v>
      </c>
      <c r="AY54" s="4">
        <v>339</v>
      </c>
      <c r="AZ54" s="4">
        <v>328</v>
      </c>
      <c r="BA54" s="4">
        <v>342</v>
      </c>
      <c r="BB54" s="4">
        <v>310</v>
      </c>
      <c r="BC54" s="4">
        <v>341</v>
      </c>
      <c r="BD54" s="4">
        <v>341</v>
      </c>
      <c r="BE54" s="4">
        <v>302</v>
      </c>
      <c r="BF54" s="4">
        <v>329</v>
      </c>
      <c r="BG54" s="4">
        <v>316</v>
      </c>
      <c r="BH54" s="4">
        <v>357</v>
      </c>
      <c r="BI54" s="4">
        <v>309</v>
      </c>
      <c r="BJ54" s="4">
        <v>333</v>
      </c>
      <c r="BK54" s="4">
        <v>319</v>
      </c>
      <c r="BL54" s="4">
        <v>306</v>
      </c>
      <c r="BM54" s="4">
        <v>308</v>
      </c>
      <c r="BN54" s="4">
        <v>297</v>
      </c>
      <c r="BO54" s="4">
        <v>316</v>
      </c>
      <c r="BP54" s="4">
        <v>323</v>
      </c>
      <c r="BQ54" s="4">
        <v>240</v>
      </c>
      <c r="BR54" s="4">
        <v>268</v>
      </c>
      <c r="BS54" s="4">
        <v>249</v>
      </c>
      <c r="BT54" s="4">
        <v>274</v>
      </c>
      <c r="BU54" s="4">
        <v>265</v>
      </c>
      <c r="BV54" s="4">
        <v>262</v>
      </c>
    </row>
    <row r="55" spans="1:74" x14ac:dyDescent="0.2">
      <c r="A55" s="8" t="s">
        <v>54</v>
      </c>
      <c r="B55" s="4">
        <v>266</v>
      </c>
      <c r="C55" s="4">
        <v>271</v>
      </c>
      <c r="D55" s="4">
        <v>343</v>
      </c>
      <c r="E55" s="4">
        <v>297</v>
      </c>
      <c r="F55" s="4">
        <v>280</v>
      </c>
      <c r="G55" s="4">
        <v>267</v>
      </c>
      <c r="H55" s="4">
        <v>273</v>
      </c>
      <c r="I55" s="4">
        <v>267</v>
      </c>
      <c r="J55" s="4">
        <v>293</v>
      </c>
      <c r="K55" s="4">
        <v>288</v>
      </c>
      <c r="L55" s="4">
        <v>269</v>
      </c>
      <c r="M55" s="4">
        <v>277</v>
      </c>
      <c r="N55" s="4">
        <v>266</v>
      </c>
      <c r="O55" s="4">
        <v>269</v>
      </c>
      <c r="P55" s="4">
        <v>265</v>
      </c>
      <c r="Q55" s="4">
        <v>272</v>
      </c>
      <c r="R55" s="4">
        <v>312</v>
      </c>
      <c r="S55" s="4">
        <v>277</v>
      </c>
      <c r="T55" s="4">
        <v>284</v>
      </c>
      <c r="U55" s="4">
        <v>307</v>
      </c>
      <c r="V55" s="4">
        <v>259</v>
      </c>
      <c r="W55" s="4">
        <v>293</v>
      </c>
      <c r="X55" s="4">
        <v>326</v>
      </c>
      <c r="Y55" s="4">
        <v>329</v>
      </c>
      <c r="Z55" s="4">
        <v>299</v>
      </c>
      <c r="AA55" s="4">
        <v>302</v>
      </c>
      <c r="AB55" s="4">
        <v>308</v>
      </c>
      <c r="AC55" s="4">
        <v>288</v>
      </c>
      <c r="AD55" s="4">
        <v>283</v>
      </c>
      <c r="AE55" s="4">
        <v>268</v>
      </c>
      <c r="AF55" s="4">
        <v>254</v>
      </c>
      <c r="AG55" s="4">
        <v>292</v>
      </c>
      <c r="AH55" s="4">
        <v>258</v>
      </c>
      <c r="AI55" s="4">
        <v>275</v>
      </c>
      <c r="AJ55" s="4">
        <v>254</v>
      </c>
      <c r="AK55" s="4">
        <v>276</v>
      </c>
      <c r="AL55" s="4">
        <v>268</v>
      </c>
      <c r="AM55" s="4">
        <v>257</v>
      </c>
      <c r="AN55" s="4">
        <v>242</v>
      </c>
      <c r="AO55" s="4">
        <v>278</v>
      </c>
      <c r="AP55" s="4">
        <v>244</v>
      </c>
      <c r="AQ55" s="4">
        <v>249</v>
      </c>
      <c r="AR55" s="4">
        <v>272</v>
      </c>
      <c r="AS55" s="4">
        <v>263</v>
      </c>
      <c r="AT55" s="4">
        <v>255</v>
      </c>
      <c r="AU55" s="4">
        <v>277</v>
      </c>
      <c r="AV55" s="4">
        <v>332</v>
      </c>
      <c r="AW55" s="4">
        <v>325</v>
      </c>
      <c r="AX55" s="4">
        <v>372</v>
      </c>
      <c r="AY55" s="4">
        <v>450</v>
      </c>
      <c r="AZ55" s="4">
        <v>413</v>
      </c>
      <c r="BA55" s="4">
        <v>382</v>
      </c>
      <c r="BB55" s="4">
        <v>371</v>
      </c>
      <c r="BC55" s="4">
        <v>366</v>
      </c>
      <c r="BD55" s="4">
        <v>354</v>
      </c>
      <c r="BE55" s="4">
        <v>371</v>
      </c>
      <c r="BF55" s="4">
        <v>371</v>
      </c>
      <c r="BG55" s="4">
        <v>350</v>
      </c>
      <c r="BH55" s="4">
        <v>327</v>
      </c>
      <c r="BI55" s="4">
        <v>346</v>
      </c>
      <c r="BJ55" s="4">
        <v>324</v>
      </c>
      <c r="BK55" s="4">
        <v>338</v>
      </c>
      <c r="BL55" s="4">
        <v>317</v>
      </c>
      <c r="BM55" s="4">
        <v>296</v>
      </c>
      <c r="BN55" s="4">
        <v>305</v>
      </c>
      <c r="BO55" s="4">
        <v>301</v>
      </c>
      <c r="BP55" s="4">
        <v>350</v>
      </c>
      <c r="BQ55" s="4">
        <v>284</v>
      </c>
      <c r="BR55" s="4">
        <v>262</v>
      </c>
      <c r="BS55" s="4">
        <v>291</v>
      </c>
      <c r="BT55" s="4">
        <v>260</v>
      </c>
      <c r="BU55" s="4">
        <v>284</v>
      </c>
      <c r="BV55" s="4">
        <v>272</v>
      </c>
    </row>
    <row r="56" spans="1:74" x14ac:dyDescent="0.2">
      <c r="A56" s="8" t="s">
        <v>55</v>
      </c>
      <c r="B56" s="4">
        <v>313</v>
      </c>
      <c r="C56" s="4">
        <v>285</v>
      </c>
      <c r="D56" s="4">
        <v>283</v>
      </c>
      <c r="E56" s="4">
        <v>314</v>
      </c>
      <c r="F56" s="4">
        <v>317</v>
      </c>
      <c r="G56" s="4">
        <v>322</v>
      </c>
      <c r="H56" s="4">
        <v>253</v>
      </c>
      <c r="I56" s="4">
        <v>267</v>
      </c>
      <c r="J56" s="4">
        <v>269</v>
      </c>
      <c r="K56" s="4">
        <v>272</v>
      </c>
      <c r="L56" s="4">
        <v>297</v>
      </c>
      <c r="M56" s="4">
        <v>300</v>
      </c>
      <c r="N56" s="4">
        <v>260</v>
      </c>
      <c r="O56" s="4">
        <v>281</v>
      </c>
      <c r="P56" s="4">
        <v>298</v>
      </c>
      <c r="Q56" s="4">
        <v>305</v>
      </c>
      <c r="R56" s="4">
        <v>290</v>
      </c>
      <c r="S56" s="4">
        <v>304</v>
      </c>
      <c r="T56" s="4">
        <v>290</v>
      </c>
      <c r="U56" s="4">
        <v>295</v>
      </c>
      <c r="V56" s="4">
        <v>325</v>
      </c>
      <c r="W56" s="4">
        <v>259</v>
      </c>
      <c r="X56" s="4">
        <v>264</v>
      </c>
      <c r="Y56" s="4">
        <v>331</v>
      </c>
      <c r="Z56" s="4">
        <v>309</v>
      </c>
      <c r="AA56" s="4">
        <v>330</v>
      </c>
      <c r="AB56" s="4">
        <v>308</v>
      </c>
      <c r="AC56" s="4">
        <v>317</v>
      </c>
      <c r="AD56" s="4">
        <v>320</v>
      </c>
      <c r="AE56" s="4">
        <v>317</v>
      </c>
      <c r="AF56" s="4">
        <v>262</v>
      </c>
      <c r="AG56" s="4">
        <v>303</v>
      </c>
      <c r="AH56" s="4">
        <v>282</v>
      </c>
      <c r="AI56" s="4">
        <v>273</v>
      </c>
      <c r="AJ56" s="4">
        <v>280</v>
      </c>
      <c r="AK56" s="4">
        <v>299</v>
      </c>
      <c r="AL56" s="4">
        <v>277</v>
      </c>
      <c r="AM56" s="4">
        <v>239</v>
      </c>
      <c r="AN56" s="4">
        <v>237</v>
      </c>
      <c r="AO56" s="4">
        <v>273</v>
      </c>
      <c r="AP56" s="4">
        <v>265</v>
      </c>
      <c r="AQ56" s="4">
        <v>263</v>
      </c>
      <c r="AR56" s="4">
        <v>279</v>
      </c>
      <c r="AS56" s="4">
        <v>289</v>
      </c>
      <c r="AT56" s="4">
        <v>281</v>
      </c>
      <c r="AU56" s="4">
        <v>273</v>
      </c>
      <c r="AV56" s="4">
        <v>279</v>
      </c>
      <c r="AW56" s="4">
        <v>317</v>
      </c>
      <c r="AX56" s="4">
        <v>372</v>
      </c>
      <c r="AY56" s="4">
        <v>370</v>
      </c>
      <c r="AZ56" s="4">
        <v>408</v>
      </c>
      <c r="BA56" s="4">
        <v>414</v>
      </c>
      <c r="BB56" s="4">
        <v>412</v>
      </c>
      <c r="BC56" s="4">
        <v>380</v>
      </c>
      <c r="BD56" s="4">
        <v>396</v>
      </c>
      <c r="BE56" s="4">
        <v>344</v>
      </c>
      <c r="BF56" s="4">
        <v>351</v>
      </c>
      <c r="BG56" s="4">
        <v>336</v>
      </c>
      <c r="BH56" s="4">
        <v>371</v>
      </c>
      <c r="BI56" s="4">
        <v>353</v>
      </c>
      <c r="BJ56" s="4">
        <v>374</v>
      </c>
      <c r="BK56" s="4">
        <v>391</v>
      </c>
      <c r="BL56" s="4">
        <v>376</v>
      </c>
      <c r="BM56" s="4">
        <v>372</v>
      </c>
      <c r="BN56" s="4">
        <v>342</v>
      </c>
      <c r="BO56" s="4">
        <v>319</v>
      </c>
      <c r="BP56" s="4">
        <v>342</v>
      </c>
      <c r="BQ56" s="4">
        <v>323</v>
      </c>
      <c r="BR56" s="4">
        <v>327</v>
      </c>
      <c r="BS56" s="4">
        <v>305</v>
      </c>
      <c r="BT56" s="4">
        <v>276</v>
      </c>
      <c r="BU56" s="4">
        <v>298</v>
      </c>
      <c r="BV56" s="4">
        <v>309</v>
      </c>
    </row>
    <row r="57" spans="1:74" x14ac:dyDescent="0.2">
      <c r="A57" s="8" t="s">
        <v>56</v>
      </c>
      <c r="B57" s="4">
        <v>316</v>
      </c>
      <c r="C57" s="4">
        <v>342</v>
      </c>
      <c r="D57" s="4">
        <v>332</v>
      </c>
      <c r="E57" s="4">
        <v>353</v>
      </c>
      <c r="F57" s="4">
        <v>341</v>
      </c>
      <c r="G57" s="4">
        <v>314</v>
      </c>
      <c r="H57" s="4">
        <v>303</v>
      </c>
      <c r="I57" s="4">
        <v>293</v>
      </c>
      <c r="J57" s="4">
        <v>312</v>
      </c>
      <c r="K57" s="4">
        <v>307</v>
      </c>
      <c r="L57" s="4">
        <v>320</v>
      </c>
      <c r="M57" s="4">
        <v>342</v>
      </c>
      <c r="N57" s="4">
        <v>281</v>
      </c>
      <c r="O57" s="4">
        <v>284</v>
      </c>
      <c r="P57" s="4">
        <v>335</v>
      </c>
      <c r="Q57" s="4">
        <v>301</v>
      </c>
      <c r="R57" s="4">
        <v>308</v>
      </c>
      <c r="S57" s="4">
        <v>330</v>
      </c>
      <c r="T57" s="4">
        <v>330</v>
      </c>
      <c r="U57" s="4">
        <v>334</v>
      </c>
      <c r="V57" s="4">
        <v>352</v>
      </c>
      <c r="W57" s="4">
        <v>343</v>
      </c>
      <c r="X57" s="4">
        <v>292</v>
      </c>
      <c r="Y57" s="4">
        <v>310</v>
      </c>
      <c r="Z57" s="4">
        <v>325</v>
      </c>
      <c r="AA57" s="4">
        <v>345</v>
      </c>
      <c r="AB57" s="4">
        <v>326</v>
      </c>
      <c r="AC57" s="4">
        <v>310</v>
      </c>
      <c r="AD57" s="4">
        <v>326</v>
      </c>
      <c r="AE57" s="4">
        <v>321</v>
      </c>
      <c r="AF57" s="4">
        <v>295</v>
      </c>
      <c r="AG57" s="4">
        <v>302</v>
      </c>
      <c r="AH57" s="4">
        <v>291</v>
      </c>
      <c r="AI57" s="4">
        <v>318</v>
      </c>
      <c r="AJ57" s="4">
        <v>321</v>
      </c>
      <c r="AK57" s="4">
        <v>342</v>
      </c>
      <c r="AL57" s="4">
        <v>326</v>
      </c>
      <c r="AM57" s="4">
        <v>316</v>
      </c>
      <c r="AN57" s="4">
        <v>269</v>
      </c>
      <c r="AO57" s="4">
        <v>293</v>
      </c>
      <c r="AP57" s="4">
        <v>275</v>
      </c>
      <c r="AQ57" s="4">
        <v>287</v>
      </c>
      <c r="AR57" s="4">
        <v>305</v>
      </c>
      <c r="AS57" s="4">
        <v>298</v>
      </c>
      <c r="AT57" s="4">
        <v>330</v>
      </c>
      <c r="AU57" s="4">
        <v>293</v>
      </c>
      <c r="AV57" s="4">
        <v>318</v>
      </c>
      <c r="AW57" s="4">
        <v>315</v>
      </c>
      <c r="AX57" s="4">
        <v>336</v>
      </c>
      <c r="AY57" s="4">
        <v>356</v>
      </c>
      <c r="AZ57" s="4">
        <v>380</v>
      </c>
      <c r="BA57" s="4">
        <v>472</v>
      </c>
      <c r="BB57" s="4">
        <v>465</v>
      </c>
      <c r="BC57" s="4">
        <v>453</v>
      </c>
      <c r="BD57" s="4">
        <v>405</v>
      </c>
      <c r="BE57" s="4">
        <v>376</v>
      </c>
      <c r="BF57" s="4">
        <v>398</v>
      </c>
      <c r="BG57" s="4">
        <v>408</v>
      </c>
      <c r="BH57" s="4">
        <v>355</v>
      </c>
      <c r="BI57" s="4">
        <v>414</v>
      </c>
      <c r="BJ57" s="4">
        <v>383</v>
      </c>
      <c r="BK57" s="4">
        <v>395</v>
      </c>
      <c r="BL57" s="4">
        <v>377</v>
      </c>
      <c r="BM57" s="4">
        <v>385</v>
      </c>
      <c r="BN57" s="4">
        <v>356</v>
      </c>
      <c r="BO57" s="4">
        <v>392</v>
      </c>
      <c r="BP57" s="4">
        <v>389</v>
      </c>
      <c r="BQ57" s="4">
        <v>370</v>
      </c>
      <c r="BR57" s="4">
        <v>371</v>
      </c>
      <c r="BS57" s="4">
        <v>326</v>
      </c>
      <c r="BT57" s="4">
        <v>321</v>
      </c>
      <c r="BU57" s="4">
        <v>345</v>
      </c>
      <c r="BV57" s="4">
        <v>338</v>
      </c>
    </row>
    <row r="58" spans="1:74" x14ac:dyDescent="0.2">
      <c r="A58" s="8" t="s">
        <v>57</v>
      </c>
      <c r="B58" s="4">
        <v>338</v>
      </c>
      <c r="C58" s="4">
        <v>338</v>
      </c>
      <c r="D58" s="4">
        <v>349</v>
      </c>
      <c r="E58" s="4">
        <v>353</v>
      </c>
      <c r="F58" s="4">
        <v>354</v>
      </c>
      <c r="G58" s="4">
        <v>306</v>
      </c>
      <c r="H58" s="4">
        <v>333</v>
      </c>
      <c r="I58" s="4">
        <v>344</v>
      </c>
      <c r="J58" s="4">
        <v>307</v>
      </c>
      <c r="K58" s="4">
        <v>327</v>
      </c>
      <c r="L58" s="4">
        <v>356</v>
      </c>
      <c r="M58" s="4">
        <v>310</v>
      </c>
      <c r="N58" s="4">
        <v>302</v>
      </c>
      <c r="O58" s="4">
        <v>296</v>
      </c>
      <c r="P58" s="4">
        <v>333</v>
      </c>
      <c r="Q58" s="4">
        <v>335</v>
      </c>
      <c r="R58" s="4">
        <v>346</v>
      </c>
      <c r="S58" s="4">
        <v>329</v>
      </c>
      <c r="T58" s="4">
        <v>349</v>
      </c>
      <c r="U58" s="4">
        <v>375</v>
      </c>
      <c r="V58" s="4">
        <v>342</v>
      </c>
      <c r="W58" s="4">
        <v>333</v>
      </c>
      <c r="X58" s="4">
        <v>323</v>
      </c>
      <c r="Y58" s="4">
        <v>320</v>
      </c>
      <c r="Z58" s="4">
        <v>285</v>
      </c>
      <c r="AA58" s="4">
        <v>343</v>
      </c>
      <c r="AB58" s="4">
        <v>343</v>
      </c>
      <c r="AC58" s="4">
        <v>343</v>
      </c>
      <c r="AD58" s="4">
        <v>327</v>
      </c>
      <c r="AE58" s="4">
        <v>349</v>
      </c>
      <c r="AF58" s="4">
        <v>340</v>
      </c>
      <c r="AG58" s="4">
        <v>298</v>
      </c>
      <c r="AH58" s="4">
        <v>323</v>
      </c>
      <c r="AI58" s="4">
        <v>308</v>
      </c>
      <c r="AJ58" s="4">
        <v>346</v>
      </c>
      <c r="AK58" s="4">
        <v>327</v>
      </c>
      <c r="AL58" s="4">
        <v>342</v>
      </c>
      <c r="AM58" s="4">
        <v>340</v>
      </c>
      <c r="AN58" s="4">
        <v>315</v>
      </c>
      <c r="AO58" s="4">
        <v>283</v>
      </c>
      <c r="AP58" s="4">
        <v>307</v>
      </c>
      <c r="AQ58" s="4">
        <v>301</v>
      </c>
      <c r="AR58" s="4">
        <v>299</v>
      </c>
      <c r="AS58" s="4">
        <v>325</v>
      </c>
      <c r="AT58" s="4">
        <v>347</v>
      </c>
      <c r="AU58" s="4">
        <v>312</v>
      </c>
      <c r="AV58" s="4">
        <v>323</v>
      </c>
      <c r="AW58" s="4">
        <v>322</v>
      </c>
      <c r="AX58" s="4">
        <v>343</v>
      </c>
      <c r="AY58" s="4">
        <v>406</v>
      </c>
      <c r="AZ58" s="4">
        <v>391</v>
      </c>
      <c r="BA58" s="4">
        <v>388</v>
      </c>
      <c r="BB58" s="4">
        <v>512</v>
      </c>
      <c r="BC58" s="4">
        <v>469</v>
      </c>
      <c r="BD58" s="4">
        <v>412</v>
      </c>
      <c r="BE58" s="4">
        <v>449</v>
      </c>
      <c r="BF58" s="4">
        <v>411</v>
      </c>
      <c r="BG58" s="4">
        <v>409</v>
      </c>
      <c r="BH58" s="4">
        <v>430</v>
      </c>
      <c r="BI58" s="4">
        <v>418</v>
      </c>
      <c r="BJ58" s="4">
        <v>427</v>
      </c>
      <c r="BK58" s="4">
        <v>418</v>
      </c>
      <c r="BL58" s="4">
        <v>406</v>
      </c>
      <c r="BM58" s="4">
        <v>395</v>
      </c>
      <c r="BN58" s="4">
        <v>415</v>
      </c>
      <c r="BO58" s="4">
        <v>419</v>
      </c>
      <c r="BP58" s="4">
        <v>401</v>
      </c>
      <c r="BQ58" s="4">
        <v>434</v>
      </c>
      <c r="BR58" s="4">
        <v>395</v>
      </c>
      <c r="BS58" s="4">
        <v>381</v>
      </c>
      <c r="BT58" s="4">
        <v>348</v>
      </c>
      <c r="BU58" s="4">
        <v>384</v>
      </c>
      <c r="BV58" s="4">
        <v>383</v>
      </c>
    </row>
    <row r="59" spans="1:74" x14ac:dyDescent="0.2">
      <c r="A59" s="8" t="s">
        <v>58</v>
      </c>
      <c r="B59" s="4">
        <v>374</v>
      </c>
      <c r="C59" s="4">
        <v>432</v>
      </c>
      <c r="D59" s="4">
        <v>356</v>
      </c>
      <c r="E59" s="4">
        <v>402</v>
      </c>
      <c r="F59" s="4">
        <v>346</v>
      </c>
      <c r="G59" s="4">
        <v>357</v>
      </c>
      <c r="H59" s="4">
        <v>320</v>
      </c>
      <c r="I59" s="4">
        <v>346</v>
      </c>
      <c r="J59" s="4">
        <v>367</v>
      </c>
      <c r="K59" s="4">
        <v>321</v>
      </c>
      <c r="L59" s="4">
        <v>368</v>
      </c>
      <c r="M59" s="4">
        <v>360</v>
      </c>
      <c r="N59" s="4">
        <v>365</v>
      </c>
      <c r="O59" s="4">
        <v>339</v>
      </c>
      <c r="P59" s="4">
        <v>359</v>
      </c>
      <c r="Q59" s="4">
        <v>363</v>
      </c>
      <c r="R59" s="4">
        <v>375</v>
      </c>
      <c r="S59" s="4">
        <v>358</v>
      </c>
      <c r="T59" s="4">
        <v>374</v>
      </c>
      <c r="U59" s="4">
        <v>387</v>
      </c>
      <c r="V59" s="4">
        <v>404</v>
      </c>
      <c r="W59" s="4">
        <v>365</v>
      </c>
      <c r="X59" s="4">
        <v>364</v>
      </c>
      <c r="Y59" s="4">
        <v>377</v>
      </c>
      <c r="Z59" s="4">
        <v>341</v>
      </c>
      <c r="AA59" s="4">
        <v>309</v>
      </c>
      <c r="AB59" s="4">
        <v>425</v>
      </c>
      <c r="AC59" s="4">
        <v>399</v>
      </c>
      <c r="AD59" s="4">
        <v>378</v>
      </c>
      <c r="AE59" s="4">
        <v>369</v>
      </c>
      <c r="AF59" s="4">
        <v>365</v>
      </c>
      <c r="AG59" s="4">
        <v>368</v>
      </c>
      <c r="AH59" s="4">
        <v>350</v>
      </c>
      <c r="AI59" s="4">
        <v>362</v>
      </c>
      <c r="AJ59" s="4">
        <v>357</v>
      </c>
      <c r="AK59" s="4">
        <v>356</v>
      </c>
      <c r="AL59" s="4">
        <v>383</v>
      </c>
      <c r="AM59" s="4">
        <v>356</v>
      </c>
      <c r="AN59" s="4">
        <v>370</v>
      </c>
      <c r="AO59" s="4">
        <v>371</v>
      </c>
      <c r="AP59" s="4">
        <v>331</v>
      </c>
      <c r="AQ59" s="4">
        <v>376</v>
      </c>
      <c r="AR59" s="4">
        <v>333</v>
      </c>
      <c r="AS59" s="4">
        <v>366</v>
      </c>
      <c r="AT59" s="4">
        <v>347</v>
      </c>
      <c r="AU59" s="4">
        <v>341</v>
      </c>
      <c r="AV59" s="4">
        <v>346</v>
      </c>
      <c r="AW59" s="4">
        <v>337</v>
      </c>
      <c r="AX59" s="4">
        <v>366</v>
      </c>
      <c r="AY59" s="4">
        <v>371</v>
      </c>
      <c r="AZ59" s="4">
        <v>430</v>
      </c>
      <c r="BA59" s="4">
        <v>450</v>
      </c>
      <c r="BB59" s="4">
        <v>509</v>
      </c>
      <c r="BC59" s="4">
        <v>518</v>
      </c>
      <c r="BD59" s="4">
        <v>481</v>
      </c>
      <c r="BE59" s="4">
        <v>445</v>
      </c>
      <c r="BF59" s="4">
        <v>439</v>
      </c>
      <c r="BG59" s="4">
        <v>417</v>
      </c>
      <c r="BH59" s="4">
        <v>429</v>
      </c>
      <c r="BI59" s="4">
        <v>442</v>
      </c>
      <c r="BJ59" s="4">
        <v>468</v>
      </c>
      <c r="BK59" s="4">
        <v>455</v>
      </c>
      <c r="BL59" s="4">
        <v>416</v>
      </c>
      <c r="BM59" s="4">
        <v>447</v>
      </c>
      <c r="BN59" s="4">
        <v>411</v>
      </c>
      <c r="BO59" s="4">
        <v>440</v>
      </c>
      <c r="BP59" s="4">
        <v>479</v>
      </c>
      <c r="BQ59" s="4">
        <v>404</v>
      </c>
      <c r="BR59" s="4">
        <v>431</v>
      </c>
      <c r="BS59" s="4">
        <v>411</v>
      </c>
      <c r="BT59" s="4">
        <v>421</v>
      </c>
      <c r="BU59" s="4">
        <v>474</v>
      </c>
      <c r="BV59" s="4">
        <v>439</v>
      </c>
    </row>
    <row r="60" spans="1:74" x14ac:dyDescent="0.2">
      <c r="A60" s="8" t="s">
        <v>59</v>
      </c>
      <c r="B60" s="4">
        <v>369</v>
      </c>
      <c r="C60" s="4">
        <v>367</v>
      </c>
      <c r="D60" s="4">
        <v>365</v>
      </c>
      <c r="E60" s="4">
        <v>401</v>
      </c>
      <c r="F60" s="4">
        <v>385</v>
      </c>
      <c r="G60" s="4">
        <v>382</v>
      </c>
      <c r="H60" s="4">
        <v>400</v>
      </c>
      <c r="I60" s="4">
        <v>362</v>
      </c>
      <c r="J60" s="4">
        <v>410</v>
      </c>
      <c r="K60" s="4">
        <v>388</v>
      </c>
      <c r="L60" s="4">
        <v>370</v>
      </c>
      <c r="M60" s="4">
        <v>399</v>
      </c>
      <c r="N60" s="4">
        <v>374</v>
      </c>
      <c r="O60" s="4">
        <v>400</v>
      </c>
      <c r="P60" s="4">
        <v>368</v>
      </c>
      <c r="Q60" s="4">
        <v>396</v>
      </c>
      <c r="R60" s="4">
        <v>422</v>
      </c>
      <c r="S60" s="4">
        <v>383</v>
      </c>
      <c r="T60" s="4">
        <v>373</v>
      </c>
      <c r="U60" s="4">
        <v>427</v>
      </c>
      <c r="V60" s="4">
        <v>399</v>
      </c>
      <c r="W60" s="4">
        <v>405</v>
      </c>
      <c r="X60" s="4">
        <v>422</v>
      </c>
      <c r="Y60" s="4">
        <v>376</v>
      </c>
      <c r="Z60" s="4">
        <v>357</v>
      </c>
      <c r="AA60" s="4">
        <v>372</v>
      </c>
      <c r="AB60" s="4">
        <v>319</v>
      </c>
      <c r="AC60" s="4">
        <v>434</v>
      </c>
      <c r="AD60" s="4">
        <v>400</v>
      </c>
      <c r="AE60" s="4">
        <v>453</v>
      </c>
      <c r="AF60" s="4">
        <v>410</v>
      </c>
      <c r="AG60" s="4">
        <v>416</v>
      </c>
      <c r="AH60" s="4">
        <v>385</v>
      </c>
      <c r="AI60" s="4">
        <v>428</v>
      </c>
      <c r="AJ60" s="4">
        <v>382</v>
      </c>
      <c r="AK60" s="4">
        <v>400</v>
      </c>
      <c r="AL60" s="4">
        <v>422</v>
      </c>
      <c r="AM60" s="4">
        <v>369</v>
      </c>
      <c r="AN60" s="4">
        <v>404</v>
      </c>
      <c r="AO60" s="4">
        <v>350</v>
      </c>
      <c r="AP60" s="4">
        <v>376</v>
      </c>
      <c r="AQ60" s="4">
        <v>372</v>
      </c>
      <c r="AR60" s="4">
        <v>348</v>
      </c>
      <c r="AS60" s="4">
        <v>342</v>
      </c>
      <c r="AT60" s="4">
        <v>376</v>
      </c>
      <c r="AU60" s="4">
        <v>373</v>
      </c>
      <c r="AV60" s="4">
        <v>377</v>
      </c>
      <c r="AW60" s="4">
        <v>402</v>
      </c>
      <c r="AX60" s="4">
        <v>380</v>
      </c>
      <c r="AY60" s="4">
        <v>362</v>
      </c>
      <c r="AZ60" s="4">
        <v>431</v>
      </c>
      <c r="BA60" s="4">
        <v>483</v>
      </c>
      <c r="BB60" s="4">
        <v>442</v>
      </c>
      <c r="BC60" s="4">
        <v>502</v>
      </c>
      <c r="BD60" s="4">
        <v>571</v>
      </c>
      <c r="BE60" s="4">
        <v>549</v>
      </c>
      <c r="BF60" s="4">
        <v>513</v>
      </c>
      <c r="BG60" s="4">
        <v>469</v>
      </c>
      <c r="BH60" s="4">
        <v>456</v>
      </c>
      <c r="BI60" s="4">
        <v>430</v>
      </c>
      <c r="BJ60" s="4">
        <v>459</v>
      </c>
      <c r="BK60" s="4">
        <v>457</v>
      </c>
      <c r="BL60" s="4">
        <v>489</v>
      </c>
      <c r="BM60" s="4">
        <v>453</v>
      </c>
      <c r="BN60" s="4">
        <v>451</v>
      </c>
      <c r="BO60" s="4">
        <v>456</v>
      </c>
      <c r="BP60" s="4">
        <v>516</v>
      </c>
      <c r="BQ60" s="4">
        <v>450</v>
      </c>
      <c r="BR60" s="4">
        <v>509</v>
      </c>
      <c r="BS60" s="4">
        <v>423</v>
      </c>
      <c r="BT60" s="4">
        <v>419</v>
      </c>
      <c r="BU60" s="4">
        <v>475</v>
      </c>
      <c r="BV60" s="4">
        <v>439</v>
      </c>
    </row>
    <row r="61" spans="1:74" x14ac:dyDescent="0.2">
      <c r="A61" s="8" t="s">
        <v>60</v>
      </c>
      <c r="B61" s="4">
        <v>422</v>
      </c>
      <c r="C61" s="4">
        <v>411</v>
      </c>
      <c r="D61" s="4">
        <v>420</v>
      </c>
      <c r="E61" s="4">
        <v>448</v>
      </c>
      <c r="F61" s="4">
        <v>434</v>
      </c>
      <c r="G61" s="4">
        <v>422</v>
      </c>
      <c r="H61" s="4">
        <v>421</v>
      </c>
      <c r="I61" s="4">
        <v>402</v>
      </c>
      <c r="J61" s="4">
        <v>368</v>
      </c>
      <c r="K61" s="4">
        <v>403</v>
      </c>
      <c r="L61" s="4">
        <v>449</v>
      </c>
      <c r="M61" s="4">
        <v>401</v>
      </c>
      <c r="N61" s="4">
        <v>419</v>
      </c>
      <c r="O61" s="4">
        <v>424</v>
      </c>
      <c r="P61" s="4">
        <v>426</v>
      </c>
      <c r="Q61" s="4">
        <v>418</v>
      </c>
      <c r="R61" s="4">
        <v>461</v>
      </c>
      <c r="S61" s="4">
        <v>398</v>
      </c>
      <c r="T61" s="4">
        <v>415</v>
      </c>
      <c r="U61" s="4">
        <v>413</v>
      </c>
      <c r="V61" s="4">
        <v>439</v>
      </c>
      <c r="W61" s="4">
        <v>420</v>
      </c>
      <c r="X61" s="4">
        <v>457</v>
      </c>
      <c r="Y61" s="4">
        <v>417</v>
      </c>
      <c r="Z61" s="4">
        <v>430</v>
      </c>
      <c r="AA61" s="4">
        <v>390</v>
      </c>
      <c r="AB61" s="4">
        <v>389</v>
      </c>
      <c r="AC61" s="4">
        <v>346</v>
      </c>
      <c r="AD61" s="4">
        <v>428</v>
      </c>
      <c r="AE61" s="4">
        <v>446</v>
      </c>
      <c r="AF61" s="4">
        <v>370</v>
      </c>
      <c r="AG61" s="4">
        <v>403</v>
      </c>
      <c r="AH61" s="4">
        <v>442</v>
      </c>
      <c r="AI61" s="4">
        <v>438</v>
      </c>
      <c r="AJ61" s="4">
        <v>399</v>
      </c>
      <c r="AK61" s="4">
        <v>421</v>
      </c>
      <c r="AL61" s="4">
        <v>435</v>
      </c>
      <c r="AM61" s="4">
        <v>410</v>
      </c>
      <c r="AN61" s="4">
        <v>405</v>
      </c>
      <c r="AO61" s="4">
        <v>453</v>
      </c>
      <c r="AP61" s="4">
        <v>417</v>
      </c>
      <c r="AQ61" s="4">
        <v>385</v>
      </c>
      <c r="AR61" s="4">
        <v>351</v>
      </c>
      <c r="AS61" s="4">
        <v>446</v>
      </c>
      <c r="AT61" s="4">
        <v>375</v>
      </c>
      <c r="AU61" s="4">
        <v>403</v>
      </c>
      <c r="AV61" s="4">
        <v>413</v>
      </c>
      <c r="AW61" s="4">
        <v>449</v>
      </c>
      <c r="AX61" s="4">
        <v>428</v>
      </c>
      <c r="AY61" s="4">
        <v>433</v>
      </c>
      <c r="AZ61" s="4">
        <v>417</v>
      </c>
      <c r="BA61" s="4">
        <v>447</v>
      </c>
      <c r="BB61" s="4">
        <v>452</v>
      </c>
      <c r="BC61" s="4">
        <v>484</v>
      </c>
      <c r="BD61" s="4">
        <v>533</v>
      </c>
      <c r="BE61" s="4">
        <v>597</v>
      </c>
      <c r="BF61" s="4">
        <v>561</v>
      </c>
      <c r="BG61" s="4">
        <v>548</v>
      </c>
      <c r="BH61" s="4">
        <v>517</v>
      </c>
      <c r="BI61" s="4">
        <v>455</v>
      </c>
      <c r="BJ61" s="4">
        <v>516</v>
      </c>
      <c r="BK61" s="4">
        <v>514</v>
      </c>
      <c r="BL61" s="4">
        <v>531</v>
      </c>
      <c r="BM61" s="4">
        <v>478</v>
      </c>
      <c r="BN61" s="4">
        <v>499</v>
      </c>
      <c r="BO61" s="4">
        <v>511</v>
      </c>
      <c r="BP61" s="4">
        <v>514</v>
      </c>
      <c r="BQ61" s="4">
        <v>517</v>
      </c>
      <c r="BR61" s="4">
        <v>481</v>
      </c>
      <c r="BS61" s="4">
        <v>498</v>
      </c>
      <c r="BT61" s="4">
        <v>474</v>
      </c>
      <c r="BU61" s="4">
        <v>494</v>
      </c>
      <c r="BV61" s="4">
        <v>533</v>
      </c>
    </row>
    <row r="62" spans="1:74" x14ac:dyDescent="0.2">
      <c r="A62" s="8" t="s">
        <v>61</v>
      </c>
      <c r="B62" s="4">
        <v>405</v>
      </c>
      <c r="C62" s="4">
        <v>426</v>
      </c>
      <c r="D62" s="4">
        <v>417</v>
      </c>
      <c r="E62" s="4">
        <v>453</v>
      </c>
      <c r="F62" s="4">
        <v>450</v>
      </c>
      <c r="G62" s="4">
        <v>467</v>
      </c>
      <c r="H62" s="4">
        <v>439</v>
      </c>
      <c r="I62" s="4">
        <v>454</v>
      </c>
      <c r="J62" s="4">
        <v>440</v>
      </c>
      <c r="K62" s="4">
        <v>417</v>
      </c>
      <c r="L62" s="4">
        <v>478</v>
      </c>
      <c r="M62" s="4">
        <v>428</v>
      </c>
      <c r="N62" s="4">
        <v>498</v>
      </c>
      <c r="O62" s="4">
        <v>432</v>
      </c>
      <c r="P62" s="4">
        <v>442</v>
      </c>
      <c r="Q62" s="4">
        <v>434</v>
      </c>
      <c r="R62" s="4">
        <v>437</v>
      </c>
      <c r="S62" s="4">
        <v>472</v>
      </c>
      <c r="T62" s="4">
        <v>472</v>
      </c>
      <c r="U62" s="4">
        <v>471</v>
      </c>
      <c r="V62" s="4">
        <v>470</v>
      </c>
      <c r="W62" s="4">
        <v>461</v>
      </c>
      <c r="X62" s="4">
        <v>460</v>
      </c>
      <c r="Y62" s="4">
        <v>479</v>
      </c>
      <c r="Z62" s="4">
        <v>435</v>
      </c>
      <c r="AA62" s="4">
        <v>434</v>
      </c>
      <c r="AB62" s="4">
        <v>425</v>
      </c>
      <c r="AC62" s="4">
        <v>429</v>
      </c>
      <c r="AD62" s="4">
        <v>400</v>
      </c>
      <c r="AE62" s="4">
        <v>491</v>
      </c>
      <c r="AF62" s="4">
        <v>479</v>
      </c>
      <c r="AG62" s="4">
        <v>469</v>
      </c>
      <c r="AH62" s="4">
        <v>481</v>
      </c>
      <c r="AI62" s="4">
        <v>451</v>
      </c>
      <c r="AJ62" s="4">
        <v>440</v>
      </c>
      <c r="AK62" s="4">
        <v>433</v>
      </c>
      <c r="AL62" s="4">
        <v>455</v>
      </c>
      <c r="AM62" s="4">
        <v>467</v>
      </c>
      <c r="AN62" s="4">
        <v>406</v>
      </c>
      <c r="AO62" s="4">
        <v>514</v>
      </c>
      <c r="AP62" s="4">
        <v>452</v>
      </c>
      <c r="AQ62" s="4">
        <v>417</v>
      </c>
      <c r="AR62" s="4">
        <v>463</v>
      </c>
      <c r="AS62" s="4">
        <v>431</v>
      </c>
      <c r="AT62" s="4">
        <v>434</v>
      </c>
      <c r="AU62" s="4">
        <v>430</v>
      </c>
      <c r="AV62" s="4">
        <v>415</v>
      </c>
      <c r="AW62" s="4">
        <v>456</v>
      </c>
      <c r="AX62" s="4">
        <v>421</v>
      </c>
      <c r="AY62" s="4">
        <v>419</v>
      </c>
      <c r="AZ62" s="4">
        <v>443</v>
      </c>
      <c r="BA62" s="4">
        <v>448</v>
      </c>
      <c r="BB62" s="4">
        <v>465</v>
      </c>
      <c r="BC62" s="4">
        <v>531</v>
      </c>
      <c r="BD62" s="4">
        <v>511</v>
      </c>
      <c r="BE62" s="4">
        <v>520</v>
      </c>
      <c r="BF62" s="4">
        <v>608</v>
      </c>
      <c r="BG62" s="4">
        <v>567</v>
      </c>
      <c r="BH62" s="4">
        <v>580</v>
      </c>
      <c r="BI62" s="4">
        <v>526</v>
      </c>
      <c r="BJ62" s="4">
        <v>519</v>
      </c>
      <c r="BK62" s="4">
        <v>541</v>
      </c>
      <c r="BL62" s="4">
        <v>551</v>
      </c>
      <c r="BM62" s="4">
        <v>533</v>
      </c>
      <c r="BN62" s="4">
        <v>555</v>
      </c>
      <c r="BO62" s="4">
        <v>551</v>
      </c>
      <c r="BP62" s="4">
        <v>557</v>
      </c>
      <c r="BQ62" s="4">
        <v>526</v>
      </c>
      <c r="BR62" s="4">
        <v>564</v>
      </c>
      <c r="BS62" s="4">
        <v>526</v>
      </c>
      <c r="BT62" s="4">
        <v>492</v>
      </c>
      <c r="BU62" s="4">
        <v>593</v>
      </c>
      <c r="BV62" s="4">
        <v>539</v>
      </c>
    </row>
    <row r="63" spans="1:74" x14ac:dyDescent="0.2">
      <c r="A63" s="8" t="s">
        <v>62</v>
      </c>
      <c r="B63" s="4">
        <v>441</v>
      </c>
      <c r="C63" s="4">
        <v>470</v>
      </c>
      <c r="D63" s="4">
        <v>459</v>
      </c>
      <c r="E63" s="4">
        <v>523</v>
      </c>
      <c r="F63" s="4">
        <v>443</v>
      </c>
      <c r="G63" s="4">
        <v>471</v>
      </c>
      <c r="H63" s="4">
        <v>470</v>
      </c>
      <c r="I63" s="4">
        <v>477</v>
      </c>
      <c r="J63" s="4">
        <v>473</v>
      </c>
      <c r="K63" s="4">
        <v>468</v>
      </c>
      <c r="L63" s="4">
        <v>484</v>
      </c>
      <c r="M63" s="4">
        <v>460</v>
      </c>
      <c r="N63" s="4">
        <v>483</v>
      </c>
      <c r="O63" s="4">
        <v>477</v>
      </c>
      <c r="P63" s="4">
        <v>516</v>
      </c>
      <c r="Q63" s="4">
        <v>471</v>
      </c>
      <c r="R63" s="4">
        <v>496</v>
      </c>
      <c r="S63" s="4">
        <v>502</v>
      </c>
      <c r="T63" s="4">
        <v>487</v>
      </c>
      <c r="U63" s="4">
        <v>532</v>
      </c>
      <c r="V63" s="4">
        <v>501</v>
      </c>
      <c r="W63" s="4">
        <v>475</v>
      </c>
      <c r="X63" s="4">
        <v>473</v>
      </c>
      <c r="Y63" s="4">
        <v>537</v>
      </c>
      <c r="Z63" s="4">
        <v>488</v>
      </c>
      <c r="AA63" s="4">
        <v>489</v>
      </c>
      <c r="AB63" s="4">
        <v>442</v>
      </c>
      <c r="AC63" s="4">
        <v>489</v>
      </c>
      <c r="AD63" s="4">
        <v>432</v>
      </c>
      <c r="AE63" s="4">
        <v>463</v>
      </c>
      <c r="AF63" s="4">
        <v>508</v>
      </c>
      <c r="AG63" s="4">
        <v>473</v>
      </c>
      <c r="AH63" s="4">
        <v>516</v>
      </c>
      <c r="AI63" s="4">
        <v>455</v>
      </c>
      <c r="AJ63" s="4">
        <v>506</v>
      </c>
      <c r="AK63" s="4">
        <v>508</v>
      </c>
      <c r="AL63" s="4">
        <v>508</v>
      </c>
      <c r="AM63" s="4">
        <v>484</v>
      </c>
      <c r="AN63" s="4">
        <v>447</v>
      </c>
      <c r="AO63" s="4">
        <v>473</v>
      </c>
      <c r="AP63" s="4">
        <v>499</v>
      </c>
      <c r="AQ63" s="4">
        <v>527</v>
      </c>
      <c r="AR63" s="4">
        <v>503</v>
      </c>
      <c r="AS63" s="4">
        <v>452</v>
      </c>
      <c r="AT63" s="4">
        <v>484</v>
      </c>
      <c r="AU63" s="4">
        <v>495</v>
      </c>
      <c r="AV63" s="4">
        <v>466</v>
      </c>
      <c r="AW63" s="4">
        <v>459</v>
      </c>
      <c r="AX63" s="4">
        <v>437</v>
      </c>
      <c r="AY63" s="4">
        <v>502</v>
      </c>
      <c r="AZ63" s="4">
        <v>486</v>
      </c>
      <c r="BA63" s="4">
        <v>478</v>
      </c>
      <c r="BB63" s="4">
        <v>495</v>
      </c>
      <c r="BC63" s="4">
        <v>538</v>
      </c>
      <c r="BD63" s="4">
        <v>516</v>
      </c>
      <c r="BE63" s="4">
        <v>558</v>
      </c>
      <c r="BF63" s="4">
        <v>573</v>
      </c>
      <c r="BG63" s="4">
        <v>695</v>
      </c>
      <c r="BH63" s="4">
        <v>685</v>
      </c>
      <c r="BI63" s="4">
        <v>577</v>
      </c>
      <c r="BJ63" s="4">
        <v>585</v>
      </c>
      <c r="BK63" s="4">
        <v>558</v>
      </c>
      <c r="BL63" s="4">
        <v>611</v>
      </c>
      <c r="BM63" s="4">
        <v>618</v>
      </c>
      <c r="BN63" s="4">
        <v>547</v>
      </c>
      <c r="BO63" s="4">
        <v>587</v>
      </c>
      <c r="BP63" s="4">
        <v>577</v>
      </c>
      <c r="BQ63" s="4">
        <v>592</v>
      </c>
      <c r="BR63" s="4">
        <v>622</v>
      </c>
      <c r="BS63" s="4">
        <v>570</v>
      </c>
      <c r="BT63" s="4">
        <v>569</v>
      </c>
      <c r="BU63" s="4">
        <v>648</v>
      </c>
      <c r="BV63" s="4">
        <v>604</v>
      </c>
    </row>
    <row r="64" spans="1:74" x14ac:dyDescent="0.2">
      <c r="A64" s="8" t="s">
        <v>63</v>
      </c>
      <c r="B64" s="4">
        <v>479</v>
      </c>
      <c r="C64" s="4">
        <v>489</v>
      </c>
      <c r="D64" s="4">
        <v>504</v>
      </c>
      <c r="E64" s="4">
        <v>468</v>
      </c>
      <c r="F64" s="4">
        <v>480</v>
      </c>
      <c r="G64" s="4">
        <v>508</v>
      </c>
      <c r="H64" s="4">
        <v>512</v>
      </c>
      <c r="I64" s="4">
        <v>536</v>
      </c>
      <c r="J64" s="4">
        <v>522</v>
      </c>
      <c r="K64" s="4">
        <v>503</v>
      </c>
      <c r="L64" s="4">
        <v>502</v>
      </c>
      <c r="M64" s="4">
        <v>514</v>
      </c>
      <c r="N64" s="4">
        <v>451</v>
      </c>
      <c r="O64" s="4">
        <v>530</v>
      </c>
      <c r="P64" s="4">
        <v>516</v>
      </c>
      <c r="Q64" s="4">
        <v>518</v>
      </c>
      <c r="R64" s="4">
        <v>488</v>
      </c>
      <c r="S64" s="4">
        <v>585</v>
      </c>
      <c r="T64" s="4">
        <v>558</v>
      </c>
      <c r="U64" s="4">
        <v>570</v>
      </c>
      <c r="V64" s="4">
        <v>575</v>
      </c>
      <c r="W64" s="4">
        <v>578</v>
      </c>
      <c r="X64" s="4">
        <v>535</v>
      </c>
      <c r="Y64" s="4">
        <v>476</v>
      </c>
      <c r="Z64" s="4">
        <v>526</v>
      </c>
      <c r="AA64" s="4">
        <v>545</v>
      </c>
      <c r="AB64" s="4">
        <v>517</v>
      </c>
      <c r="AC64" s="4">
        <v>496</v>
      </c>
      <c r="AD64" s="4">
        <v>468</v>
      </c>
      <c r="AE64" s="4">
        <v>462</v>
      </c>
      <c r="AF64" s="4">
        <v>469</v>
      </c>
      <c r="AG64" s="4">
        <v>533</v>
      </c>
      <c r="AH64" s="4">
        <v>529</v>
      </c>
      <c r="AI64" s="4">
        <v>593</v>
      </c>
      <c r="AJ64" s="4">
        <v>570</v>
      </c>
      <c r="AK64" s="4">
        <v>557</v>
      </c>
      <c r="AL64" s="4">
        <v>552</v>
      </c>
      <c r="AM64" s="4">
        <v>519</v>
      </c>
      <c r="AN64" s="4">
        <v>521</v>
      </c>
      <c r="AO64" s="4">
        <v>547</v>
      </c>
      <c r="AP64" s="4">
        <v>520</v>
      </c>
      <c r="AQ64" s="4">
        <v>521</v>
      </c>
      <c r="AR64" s="4">
        <v>567</v>
      </c>
      <c r="AS64" s="4">
        <v>561</v>
      </c>
      <c r="AT64" s="4">
        <v>495</v>
      </c>
      <c r="AU64" s="4">
        <v>476</v>
      </c>
      <c r="AV64" s="4">
        <v>477</v>
      </c>
      <c r="AW64" s="4">
        <v>488</v>
      </c>
      <c r="AX64" s="4">
        <v>492</v>
      </c>
      <c r="AY64" s="4">
        <v>541</v>
      </c>
      <c r="AZ64" s="4">
        <v>547</v>
      </c>
      <c r="BA64" s="4">
        <v>554</v>
      </c>
      <c r="BB64" s="4">
        <v>548</v>
      </c>
      <c r="BC64" s="4">
        <v>494</v>
      </c>
      <c r="BD64" s="4">
        <v>573</v>
      </c>
      <c r="BE64" s="4">
        <v>573</v>
      </c>
      <c r="BF64" s="4">
        <v>589</v>
      </c>
      <c r="BG64" s="4">
        <v>623</v>
      </c>
      <c r="BH64" s="4">
        <v>733</v>
      </c>
      <c r="BI64" s="4">
        <v>696</v>
      </c>
      <c r="BJ64" s="4">
        <v>647</v>
      </c>
      <c r="BK64" s="4">
        <v>599</v>
      </c>
      <c r="BL64" s="4">
        <v>602</v>
      </c>
      <c r="BM64" s="4">
        <v>628</v>
      </c>
      <c r="BN64" s="4">
        <v>623</v>
      </c>
      <c r="BO64" s="4">
        <v>660</v>
      </c>
      <c r="BP64" s="4">
        <v>610</v>
      </c>
      <c r="BQ64" s="4">
        <v>622</v>
      </c>
      <c r="BR64" s="4">
        <v>627</v>
      </c>
      <c r="BS64" s="4">
        <v>623</v>
      </c>
      <c r="BT64" s="4">
        <v>614</v>
      </c>
      <c r="BU64" s="4">
        <v>690</v>
      </c>
      <c r="BV64" s="4">
        <v>612</v>
      </c>
    </row>
    <row r="65" spans="1:74" x14ac:dyDescent="0.2">
      <c r="A65" s="8" t="s">
        <v>64</v>
      </c>
      <c r="B65" s="4">
        <v>548</v>
      </c>
      <c r="C65" s="4">
        <v>516</v>
      </c>
      <c r="D65" s="4">
        <v>504</v>
      </c>
      <c r="E65" s="4">
        <v>587</v>
      </c>
      <c r="F65" s="4">
        <v>564</v>
      </c>
      <c r="G65" s="4">
        <v>520</v>
      </c>
      <c r="H65" s="4">
        <v>597</v>
      </c>
      <c r="I65" s="4">
        <v>535</v>
      </c>
      <c r="J65" s="4">
        <v>545</v>
      </c>
      <c r="K65" s="4">
        <v>559</v>
      </c>
      <c r="L65" s="4">
        <v>528</v>
      </c>
      <c r="M65" s="4">
        <v>523</v>
      </c>
      <c r="N65" s="4">
        <v>572</v>
      </c>
      <c r="O65" s="4">
        <v>553</v>
      </c>
      <c r="P65" s="4">
        <v>593</v>
      </c>
      <c r="Q65" s="4">
        <v>601</v>
      </c>
      <c r="R65" s="4">
        <v>611</v>
      </c>
      <c r="S65" s="4">
        <v>594</v>
      </c>
      <c r="T65" s="4">
        <v>606</v>
      </c>
      <c r="U65" s="4">
        <v>649</v>
      </c>
      <c r="V65" s="4">
        <v>662</v>
      </c>
      <c r="W65" s="4">
        <v>563</v>
      </c>
      <c r="X65" s="4">
        <v>614</v>
      </c>
      <c r="Y65" s="4">
        <v>551</v>
      </c>
      <c r="Z65" s="4">
        <v>565</v>
      </c>
      <c r="AA65" s="4">
        <v>571</v>
      </c>
      <c r="AB65" s="4">
        <v>545</v>
      </c>
      <c r="AC65" s="4">
        <v>542</v>
      </c>
      <c r="AD65" s="4">
        <v>530</v>
      </c>
      <c r="AE65" s="4">
        <v>511</v>
      </c>
      <c r="AF65" s="4">
        <v>523</v>
      </c>
      <c r="AG65" s="4">
        <v>498</v>
      </c>
      <c r="AH65" s="4">
        <v>555</v>
      </c>
      <c r="AI65" s="4">
        <v>584</v>
      </c>
      <c r="AJ65" s="4">
        <v>540</v>
      </c>
      <c r="AK65" s="4">
        <v>596</v>
      </c>
      <c r="AL65" s="4">
        <v>537</v>
      </c>
      <c r="AM65" s="4">
        <v>568</v>
      </c>
      <c r="AN65" s="4">
        <v>541</v>
      </c>
      <c r="AO65" s="4">
        <v>554</v>
      </c>
      <c r="AP65" s="4">
        <v>549</v>
      </c>
      <c r="AQ65" s="4">
        <v>533</v>
      </c>
      <c r="AR65" s="4">
        <v>562</v>
      </c>
      <c r="AS65" s="4">
        <v>605</v>
      </c>
      <c r="AT65" s="4">
        <v>545</v>
      </c>
      <c r="AU65" s="4">
        <v>567</v>
      </c>
      <c r="AV65" s="4">
        <v>527</v>
      </c>
      <c r="AW65" s="4">
        <v>526</v>
      </c>
      <c r="AX65" s="4">
        <v>576</v>
      </c>
      <c r="AY65" s="4">
        <v>509</v>
      </c>
      <c r="AZ65" s="4">
        <v>509</v>
      </c>
      <c r="BA65" s="4">
        <v>540</v>
      </c>
      <c r="BB65" s="4">
        <v>564</v>
      </c>
      <c r="BC65" s="4">
        <v>561</v>
      </c>
      <c r="BD65" s="4">
        <v>538</v>
      </c>
      <c r="BE65" s="4">
        <v>503</v>
      </c>
      <c r="BF65" s="4">
        <v>588</v>
      </c>
      <c r="BG65" s="4">
        <v>596</v>
      </c>
      <c r="BH65" s="4">
        <v>689</v>
      </c>
      <c r="BI65" s="4">
        <v>795</v>
      </c>
      <c r="BJ65" s="4">
        <v>722</v>
      </c>
      <c r="BK65" s="4">
        <v>670</v>
      </c>
      <c r="BL65" s="4">
        <v>671</v>
      </c>
      <c r="BM65" s="4">
        <v>678</v>
      </c>
      <c r="BN65" s="4">
        <v>654</v>
      </c>
      <c r="BO65" s="4">
        <v>671</v>
      </c>
      <c r="BP65" s="4">
        <v>703</v>
      </c>
      <c r="BQ65" s="4">
        <v>694</v>
      </c>
      <c r="BR65" s="4">
        <v>681</v>
      </c>
      <c r="BS65" s="4">
        <v>671</v>
      </c>
      <c r="BT65" s="4">
        <v>695</v>
      </c>
      <c r="BU65" s="4">
        <v>732</v>
      </c>
      <c r="BV65" s="4">
        <v>690</v>
      </c>
    </row>
    <row r="66" spans="1:74" x14ac:dyDescent="0.2">
      <c r="A66" s="8" t="s">
        <v>65</v>
      </c>
      <c r="B66" s="4">
        <v>592</v>
      </c>
      <c r="C66" s="4">
        <v>547</v>
      </c>
      <c r="D66" s="4">
        <v>556</v>
      </c>
      <c r="E66" s="4">
        <v>565</v>
      </c>
      <c r="F66" s="4">
        <v>590</v>
      </c>
      <c r="G66" s="4">
        <v>597</v>
      </c>
      <c r="H66" s="4">
        <v>594</v>
      </c>
      <c r="I66" s="4">
        <v>604</v>
      </c>
      <c r="J66" s="4">
        <v>576</v>
      </c>
      <c r="K66" s="4">
        <v>575</v>
      </c>
      <c r="L66" s="4">
        <v>573</v>
      </c>
      <c r="M66" s="4">
        <v>550</v>
      </c>
      <c r="N66" s="4">
        <v>582</v>
      </c>
      <c r="O66" s="4">
        <v>611</v>
      </c>
      <c r="P66" s="4">
        <v>606</v>
      </c>
      <c r="Q66" s="4">
        <v>653</v>
      </c>
      <c r="R66" s="4">
        <v>633</v>
      </c>
      <c r="S66" s="4">
        <v>688</v>
      </c>
      <c r="T66" s="4">
        <v>631</v>
      </c>
      <c r="U66" s="4">
        <v>693</v>
      </c>
      <c r="V66" s="4">
        <v>663</v>
      </c>
      <c r="W66" s="4">
        <v>665</v>
      </c>
      <c r="X66" s="4">
        <v>677</v>
      </c>
      <c r="Y66" s="4">
        <v>623</v>
      </c>
      <c r="Z66" s="4">
        <v>601</v>
      </c>
      <c r="AA66" s="4">
        <v>648</v>
      </c>
      <c r="AB66" s="4">
        <v>620</v>
      </c>
      <c r="AC66" s="4">
        <v>606</v>
      </c>
      <c r="AD66" s="4">
        <v>620</v>
      </c>
      <c r="AE66" s="4">
        <v>606</v>
      </c>
      <c r="AF66" s="4">
        <v>598</v>
      </c>
      <c r="AG66" s="4">
        <v>581</v>
      </c>
      <c r="AH66" s="4">
        <v>527</v>
      </c>
      <c r="AI66" s="4">
        <v>605</v>
      </c>
      <c r="AJ66" s="4">
        <v>637</v>
      </c>
      <c r="AK66" s="4">
        <v>617</v>
      </c>
      <c r="AL66" s="4">
        <v>652</v>
      </c>
      <c r="AM66" s="4">
        <v>648</v>
      </c>
      <c r="AN66" s="4">
        <v>593</v>
      </c>
      <c r="AO66" s="4">
        <v>629</v>
      </c>
      <c r="AP66" s="4">
        <v>604</v>
      </c>
      <c r="AQ66" s="4">
        <v>615</v>
      </c>
      <c r="AR66" s="4">
        <v>592</v>
      </c>
      <c r="AS66" s="4">
        <v>626</v>
      </c>
      <c r="AT66" s="4">
        <v>650</v>
      </c>
      <c r="AU66" s="4">
        <v>632</v>
      </c>
      <c r="AV66" s="4">
        <v>593</v>
      </c>
      <c r="AW66" s="4">
        <v>612</v>
      </c>
      <c r="AX66" s="4">
        <v>585</v>
      </c>
      <c r="AY66" s="4">
        <v>558</v>
      </c>
      <c r="AZ66" s="4">
        <v>555</v>
      </c>
      <c r="BA66" s="4">
        <v>591</v>
      </c>
      <c r="BB66" s="4">
        <v>615</v>
      </c>
      <c r="BC66" s="4">
        <v>562</v>
      </c>
      <c r="BD66" s="4">
        <v>557</v>
      </c>
      <c r="BE66" s="4">
        <v>572</v>
      </c>
      <c r="BF66" s="4">
        <v>581</v>
      </c>
      <c r="BG66" s="4">
        <v>568</v>
      </c>
      <c r="BH66" s="4">
        <v>613</v>
      </c>
      <c r="BI66" s="4">
        <v>659</v>
      </c>
      <c r="BJ66" s="4">
        <v>807</v>
      </c>
      <c r="BK66" s="4">
        <v>767</v>
      </c>
      <c r="BL66" s="4">
        <v>743</v>
      </c>
      <c r="BM66" s="4">
        <v>738</v>
      </c>
      <c r="BN66" s="4">
        <v>705</v>
      </c>
      <c r="BO66" s="4">
        <v>765</v>
      </c>
      <c r="BP66" s="4">
        <v>709</v>
      </c>
      <c r="BQ66" s="4">
        <v>722</v>
      </c>
      <c r="BR66" s="4">
        <v>715</v>
      </c>
      <c r="BS66" s="4">
        <v>707</v>
      </c>
      <c r="BT66" s="4">
        <v>747</v>
      </c>
      <c r="BU66" s="4">
        <v>752</v>
      </c>
      <c r="BV66" s="4">
        <v>755</v>
      </c>
    </row>
    <row r="67" spans="1:74" x14ac:dyDescent="0.2">
      <c r="A67" s="8" t="s">
        <v>66</v>
      </c>
      <c r="B67" s="4">
        <v>663</v>
      </c>
      <c r="C67" s="4">
        <v>655</v>
      </c>
      <c r="D67" s="4">
        <v>631</v>
      </c>
      <c r="E67" s="4">
        <v>633</v>
      </c>
      <c r="F67" s="4">
        <v>667</v>
      </c>
      <c r="G67" s="4">
        <v>581</v>
      </c>
      <c r="H67" s="4">
        <v>645</v>
      </c>
      <c r="I67" s="4">
        <v>620</v>
      </c>
      <c r="J67" s="4">
        <v>616</v>
      </c>
      <c r="K67" s="4">
        <v>654</v>
      </c>
      <c r="L67" s="4">
        <v>617</v>
      </c>
      <c r="M67" s="4">
        <v>668</v>
      </c>
      <c r="N67" s="4">
        <v>678</v>
      </c>
      <c r="O67" s="4">
        <v>638</v>
      </c>
      <c r="P67" s="4">
        <v>649</v>
      </c>
      <c r="Q67" s="4">
        <v>702</v>
      </c>
      <c r="R67" s="4">
        <v>696</v>
      </c>
      <c r="S67" s="4">
        <v>679</v>
      </c>
      <c r="T67" s="4">
        <v>678</v>
      </c>
      <c r="U67" s="4">
        <v>750</v>
      </c>
      <c r="V67" s="4">
        <v>727</v>
      </c>
      <c r="W67" s="4">
        <v>714</v>
      </c>
      <c r="X67" s="4">
        <v>701</v>
      </c>
      <c r="Y67" s="4">
        <v>685</v>
      </c>
      <c r="Z67" s="4">
        <v>623</v>
      </c>
      <c r="AA67" s="4">
        <v>680</v>
      </c>
      <c r="AB67" s="4">
        <v>645</v>
      </c>
      <c r="AC67" s="4">
        <v>691</v>
      </c>
      <c r="AD67" s="4">
        <v>654</v>
      </c>
      <c r="AE67" s="4">
        <v>662</v>
      </c>
      <c r="AF67" s="4">
        <v>595</v>
      </c>
      <c r="AG67" s="4">
        <v>585</v>
      </c>
      <c r="AH67" s="4">
        <v>572</v>
      </c>
      <c r="AI67" s="4">
        <v>570</v>
      </c>
      <c r="AJ67" s="4">
        <v>708</v>
      </c>
      <c r="AK67" s="4">
        <v>652</v>
      </c>
      <c r="AL67" s="4">
        <v>682</v>
      </c>
      <c r="AM67" s="4">
        <v>653</v>
      </c>
      <c r="AN67" s="4">
        <v>680</v>
      </c>
      <c r="AO67" s="4">
        <v>675</v>
      </c>
      <c r="AP67" s="4">
        <v>662</v>
      </c>
      <c r="AQ67" s="4">
        <v>695</v>
      </c>
      <c r="AR67" s="4">
        <v>693</v>
      </c>
      <c r="AS67" s="4">
        <v>656</v>
      </c>
      <c r="AT67" s="4">
        <v>700</v>
      </c>
      <c r="AU67" s="4">
        <v>663</v>
      </c>
      <c r="AV67" s="4">
        <v>647</v>
      </c>
      <c r="AW67" s="4">
        <v>650</v>
      </c>
      <c r="AX67" s="4">
        <v>620</v>
      </c>
      <c r="AY67" s="4">
        <v>684</v>
      </c>
      <c r="AZ67" s="4">
        <v>645</v>
      </c>
      <c r="BA67" s="4">
        <v>589</v>
      </c>
      <c r="BB67" s="4">
        <v>634</v>
      </c>
      <c r="BC67" s="4">
        <v>621</v>
      </c>
      <c r="BD67" s="4">
        <v>592</v>
      </c>
      <c r="BE67" s="4">
        <v>645</v>
      </c>
      <c r="BF67" s="4">
        <v>590</v>
      </c>
      <c r="BG67" s="4">
        <v>629</v>
      </c>
      <c r="BH67" s="4">
        <v>704</v>
      </c>
      <c r="BI67" s="4">
        <v>677</v>
      </c>
      <c r="BJ67" s="4">
        <v>670</v>
      </c>
      <c r="BK67" s="4">
        <v>873</v>
      </c>
      <c r="BL67" s="4">
        <v>852</v>
      </c>
      <c r="BM67" s="4">
        <v>782</v>
      </c>
      <c r="BN67" s="4">
        <v>713</v>
      </c>
      <c r="BO67" s="4">
        <v>725</v>
      </c>
      <c r="BP67" s="4">
        <v>727</v>
      </c>
      <c r="BQ67" s="4">
        <v>734</v>
      </c>
      <c r="BR67" s="4">
        <v>784</v>
      </c>
      <c r="BS67" s="4">
        <v>761</v>
      </c>
      <c r="BT67" s="4">
        <v>815</v>
      </c>
      <c r="BU67" s="4">
        <v>864</v>
      </c>
      <c r="BV67" s="4">
        <v>781</v>
      </c>
    </row>
    <row r="68" spans="1:74" x14ac:dyDescent="0.2">
      <c r="A68" s="8" t="s">
        <v>67</v>
      </c>
      <c r="B68" s="4">
        <v>737</v>
      </c>
      <c r="C68" s="4">
        <v>666</v>
      </c>
      <c r="D68" s="4">
        <v>687</v>
      </c>
      <c r="E68" s="4">
        <v>715</v>
      </c>
      <c r="F68" s="4">
        <v>646</v>
      </c>
      <c r="G68" s="4">
        <v>654</v>
      </c>
      <c r="H68" s="4">
        <v>705</v>
      </c>
      <c r="I68" s="4">
        <v>661</v>
      </c>
      <c r="J68" s="4">
        <v>700</v>
      </c>
      <c r="K68" s="4">
        <v>682</v>
      </c>
      <c r="L68" s="4">
        <v>652</v>
      </c>
      <c r="M68" s="4">
        <v>698</v>
      </c>
      <c r="N68" s="4">
        <v>726</v>
      </c>
      <c r="O68" s="4">
        <v>757</v>
      </c>
      <c r="P68" s="4">
        <v>678</v>
      </c>
      <c r="Q68" s="4">
        <v>743</v>
      </c>
      <c r="R68" s="4">
        <v>738</v>
      </c>
      <c r="S68" s="4">
        <v>739</v>
      </c>
      <c r="T68" s="4">
        <v>780</v>
      </c>
      <c r="U68" s="4">
        <v>768</v>
      </c>
      <c r="V68" s="4">
        <v>804</v>
      </c>
      <c r="W68" s="4">
        <v>726</v>
      </c>
      <c r="X68" s="4">
        <v>746</v>
      </c>
      <c r="Y68" s="4">
        <v>797</v>
      </c>
      <c r="Z68" s="4">
        <v>758</v>
      </c>
      <c r="AA68" s="4">
        <v>708</v>
      </c>
      <c r="AB68" s="4">
        <v>737</v>
      </c>
      <c r="AC68" s="4">
        <v>712</v>
      </c>
      <c r="AD68" s="4">
        <v>673</v>
      </c>
      <c r="AE68" s="4">
        <v>690</v>
      </c>
      <c r="AF68" s="4">
        <v>629</v>
      </c>
      <c r="AG68" s="4">
        <v>680</v>
      </c>
      <c r="AH68" s="4">
        <v>691</v>
      </c>
      <c r="AI68" s="4">
        <v>653</v>
      </c>
      <c r="AJ68" s="4">
        <v>653</v>
      </c>
      <c r="AK68" s="4">
        <v>727</v>
      </c>
      <c r="AL68" s="4">
        <v>777</v>
      </c>
      <c r="AM68" s="4">
        <v>734</v>
      </c>
      <c r="AN68" s="4">
        <v>759</v>
      </c>
      <c r="AO68" s="4">
        <v>732</v>
      </c>
      <c r="AP68" s="4">
        <v>677</v>
      </c>
      <c r="AQ68" s="4">
        <v>732</v>
      </c>
      <c r="AR68" s="4">
        <v>750</v>
      </c>
      <c r="AS68" s="4">
        <v>728</v>
      </c>
      <c r="AT68" s="4">
        <v>714</v>
      </c>
      <c r="AU68" s="4">
        <v>752</v>
      </c>
      <c r="AV68" s="4">
        <v>713</v>
      </c>
      <c r="AW68" s="4">
        <v>746</v>
      </c>
      <c r="AX68" s="4">
        <v>692</v>
      </c>
      <c r="AY68" s="4">
        <v>642</v>
      </c>
      <c r="AZ68" s="4">
        <v>676</v>
      </c>
      <c r="BA68" s="4">
        <v>607</v>
      </c>
      <c r="BB68" s="4">
        <v>672</v>
      </c>
      <c r="BC68" s="4">
        <v>672</v>
      </c>
      <c r="BD68" s="4">
        <v>661</v>
      </c>
      <c r="BE68" s="4">
        <v>624</v>
      </c>
      <c r="BF68" s="4">
        <v>636</v>
      </c>
      <c r="BG68" s="4">
        <v>606</v>
      </c>
      <c r="BH68" s="4">
        <v>673</v>
      </c>
      <c r="BI68" s="4">
        <v>703</v>
      </c>
      <c r="BJ68" s="4">
        <v>723</v>
      </c>
      <c r="BK68" s="4">
        <v>763</v>
      </c>
      <c r="BL68" s="4">
        <v>1002</v>
      </c>
      <c r="BM68" s="4">
        <v>886</v>
      </c>
      <c r="BN68" s="4">
        <v>861</v>
      </c>
      <c r="BO68" s="4">
        <v>837</v>
      </c>
      <c r="BP68" s="4">
        <v>846</v>
      </c>
      <c r="BQ68" s="4">
        <v>756</v>
      </c>
      <c r="BR68" s="4">
        <v>831</v>
      </c>
      <c r="BS68" s="4">
        <v>809</v>
      </c>
      <c r="BT68" s="35">
        <v>812</v>
      </c>
      <c r="BU68" s="4">
        <v>943</v>
      </c>
      <c r="BV68" s="4">
        <v>873</v>
      </c>
    </row>
    <row r="69" spans="1:74" x14ac:dyDescent="0.2">
      <c r="A69" s="8" t="s">
        <v>68</v>
      </c>
      <c r="B69" s="4">
        <v>674</v>
      </c>
      <c r="C69" s="4">
        <v>724</v>
      </c>
      <c r="D69" s="4">
        <v>734</v>
      </c>
      <c r="E69" s="4">
        <v>748</v>
      </c>
      <c r="F69" s="4">
        <v>737</v>
      </c>
      <c r="G69" s="4">
        <v>688</v>
      </c>
      <c r="H69" s="4">
        <v>728</v>
      </c>
      <c r="I69" s="4">
        <v>708</v>
      </c>
      <c r="J69" s="4">
        <v>724</v>
      </c>
      <c r="K69" s="4">
        <v>741</v>
      </c>
      <c r="L69" s="4">
        <v>701</v>
      </c>
      <c r="M69" s="4">
        <v>805</v>
      </c>
      <c r="N69" s="4">
        <v>769</v>
      </c>
      <c r="O69" s="4">
        <v>770</v>
      </c>
      <c r="P69" s="4">
        <v>748</v>
      </c>
      <c r="Q69" s="4">
        <v>831</v>
      </c>
      <c r="R69" s="4">
        <v>799</v>
      </c>
      <c r="S69" s="4">
        <v>771</v>
      </c>
      <c r="T69" s="4">
        <v>806</v>
      </c>
      <c r="U69" s="4">
        <v>875</v>
      </c>
      <c r="V69" s="4">
        <v>820</v>
      </c>
      <c r="W69" s="4">
        <v>861</v>
      </c>
      <c r="X69" s="4">
        <v>835</v>
      </c>
      <c r="Y69" s="4">
        <v>828</v>
      </c>
      <c r="Z69" s="4">
        <v>836</v>
      </c>
      <c r="AA69" s="4">
        <v>788</v>
      </c>
      <c r="AB69" s="4">
        <v>811</v>
      </c>
      <c r="AC69" s="4">
        <v>766</v>
      </c>
      <c r="AD69" s="4">
        <v>740</v>
      </c>
      <c r="AE69" s="4">
        <v>778</v>
      </c>
      <c r="AF69" s="4">
        <v>777</v>
      </c>
      <c r="AG69" s="4">
        <v>743</v>
      </c>
      <c r="AH69" s="4">
        <v>688</v>
      </c>
      <c r="AI69" s="4">
        <v>680</v>
      </c>
      <c r="AJ69" s="4">
        <v>742</v>
      </c>
      <c r="AK69" s="4">
        <v>689</v>
      </c>
      <c r="AL69" s="4">
        <v>825</v>
      </c>
      <c r="AM69" s="4">
        <v>774</v>
      </c>
      <c r="AN69" s="4">
        <v>793</v>
      </c>
      <c r="AO69" s="4">
        <v>808</v>
      </c>
      <c r="AP69" s="4">
        <v>838</v>
      </c>
      <c r="AQ69" s="4">
        <v>809</v>
      </c>
      <c r="AR69" s="4">
        <v>733</v>
      </c>
      <c r="AS69" s="4">
        <v>771</v>
      </c>
      <c r="AT69" s="4">
        <v>749</v>
      </c>
      <c r="AU69" s="4">
        <v>803</v>
      </c>
      <c r="AV69" s="4">
        <v>788</v>
      </c>
      <c r="AW69" s="4">
        <v>750</v>
      </c>
      <c r="AX69" s="4">
        <v>755</v>
      </c>
      <c r="AY69" s="4">
        <v>772</v>
      </c>
      <c r="AZ69" s="4">
        <v>731</v>
      </c>
      <c r="BA69" s="4">
        <v>727</v>
      </c>
      <c r="BB69" s="4">
        <v>739</v>
      </c>
      <c r="BC69" s="4">
        <v>732</v>
      </c>
      <c r="BD69" s="4">
        <v>670</v>
      </c>
      <c r="BE69" s="4">
        <v>673</v>
      </c>
      <c r="BF69" s="4">
        <v>672</v>
      </c>
      <c r="BG69" s="4">
        <v>656</v>
      </c>
      <c r="BH69" s="4">
        <v>647</v>
      </c>
      <c r="BI69" s="4">
        <v>678</v>
      </c>
      <c r="BJ69" s="4">
        <v>809</v>
      </c>
      <c r="BK69" s="4">
        <v>863</v>
      </c>
      <c r="BL69" s="4">
        <v>825</v>
      </c>
      <c r="BM69" s="4">
        <v>974</v>
      </c>
      <c r="BN69" s="4">
        <v>901</v>
      </c>
      <c r="BO69" s="4">
        <v>927</v>
      </c>
      <c r="BP69" s="4">
        <v>848</v>
      </c>
      <c r="BQ69" s="4">
        <v>899</v>
      </c>
      <c r="BR69" s="4">
        <v>896</v>
      </c>
      <c r="BS69" s="4">
        <v>840</v>
      </c>
      <c r="BT69" s="4">
        <v>890</v>
      </c>
      <c r="BU69" s="4">
        <v>947</v>
      </c>
      <c r="BV69" s="4">
        <v>935</v>
      </c>
    </row>
    <row r="70" spans="1:74" x14ac:dyDescent="0.2">
      <c r="A70" s="8" t="s">
        <v>69</v>
      </c>
      <c r="B70" s="4">
        <v>775</v>
      </c>
      <c r="C70" s="4">
        <v>769</v>
      </c>
      <c r="D70" s="4">
        <v>752</v>
      </c>
      <c r="E70" s="4">
        <v>790</v>
      </c>
      <c r="F70" s="4">
        <v>799</v>
      </c>
      <c r="G70" s="4">
        <v>790</v>
      </c>
      <c r="H70" s="4">
        <v>832</v>
      </c>
      <c r="I70" s="4">
        <v>781</v>
      </c>
      <c r="J70" s="4">
        <v>811</v>
      </c>
      <c r="K70" s="4">
        <v>748</v>
      </c>
      <c r="L70" s="4">
        <v>806</v>
      </c>
      <c r="M70" s="4">
        <v>808</v>
      </c>
      <c r="N70" s="4">
        <v>801</v>
      </c>
      <c r="O70" s="4">
        <v>871</v>
      </c>
      <c r="P70" s="4">
        <v>871</v>
      </c>
      <c r="Q70" s="4">
        <v>834</v>
      </c>
      <c r="R70" s="4">
        <v>881</v>
      </c>
      <c r="S70" s="4">
        <v>811</v>
      </c>
      <c r="T70" s="4">
        <v>873</v>
      </c>
      <c r="U70" s="4">
        <v>935</v>
      </c>
      <c r="V70" s="4">
        <v>920</v>
      </c>
      <c r="W70" s="4">
        <v>906</v>
      </c>
      <c r="X70" s="4">
        <v>916</v>
      </c>
      <c r="Y70" s="4">
        <v>896</v>
      </c>
      <c r="Z70" s="4">
        <v>913</v>
      </c>
      <c r="AA70" s="4">
        <v>899</v>
      </c>
      <c r="AB70" s="4">
        <v>916</v>
      </c>
      <c r="AC70" s="4">
        <v>827</v>
      </c>
      <c r="AD70" s="4">
        <v>755</v>
      </c>
      <c r="AE70" s="4">
        <v>854</v>
      </c>
      <c r="AF70" s="4">
        <v>858</v>
      </c>
      <c r="AG70" s="4">
        <v>861</v>
      </c>
      <c r="AH70" s="4">
        <v>821</v>
      </c>
      <c r="AI70" s="4">
        <v>766</v>
      </c>
      <c r="AJ70" s="4">
        <v>761</v>
      </c>
      <c r="AK70" s="4">
        <v>780</v>
      </c>
      <c r="AL70" s="4">
        <v>741</v>
      </c>
      <c r="AM70" s="4">
        <v>872</v>
      </c>
      <c r="AN70" s="4">
        <v>887</v>
      </c>
      <c r="AO70" s="4">
        <v>861</v>
      </c>
      <c r="AP70" s="4">
        <v>848</v>
      </c>
      <c r="AQ70" s="4">
        <v>887</v>
      </c>
      <c r="AR70" s="4">
        <v>861</v>
      </c>
      <c r="AS70" s="4">
        <v>864</v>
      </c>
      <c r="AT70" s="4">
        <v>831</v>
      </c>
      <c r="AU70" s="4">
        <v>842</v>
      </c>
      <c r="AV70" s="4">
        <v>892</v>
      </c>
      <c r="AW70" s="4">
        <v>842</v>
      </c>
      <c r="AX70" s="4">
        <v>858</v>
      </c>
      <c r="AY70" s="4">
        <v>787</v>
      </c>
      <c r="AZ70" s="4">
        <v>775</v>
      </c>
      <c r="BA70" s="4">
        <v>780</v>
      </c>
      <c r="BB70" s="4">
        <v>745</v>
      </c>
      <c r="BC70" s="4">
        <v>722</v>
      </c>
      <c r="BD70" s="4">
        <v>730</v>
      </c>
      <c r="BE70" s="4">
        <v>721</v>
      </c>
      <c r="BF70" s="4">
        <v>745</v>
      </c>
      <c r="BG70" s="4">
        <v>735</v>
      </c>
      <c r="BH70" s="4">
        <v>749</v>
      </c>
      <c r="BI70" s="4">
        <v>692</v>
      </c>
      <c r="BJ70" s="4">
        <v>742</v>
      </c>
      <c r="BK70" s="4">
        <v>804</v>
      </c>
      <c r="BL70" s="4">
        <v>831</v>
      </c>
      <c r="BM70" s="4">
        <v>892</v>
      </c>
      <c r="BN70" s="4">
        <v>1061</v>
      </c>
      <c r="BO70" s="4">
        <v>1054</v>
      </c>
      <c r="BP70" s="4">
        <v>1019</v>
      </c>
      <c r="BQ70" s="4">
        <v>909</v>
      </c>
      <c r="BR70" s="4">
        <v>882</v>
      </c>
      <c r="BS70" s="4">
        <v>915</v>
      </c>
      <c r="BT70" s="4">
        <v>987</v>
      </c>
      <c r="BU70" s="4">
        <v>1037</v>
      </c>
      <c r="BV70" s="4">
        <v>1034</v>
      </c>
    </row>
    <row r="71" spans="1:74" x14ac:dyDescent="0.2">
      <c r="A71" s="8" t="s">
        <v>70</v>
      </c>
      <c r="B71" s="4">
        <v>852</v>
      </c>
      <c r="C71" s="4">
        <v>857</v>
      </c>
      <c r="D71" s="4">
        <v>805</v>
      </c>
      <c r="E71" s="4">
        <v>843</v>
      </c>
      <c r="F71" s="4">
        <v>867</v>
      </c>
      <c r="G71" s="4">
        <v>864</v>
      </c>
      <c r="H71" s="4">
        <v>871</v>
      </c>
      <c r="I71" s="4">
        <v>864</v>
      </c>
      <c r="J71" s="4">
        <v>825</v>
      </c>
      <c r="K71" s="4">
        <v>801</v>
      </c>
      <c r="L71" s="4">
        <v>839</v>
      </c>
      <c r="M71" s="4">
        <v>818</v>
      </c>
      <c r="N71" s="4">
        <v>913</v>
      </c>
      <c r="O71" s="4">
        <v>911</v>
      </c>
      <c r="P71" s="4">
        <v>846</v>
      </c>
      <c r="Q71" s="4">
        <v>953</v>
      </c>
      <c r="R71" s="4">
        <v>877</v>
      </c>
      <c r="S71" s="4">
        <v>900</v>
      </c>
      <c r="T71" s="4">
        <v>959</v>
      </c>
      <c r="U71" s="4">
        <v>969</v>
      </c>
      <c r="V71" s="4">
        <v>1000</v>
      </c>
      <c r="W71" s="4">
        <v>1011</v>
      </c>
      <c r="X71" s="4">
        <v>1007</v>
      </c>
      <c r="Y71" s="4">
        <v>984</v>
      </c>
      <c r="Z71" s="4">
        <v>1021</v>
      </c>
      <c r="AA71" s="4">
        <v>1034</v>
      </c>
      <c r="AB71" s="4">
        <v>950</v>
      </c>
      <c r="AC71" s="4">
        <v>912</v>
      </c>
      <c r="AD71" s="4">
        <v>979</v>
      </c>
      <c r="AE71" s="4">
        <v>863</v>
      </c>
      <c r="AF71" s="4">
        <v>870</v>
      </c>
      <c r="AG71" s="4">
        <v>979</v>
      </c>
      <c r="AH71" s="4">
        <v>902</v>
      </c>
      <c r="AI71" s="4">
        <v>872</v>
      </c>
      <c r="AJ71" s="4">
        <v>872</v>
      </c>
      <c r="AK71" s="4">
        <v>849</v>
      </c>
      <c r="AL71" s="4">
        <v>818</v>
      </c>
      <c r="AM71" s="4">
        <v>784</v>
      </c>
      <c r="AN71" s="4">
        <v>899</v>
      </c>
      <c r="AO71" s="4">
        <v>961</v>
      </c>
      <c r="AP71" s="4">
        <v>962</v>
      </c>
      <c r="AQ71" s="4">
        <v>961</v>
      </c>
      <c r="AR71" s="4">
        <v>954</v>
      </c>
      <c r="AS71" s="4">
        <v>908</v>
      </c>
      <c r="AT71" s="4">
        <v>912</v>
      </c>
      <c r="AU71" s="4">
        <v>978</v>
      </c>
      <c r="AV71" s="4">
        <v>1004</v>
      </c>
      <c r="AW71" s="4">
        <v>869</v>
      </c>
      <c r="AX71" s="4">
        <v>904</v>
      </c>
      <c r="AY71" s="4">
        <v>979</v>
      </c>
      <c r="AZ71" s="4">
        <v>957</v>
      </c>
      <c r="BA71" s="4">
        <v>894</v>
      </c>
      <c r="BB71" s="4">
        <v>841</v>
      </c>
      <c r="BC71" s="4">
        <v>848</v>
      </c>
      <c r="BD71" s="4">
        <v>792</v>
      </c>
      <c r="BE71" s="4">
        <v>764</v>
      </c>
      <c r="BF71" s="4">
        <v>766</v>
      </c>
      <c r="BG71" s="4">
        <v>774</v>
      </c>
      <c r="BH71" s="4">
        <v>798</v>
      </c>
      <c r="BI71" s="4">
        <v>757</v>
      </c>
      <c r="BJ71" s="4">
        <v>730</v>
      </c>
      <c r="BK71" s="4">
        <v>817</v>
      </c>
      <c r="BL71" s="4">
        <v>908</v>
      </c>
      <c r="BM71" s="4">
        <v>927</v>
      </c>
      <c r="BN71" s="4">
        <v>968</v>
      </c>
      <c r="BO71" s="4">
        <v>1154</v>
      </c>
      <c r="BP71" s="4">
        <v>1126</v>
      </c>
      <c r="BQ71" s="4">
        <v>999</v>
      </c>
      <c r="BR71" s="4">
        <v>939</v>
      </c>
      <c r="BS71" s="4">
        <v>1022</v>
      </c>
      <c r="BT71" s="4">
        <v>1086</v>
      </c>
      <c r="BU71" s="4">
        <v>1117</v>
      </c>
      <c r="BV71" s="4">
        <v>1090</v>
      </c>
    </row>
    <row r="72" spans="1:74" x14ac:dyDescent="0.2">
      <c r="A72" s="8" t="s">
        <v>71</v>
      </c>
      <c r="B72" s="4">
        <v>891</v>
      </c>
      <c r="C72" s="4">
        <v>901</v>
      </c>
      <c r="D72" s="4">
        <v>833</v>
      </c>
      <c r="E72" s="4">
        <v>897</v>
      </c>
      <c r="F72" s="4">
        <v>898</v>
      </c>
      <c r="G72" s="4">
        <v>899</v>
      </c>
      <c r="H72" s="4">
        <v>874</v>
      </c>
      <c r="I72" s="4">
        <v>914</v>
      </c>
      <c r="J72" s="4">
        <v>893</v>
      </c>
      <c r="K72" s="4">
        <v>878</v>
      </c>
      <c r="L72" s="4">
        <v>874</v>
      </c>
      <c r="M72" s="4">
        <v>915</v>
      </c>
      <c r="N72" s="4">
        <v>961</v>
      </c>
      <c r="O72" s="4">
        <v>1058</v>
      </c>
      <c r="P72" s="4">
        <v>949</v>
      </c>
      <c r="Q72" s="4">
        <v>989</v>
      </c>
      <c r="R72" s="4">
        <v>1060</v>
      </c>
      <c r="S72" s="4">
        <v>973</v>
      </c>
      <c r="T72" s="4">
        <v>984</v>
      </c>
      <c r="U72" s="4">
        <v>1110</v>
      </c>
      <c r="V72" s="4">
        <v>1064</v>
      </c>
      <c r="W72" s="4">
        <v>1062</v>
      </c>
      <c r="X72" s="4">
        <v>1052</v>
      </c>
      <c r="Y72" s="4">
        <v>1006</v>
      </c>
      <c r="Z72" s="4">
        <v>1017</v>
      </c>
      <c r="AA72" s="4">
        <v>981</v>
      </c>
      <c r="AB72" s="4">
        <v>1032</v>
      </c>
      <c r="AC72" s="4">
        <v>1059</v>
      </c>
      <c r="AD72" s="4">
        <v>1039</v>
      </c>
      <c r="AE72" s="4">
        <v>961</v>
      </c>
      <c r="AF72" s="4">
        <v>906</v>
      </c>
      <c r="AG72" s="4">
        <v>912</v>
      </c>
      <c r="AH72" s="4">
        <v>916</v>
      </c>
      <c r="AI72" s="4">
        <v>940</v>
      </c>
      <c r="AJ72" s="4">
        <v>905</v>
      </c>
      <c r="AK72" s="4">
        <v>893</v>
      </c>
      <c r="AL72" s="4">
        <v>885</v>
      </c>
      <c r="AM72" s="4">
        <v>900</v>
      </c>
      <c r="AN72" s="4">
        <v>856</v>
      </c>
      <c r="AO72" s="4">
        <v>974</v>
      </c>
      <c r="AP72" s="4">
        <v>1027</v>
      </c>
      <c r="AQ72" s="4">
        <v>1056</v>
      </c>
      <c r="AR72" s="4">
        <v>1003</v>
      </c>
      <c r="AS72" s="4">
        <v>1081</v>
      </c>
      <c r="AT72" s="4">
        <v>982</v>
      </c>
      <c r="AU72" s="4">
        <v>999</v>
      </c>
      <c r="AV72" s="4">
        <v>1026</v>
      </c>
      <c r="AW72" s="4">
        <v>998</v>
      </c>
      <c r="AX72" s="4">
        <v>968</v>
      </c>
      <c r="AY72" s="4">
        <v>993</v>
      </c>
      <c r="AZ72" s="4">
        <v>972</v>
      </c>
      <c r="BA72" s="4">
        <v>968</v>
      </c>
      <c r="BB72" s="4">
        <v>944</v>
      </c>
      <c r="BC72" s="4">
        <v>916</v>
      </c>
      <c r="BD72" s="4">
        <v>892</v>
      </c>
      <c r="BE72" s="4">
        <v>816</v>
      </c>
      <c r="BF72" s="4">
        <v>802</v>
      </c>
      <c r="BG72" s="4">
        <v>884</v>
      </c>
      <c r="BH72" s="4">
        <v>825</v>
      </c>
      <c r="BI72" s="4">
        <v>854</v>
      </c>
      <c r="BJ72" s="4">
        <v>887</v>
      </c>
      <c r="BK72" s="4">
        <v>845</v>
      </c>
      <c r="BL72" s="4">
        <v>868</v>
      </c>
      <c r="BM72" s="4">
        <v>989</v>
      </c>
      <c r="BN72" s="4">
        <v>983</v>
      </c>
      <c r="BO72" s="4">
        <v>1035</v>
      </c>
      <c r="BP72" s="4">
        <v>1242</v>
      </c>
      <c r="BQ72" s="4">
        <v>1131</v>
      </c>
      <c r="BR72" s="4">
        <v>1085</v>
      </c>
      <c r="BS72" s="4">
        <v>1066</v>
      </c>
      <c r="BT72" s="4">
        <v>1087</v>
      </c>
      <c r="BU72" s="4">
        <v>1194</v>
      </c>
      <c r="BV72" s="4">
        <v>1202</v>
      </c>
    </row>
    <row r="73" spans="1:74" x14ac:dyDescent="0.2">
      <c r="A73" s="8" t="s">
        <v>72</v>
      </c>
      <c r="B73" s="4">
        <v>949</v>
      </c>
      <c r="C73" s="4">
        <v>951</v>
      </c>
      <c r="D73" s="4">
        <v>898</v>
      </c>
      <c r="E73" s="4">
        <v>941</v>
      </c>
      <c r="F73" s="4">
        <v>899</v>
      </c>
      <c r="G73" s="4">
        <v>1017</v>
      </c>
      <c r="H73" s="4">
        <v>1047</v>
      </c>
      <c r="I73" s="4">
        <v>949</v>
      </c>
      <c r="J73" s="4">
        <v>936</v>
      </c>
      <c r="K73" s="4">
        <v>899</v>
      </c>
      <c r="L73" s="4">
        <v>953</v>
      </c>
      <c r="M73" s="4">
        <v>981</v>
      </c>
      <c r="N73" s="4">
        <v>1010</v>
      </c>
      <c r="O73" s="4">
        <v>1050</v>
      </c>
      <c r="P73" s="4">
        <v>1063</v>
      </c>
      <c r="Q73" s="4">
        <v>1087</v>
      </c>
      <c r="R73" s="4">
        <v>1123</v>
      </c>
      <c r="S73" s="4">
        <v>1093</v>
      </c>
      <c r="T73" s="4">
        <v>1064</v>
      </c>
      <c r="U73" s="4">
        <v>1096</v>
      </c>
      <c r="V73" s="4">
        <v>1129</v>
      </c>
      <c r="W73" s="4">
        <v>1149</v>
      </c>
      <c r="X73" s="4">
        <v>1118</v>
      </c>
      <c r="Y73" s="4">
        <v>1109</v>
      </c>
      <c r="Z73" s="4">
        <v>1095</v>
      </c>
      <c r="AA73" s="4">
        <v>1131</v>
      </c>
      <c r="AB73" s="4">
        <v>1126</v>
      </c>
      <c r="AC73" s="4">
        <v>1109</v>
      </c>
      <c r="AD73" s="4">
        <v>1044</v>
      </c>
      <c r="AE73" s="4">
        <v>1091</v>
      </c>
      <c r="AF73" s="4">
        <v>1086</v>
      </c>
      <c r="AG73" s="4">
        <v>999</v>
      </c>
      <c r="AH73" s="4">
        <v>1006</v>
      </c>
      <c r="AI73" s="4">
        <v>1045</v>
      </c>
      <c r="AJ73" s="4">
        <v>1037</v>
      </c>
      <c r="AK73" s="4">
        <v>1090</v>
      </c>
      <c r="AL73" s="4">
        <v>927</v>
      </c>
      <c r="AM73" s="4">
        <v>971</v>
      </c>
      <c r="AN73" s="4">
        <v>935</v>
      </c>
      <c r="AO73" s="4">
        <v>969</v>
      </c>
      <c r="AP73" s="4">
        <v>1064</v>
      </c>
      <c r="AQ73" s="4">
        <v>1156</v>
      </c>
      <c r="AR73" s="4">
        <v>1107</v>
      </c>
      <c r="AS73" s="4">
        <v>1173</v>
      </c>
      <c r="AT73" s="4">
        <v>1111</v>
      </c>
      <c r="AU73" s="4">
        <v>1086</v>
      </c>
      <c r="AV73" s="4">
        <v>1061</v>
      </c>
      <c r="AW73" s="4">
        <v>1095</v>
      </c>
      <c r="AX73" s="4">
        <v>1031</v>
      </c>
      <c r="AY73" s="4">
        <v>1096</v>
      </c>
      <c r="AZ73" s="4">
        <v>1094</v>
      </c>
      <c r="BA73" s="4">
        <v>1052</v>
      </c>
      <c r="BB73" s="4">
        <v>1113</v>
      </c>
      <c r="BC73" s="4">
        <v>998</v>
      </c>
      <c r="BD73" s="4">
        <v>948</v>
      </c>
      <c r="BE73" s="4">
        <v>894</v>
      </c>
      <c r="BF73" s="4">
        <v>854</v>
      </c>
      <c r="BG73" s="4">
        <v>813</v>
      </c>
      <c r="BH73" s="4">
        <v>878</v>
      </c>
      <c r="BI73" s="4">
        <v>878</v>
      </c>
      <c r="BJ73" s="4">
        <v>861</v>
      </c>
      <c r="BK73" s="4">
        <v>944</v>
      </c>
      <c r="BL73" s="4">
        <v>907</v>
      </c>
      <c r="BM73" s="4">
        <v>898</v>
      </c>
      <c r="BN73" s="4">
        <v>1028</v>
      </c>
      <c r="BO73" s="4">
        <v>1097</v>
      </c>
      <c r="BP73" s="4">
        <v>1179</v>
      </c>
      <c r="BQ73" s="4">
        <v>1351</v>
      </c>
      <c r="BR73" s="4">
        <v>1265</v>
      </c>
      <c r="BS73" s="4">
        <v>1228</v>
      </c>
      <c r="BT73" s="4">
        <v>1186</v>
      </c>
      <c r="BU73" s="4">
        <v>1267</v>
      </c>
      <c r="BV73" s="4">
        <v>1240</v>
      </c>
    </row>
    <row r="74" spans="1:74" x14ac:dyDescent="0.2">
      <c r="A74" s="8" t="s">
        <v>73</v>
      </c>
      <c r="B74" s="4">
        <v>1024</v>
      </c>
      <c r="C74" s="4">
        <v>1032</v>
      </c>
      <c r="D74" s="4">
        <v>945</v>
      </c>
      <c r="E74" s="4">
        <v>1040</v>
      </c>
      <c r="F74" s="4">
        <v>998</v>
      </c>
      <c r="G74" s="4">
        <v>987</v>
      </c>
      <c r="H74" s="4">
        <v>999</v>
      </c>
      <c r="I74" s="4">
        <v>1024</v>
      </c>
      <c r="J74" s="4">
        <v>1106</v>
      </c>
      <c r="K74" s="4">
        <v>1004</v>
      </c>
      <c r="L74" s="4">
        <v>1028</v>
      </c>
      <c r="M74" s="4">
        <v>1020</v>
      </c>
      <c r="N74" s="4">
        <v>1041</v>
      </c>
      <c r="O74" s="4">
        <v>1129</v>
      </c>
      <c r="P74" s="4">
        <v>1066</v>
      </c>
      <c r="Q74" s="4">
        <v>1178</v>
      </c>
      <c r="R74" s="4">
        <v>1174</v>
      </c>
      <c r="S74" s="4">
        <v>1178</v>
      </c>
      <c r="T74" s="4">
        <v>1207</v>
      </c>
      <c r="U74" s="4">
        <v>1227</v>
      </c>
      <c r="V74" s="4">
        <v>1278</v>
      </c>
      <c r="W74" s="4">
        <v>1205</v>
      </c>
      <c r="X74" s="4">
        <v>1183</v>
      </c>
      <c r="Y74" s="4">
        <v>1239</v>
      </c>
      <c r="Z74" s="4">
        <v>1218</v>
      </c>
      <c r="AA74" s="4">
        <v>1199</v>
      </c>
      <c r="AB74" s="4">
        <v>1240</v>
      </c>
      <c r="AC74" s="4">
        <v>1132</v>
      </c>
      <c r="AD74" s="4">
        <v>1190</v>
      </c>
      <c r="AE74" s="4">
        <v>1173</v>
      </c>
      <c r="AF74" s="4">
        <v>1149</v>
      </c>
      <c r="AG74" s="4">
        <v>1095</v>
      </c>
      <c r="AH74" s="4">
        <v>1129</v>
      </c>
      <c r="AI74" s="4">
        <v>1061</v>
      </c>
      <c r="AJ74" s="4">
        <v>1174</v>
      </c>
      <c r="AK74" s="4">
        <v>1156</v>
      </c>
      <c r="AL74" s="4">
        <v>1116</v>
      </c>
      <c r="AM74" s="4">
        <v>1044</v>
      </c>
      <c r="AN74" s="4">
        <v>1073</v>
      </c>
      <c r="AO74" s="4">
        <v>1093</v>
      </c>
      <c r="AP74" s="4">
        <v>1003</v>
      </c>
      <c r="AQ74" s="4">
        <v>1275</v>
      </c>
      <c r="AR74" s="4">
        <v>1260</v>
      </c>
      <c r="AS74" s="4">
        <v>1228</v>
      </c>
      <c r="AT74" s="4">
        <v>1203</v>
      </c>
      <c r="AU74" s="4">
        <v>1162</v>
      </c>
      <c r="AV74" s="4">
        <v>1244</v>
      </c>
      <c r="AW74" s="4">
        <v>1153</v>
      </c>
      <c r="AX74" s="4">
        <v>1159</v>
      </c>
      <c r="AY74" s="4">
        <v>1242</v>
      </c>
      <c r="AZ74" s="4">
        <v>1135</v>
      </c>
      <c r="BA74" s="4">
        <v>1133</v>
      </c>
      <c r="BB74" s="4">
        <v>1153</v>
      </c>
      <c r="BC74" s="4">
        <v>1132</v>
      </c>
      <c r="BD74" s="4">
        <v>1083</v>
      </c>
      <c r="BE74" s="4">
        <v>1010</v>
      </c>
      <c r="BF74" s="4">
        <v>999</v>
      </c>
      <c r="BG74" s="4">
        <v>944</v>
      </c>
      <c r="BH74" s="4">
        <v>943</v>
      </c>
      <c r="BI74" s="4">
        <v>925</v>
      </c>
      <c r="BJ74" s="4">
        <v>914</v>
      </c>
      <c r="BK74" s="4">
        <v>966</v>
      </c>
      <c r="BL74" s="4">
        <v>1066</v>
      </c>
      <c r="BM74" s="4">
        <v>950</v>
      </c>
      <c r="BN74" s="4">
        <v>1012</v>
      </c>
      <c r="BO74" s="4">
        <v>1185</v>
      </c>
      <c r="BP74" s="4">
        <v>1131</v>
      </c>
      <c r="BQ74" s="4">
        <v>1228</v>
      </c>
      <c r="BR74" s="4">
        <v>1462</v>
      </c>
      <c r="BS74" s="4">
        <v>1340</v>
      </c>
      <c r="BT74" s="4">
        <v>1372</v>
      </c>
      <c r="BU74" s="4">
        <v>1337</v>
      </c>
      <c r="BV74" s="4">
        <v>1345</v>
      </c>
    </row>
    <row r="75" spans="1:74" x14ac:dyDescent="0.2">
      <c r="A75" s="8" t="s">
        <v>74</v>
      </c>
      <c r="B75" s="4">
        <v>1012</v>
      </c>
      <c r="C75" s="4">
        <v>976</v>
      </c>
      <c r="D75" s="4">
        <v>1057</v>
      </c>
      <c r="E75" s="4">
        <v>1056</v>
      </c>
      <c r="F75" s="4">
        <v>1093</v>
      </c>
      <c r="G75" s="4">
        <v>1064</v>
      </c>
      <c r="H75" s="4">
        <v>1110</v>
      </c>
      <c r="I75" s="4">
        <v>1082</v>
      </c>
      <c r="J75" s="4">
        <v>1146</v>
      </c>
      <c r="K75" s="4">
        <v>1129</v>
      </c>
      <c r="L75" s="4">
        <v>1111</v>
      </c>
      <c r="M75" s="4">
        <v>1080</v>
      </c>
      <c r="N75" s="4">
        <v>1160</v>
      </c>
      <c r="O75" s="4">
        <v>1120</v>
      </c>
      <c r="P75" s="4">
        <v>1192</v>
      </c>
      <c r="Q75" s="4">
        <v>1177</v>
      </c>
      <c r="R75" s="4">
        <v>1227</v>
      </c>
      <c r="S75" s="4">
        <v>1216</v>
      </c>
      <c r="T75" s="4">
        <v>1230</v>
      </c>
      <c r="U75" s="4">
        <v>1308</v>
      </c>
      <c r="V75" s="4">
        <v>1291</v>
      </c>
      <c r="W75" s="4">
        <v>1359</v>
      </c>
      <c r="X75" s="4">
        <v>1311</v>
      </c>
      <c r="Y75" s="4">
        <v>1273</v>
      </c>
      <c r="Z75" s="4">
        <v>1269</v>
      </c>
      <c r="AA75" s="4">
        <v>1305</v>
      </c>
      <c r="AB75" s="4">
        <v>1301</v>
      </c>
      <c r="AC75" s="4">
        <v>1245</v>
      </c>
      <c r="AD75" s="4">
        <v>1323</v>
      </c>
      <c r="AE75" s="4">
        <v>1260</v>
      </c>
      <c r="AF75" s="4">
        <v>1313</v>
      </c>
      <c r="AG75" s="4">
        <v>1259</v>
      </c>
      <c r="AH75" s="4">
        <v>1212</v>
      </c>
      <c r="AI75" s="4">
        <v>1121</v>
      </c>
      <c r="AJ75" s="4">
        <v>1209</v>
      </c>
      <c r="AK75" s="4">
        <v>1288</v>
      </c>
      <c r="AL75" s="4">
        <v>1273</v>
      </c>
      <c r="AM75" s="4">
        <v>1155</v>
      </c>
      <c r="AN75" s="4">
        <v>1131</v>
      </c>
      <c r="AO75" s="4">
        <v>1185</v>
      </c>
      <c r="AP75" s="4">
        <v>1128</v>
      </c>
      <c r="AQ75" s="4">
        <v>1087</v>
      </c>
      <c r="AR75" s="4">
        <v>1269</v>
      </c>
      <c r="AS75" s="4">
        <v>1365</v>
      </c>
      <c r="AT75" s="4">
        <v>1281</v>
      </c>
      <c r="AU75" s="4">
        <v>1288</v>
      </c>
      <c r="AV75" s="4">
        <v>1288</v>
      </c>
      <c r="AW75" s="4">
        <v>1256</v>
      </c>
      <c r="AX75" s="4">
        <v>1280</v>
      </c>
      <c r="AY75" s="4">
        <v>1225</v>
      </c>
      <c r="AZ75" s="4">
        <v>1256</v>
      </c>
      <c r="BA75" s="4">
        <v>1341</v>
      </c>
      <c r="BB75" s="4">
        <v>1217</v>
      </c>
      <c r="BC75" s="4">
        <v>1263</v>
      </c>
      <c r="BD75" s="4">
        <v>1177</v>
      </c>
      <c r="BE75" s="4">
        <v>1147</v>
      </c>
      <c r="BF75" s="4">
        <v>1043</v>
      </c>
      <c r="BG75" s="4">
        <v>1060</v>
      </c>
      <c r="BH75" s="4">
        <v>1019</v>
      </c>
      <c r="BI75" s="4">
        <v>1002</v>
      </c>
      <c r="BJ75" s="4">
        <v>1023</v>
      </c>
      <c r="BK75" s="4">
        <v>988</v>
      </c>
      <c r="BL75" s="4">
        <v>1041</v>
      </c>
      <c r="BM75" s="4">
        <v>999</v>
      </c>
      <c r="BN75" s="4">
        <v>1058</v>
      </c>
      <c r="BO75" s="4">
        <v>1091</v>
      </c>
      <c r="BP75" s="4">
        <v>1189</v>
      </c>
      <c r="BQ75" s="4">
        <v>1209</v>
      </c>
      <c r="BR75" s="4">
        <v>1349</v>
      </c>
      <c r="BS75" s="4">
        <v>1549</v>
      </c>
      <c r="BT75" s="4">
        <v>1559</v>
      </c>
      <c r="BU75" s="4">
        <v>1480</v>
      </c>
      <c r="BV75" s="4">
        <v>1486</v>
      </c>
    </row>
    <row r="76" spans="1:74" x14ac:dyDescent="0.2">
      <c r="A76" s="8" t="s">
        <v>75</v>
      </c>
      <c r="B76" s="4">
        <v>1068</v>
      </c>
      <c r="C76" s="4">
        <v>1043</v>
      </c>
      <c r="D76" s="4">
        <v>1147</v>
      </c>
      <c r="E76" s="4">
        <v>1181</v>
      </c>
      <c r="F76" s="4">
        <v>1120</v>
      </c>
      <c r="G76" s="4">
        <v>1122</v>
      </c>
      <c r="H76" s="4">
        <v>1226</v>
      </c>
      <c r="I76" s="4">
        <v>1156</v>
      </c>
      <c r="J76" s="4">
        <v>1159</v>
      </c>
      <c r="K76" s="4">
        <v>1124</v>
      </c>
      <c r="L76" s="4">
        <v>1289</v>
      </c>
      <c r="M76" s="4">
        <v>1081</v>
      </c>
      <c r="N76" s="4">
        <v>1222</v>
      </c>
      <c r="O76" s="4">
        <v>1229</v>
      </c>
      <c r="P76" s="4">
        <v>1240</v>
      </c>
      <c r="Q76" s="4">
        <v>1205</v>
      </c>
      <c r="R76" s="4">
        <v>1320</v>
      </c>
      <c r="S76" s="4">
        <v>1238</v>
      </c>
      <c r="T76" s="4">
        <v>1377</v>
      </c>
      <c r="U76" s="4">
        <v>1410</v>
      </c>
      <c r="V76" s="4">
        <v>1423</v>
      </c>
      <c r="W76" s="4">
        <v>1408</v>
      </c>
      <c r="X76" s="4">
        <v>1423</v>
      </c>
      <c r="Y76" s="4">
        <v>1380</v>
      </c>
      <c r="Z76" s="4">
        <v>1406</v>
      </c>
      <c r="AA76" s="4">
        <v>1461</v>
      </c>
      <c r="AB76" s="4">
        <v>1390</v>
      </c>
      <c r="AC76" s="4">
        <v>1345</v>
      </c>
      <c r="AD76" s="4">
        <v>1377</v>
      </c>
      <c r="AE76" s="4">
        <v>1343</v>
      </c>
      <c r="AF76" s="4">
        <v>1328</v>
      </c>
      <c r="AG76" s="4">
        <v>1362</v>
      </c>
      <c r="AH76" s="4">
        <v>1360</v>
      </c>
      <c r="AI76" s="4">
        <v>1324</v>
      </c>
      <c r="AJ76" s="4">
        <v>1227</v>
      </c>
      <c r="AK76" s="4">
        <v>1341</v>
      </c>
      <c r="AL76" s="4">
        <v>1355</v>
      </c>
      <c r="AM76" s="4">
        <v>1288</v>
      </c>
      <c r="AN76" s="4">
        <v>1307</v>
      </c>
      <c r="AO76" s="4">
        <v>1283</v>
      </c>
      <c r="AP76" s="4">
        <v>1259</v>
      </c>
      <c r="AQ76" s="4">
        <v>1207</v>
      </c>
      <c r="AR76" s="4">
        <v>1205</v>
      </c>
      <c r="AS76" s="4">
        <v>1499</v>
      </c>
      <c r="AT76" s="4">
        <v>1488</v>
      </c>
      <c r="AU76" s="4">
        <v>1396</v>
      </c>
      <c r="AV76" s="4">
        <v>1446</v>
      </c>
      <c r="AW76" s="4">
        <v>1369</v>
      </c>
      <c r="AX76" s="4">
        <v>1405</v>
      </c>
      <c r="AY76" s="4">
        <v>1415</v>
      </c>
      <c r="AZ76" s="4">
        <v>1305</v>
      </c>
      <c r="BA76" s="4">
        <v>1389</v>
      </c>
      <c r="BB76" s="4">
        <v>1423</v>
      </c>
      <c r="BC76" s="4">
        <v>1297</v>
      </c>
      <c r="BD76" s="4">
        <v>1262</v>
      </c>
      <c r="BE76" s="4">
        <v>1213</v>
      </c>
      <c r="BF76" s="4">
        <v>1177</v>
      </c>
      <c r="BG76" s="4">
        <v>1190</v>
      </c>
      <c r="BH76" s="4">
        <v>1144</v>
      </c>
      <c r="BI76" s="4">
        <v>1051</v>
      </c>
      <c r="BJ76" s="4">
        <v>1104</v>
      </c>
      <c r="BK76" s="4">
        <v>1112</v>
      </c>
      <c r="BL76" s="4">
        <v>1106</v>
      </c>
      <c r="BM76" s="4">
        <v>1170</v>
      </c>
      <c r="BN76" s="4">
        <v>1141</v>
      </c>
      <c r="BO76" s="4">
        <v>1111</v>
      </c>
      <c r="BP76" s="4">
        <v>1181</v>
      </c>
      <c r="BQ76" s="4">
        <v>1273</v>
      </c>
      <c r="BR76" s="4">
        <v>1395</v>
      </c>
      <c r="BS76" s="4">
        <v>1449</v>
      </c>
      <c r="BT76" s="4">
        <v>1773</v>
      </c>
      <c r="BU76" s="4">
        <v>1698</v>
      </c>
      <c r="BV76" s="4">
        <v>1617</v>
      </c>
    </row>
    <row r="77" spans="1:74" x14ac:dyDescent="0.2">
      <c r="A77" s="8" t="s">
        <v>76</v>
      </c>
      <c r="B77" s="4">
        <v>1147</v>
      </c>
      <c r="C77" s="4">
        <v>1131</v>
      </c>
      <c r="D77" s="4">
        <v>1164</v>
      </c>
      <c r="E77" s="4">
        <v>1148</v>
      </c>
      <c r="F77" s="4">
        <v>1175</v>
      </c>
      <c r="G77" s="4">
        <v>1249</v>
      </c>
      <c r="H77" s="4">
        <v>1269</v>
      </c>
      <c r="I77" s="4">
        <v>1263</v>
      </c>
      <c r="J77" s="4">
        <v>1180</v>
      </c>
      <c r="K77" s="4">
        <v>1254</v>
      </c>
      <c r="L77" s="4">
        <v>1273</v>
      </c>
      <c r="M77" s="4">
        <v>1253</v>
      </c>
      <c r="N77" s="4">
        <v>1295</v>
      </c>
      <c r="O77" s="4">
        <v>1341</v>
      </c>
      <c r="P77" s="4">
        <v>1235</v>
      </c>
      <c r="Q77" s="4">
        <v>1355</v>
      </c>
      <c r="R77" s="4">
        <v>1334</v>
      </c>
      <c r="S77" s="4">
        <v>1295</v>
      </c>
      <c r="T77" s="4">
        <v>1388</v>
      </c>
      <c r="U77" s="4">
        <v>1460</v>
      </c>
      <c r="V77" s="4">
        <v>1505</v>
      </c>
      <c r="W77" s="4">
        <v>1551</v>
      </c>
      <c r="X77" s="4">
        <v>1560</v>
      </c>
      <c r="Y77" s="4">
        <v>1446</v>
      </c>
      <c r="Z77" s="4">
        <v>1456</v>
      </c>
      <c r="AA77" s="4">
        <v>1535</v>
      </c>
      <c r="AB77" s="4">
        <v>1509</v>
      </c>
      <c r="AC77" s="4">
        <v>1433</v>
      </c>
      <c r="AD77" s="4">
        <v>1513</v>
      </c>
      <c r="AE77" s="4">
        <v>1429</v>
      </c>
      <c r="AF77" s="4">
        <v>1402</v>
      </c>
      <c r="AG77" s="4">
        <v>1427</v>
      </c>
      <c r="AH77" s="4">
        <v>1446</v>
      </c>
      <c r="AI77" s="4">
        <v>1419</v>
      </c>
      <c r="AJ77" s="4">
        <v>1398</v>
      </c>
      <c r="AK77" s="4">
        <v>1398</v>
      </c>
      <c r="AL77" s="4">
        <v>1411</v>
      </c>
      <c r="AM77" s="4">
        <v>1552</v>
      </c>
      <c r="AN77" s="4">
        <v>1455</v>
      </c>
      <c r="AO77" s="4">
        <v>1395</v>
      </c>
      <c r="AP77" s="4">
        <v>1381</v>
      </c>
      <c r="AQ77" s="4">
        <v>1393</v>
      </c>
      <c r="AR77" s="4">
        <v>1295</v>
      </c>
      <c r="AS77" s="4">
        <v>1305</v>
      </c>
      <c r="AT77" s="4">
        <v>1540</v>
      </c>
      <c r="AU77" s="4">
        <v>1574</v>
      </c>
      <c r="AV77" s="4">
        <v>1616</v>
      </c>
      <c r="AW77" s="4">
        <v>1587</v>
      </c>
      <c r="AX77" s="4">
        <v>1533</v>
      </c>
      <c r="AY77" s="4">
        <v>1482</v>
      </c>
      <c r="AZ77" s="4">
        <v>1518</v>
      </c>
      <c r="BA77" s="4">
        <v>1382</v>
      </c>
      <c r="BB77" s="4">
        <v>1430</v>
      </c>
      <c r="BC77" s="4">
        <v>1474</v>
      </c>
      <c r="BD77" s="4">
        <v>1379</v>
      </c>
      <c r="BE77" s="4">
        <v>1441</v>
      </c>
      <c r="BF77" s="4">
        <v>1384</v>
      </c>
      <c r="BG77" s="4">
        <v>1213</v>
      </c>
      <c r="BH77" s="4">
        <v>1201</v>
      </c>
      <c r="BI77" s="4">
        <v>1141</v>
      </c>
      <c r="BJ77" s="4">
        <v>1261</v>
      </c>
      <c r="BK77" s="4">
        <v>1201</v>
      </c>
      <c r="BL77" s="4">
        <v>1171</v>
      </c>
      <c r="BM77" s="4">
        <v>1194</v>
      </c>
      <c r="BN77" s="4">
        <v>1195</v>
      </c>
      <c r="BO77" s="4">
        <v>1234</v>
      </c>
      <c r="BP77" s="4">
        <v>1277</v>
      </c>
      <c r="BQ77" s="4">
        <v>1303</v>
      </c>
      <c r="BR77" s="4">
        <v>1425</v>
      </c>
      <c r="BS77" s="4">
        <v>1423</v>
      </c>
      <c r="BT77" s="4">
        <v>1633</v>
      </c>
      <c r="BU77" s="4">
        <v>2079</v>
      </c>
      <c r="BV77" s="4">
        <v>1880</v>
      </c>
    </row>
    <row r="78" spans="1:74" x14ac:dyDescent="0.2">
      <c r="A78" s="8" t="s">
        <v>77</v>
      </c>
      <c r="B78" s="4">
        <v>1106</v>
      </c>
      <c r="C78" s="4">
        <v>1138</v>
      </c>
      <c r="D78" s="4">
        <v>1179</v>
      </c>
      <c r="E78" s="4">
        <v>1262</v>
      </c>
      <c r="F78" s="4">
        <v>1158</v>
      </c>
      <c r="G78" s="4">
        <v>1239</v>
      </c>
      <c r="H78" s="4">
        <v>1275</v>
      </c>
      <c r="I78" s="4">
        <v>1299</v>
      </c>
      <c r="J78" s="4">
        <v>1210</v>
      </c>
      <c r="K78" s="4">
        <v>1273</v>
      </c>
      <c r="L78" s="4">
        <v>1368</v>
      </c>
      <c r="M78" s="4">
        <v>1307</v>
      </c>
      <c r="N78" s="4">
        <v>1359</v>
      </c>
      <c r="O78" s="4">
        <v>1411</v>
      </c>
      <c r="P78" s="4">
        <v>1310</v>
      </c>
      <c r="Q78" s="4">
        <v>1371</v>
      </c>
      <c r="R78" s="4">
        <v>1424</v>
      </c>
      <c r="S78" s="4">
        <v>1381</v>
      </c>
      <c r="T78" s="4">
        <v>1490</v>
      </c>
      <c r="U78" s="4">
        <v>1502</v>
      </c>
      <c r="V78" s="4">
        <v>1543</v>
      </c>
      <c r="W78" s="4">
        <v>1576</v>
      </c>
      <c r="X78" s="4">
        <v>1681</v>
      </c>
      <c r="Y78" s="4">
        <v>1550</v>
      </c>
      <c r="Z78" s="4">
        <v>1490</v>
      </c>
      <c r="AA78" s="4">
        <v>1517</v>
      </c>
      <c r="AB78" s="4">
        <v>1592</v>
      </c>
      <c r="AC78" s="4">
        <v>1544</v>
      </c>
      <c r="AD78" s="4">
        <v>1530</v>
      </c>
      <c r="AE78" s="4">
        <v>1519</v>
      </c>
      <c r="AF78" s="4">
        <v>1504</v>
      </c>
      <c r="AG78" s="4">
        <v>1592</v>
      </c>
      <c r="AH78" s="4">
        <v>1531</v>
      </c>
      <c r="AI78" s="4">
        <v>1488</v>
      </c>
      <c r="AJ78" s="4">
        <v>1611</v>
      </c>
      <c r="AK78" s="4">
        <v>1595</v>
      </c>
      <c r="AL78" s="4">
        <v>1533</v>
      </c>
      <c r="AM78" s="4">
        <v>1529</v>
      </c>
      <c r="AN78" s="4">
        <v>1515</v>
      </c>
      <c r="AO78" s="4">
        <v>1565</v>
      </c>
      <c r="AP78" s="4">
        <v>1500</v>
      </c>
      <c r="AQ78" s="4">
        <v>1487</v>
      </c>
      <c r="AR78" s="4">
        <v>1484</v>
      </c>
      <c r="AS78" s="4">
        <v>1524</v>
      </c>
      <c r="AT78" s="4">
        <v>1453</v>
      </c>
      <c r="AU78" s="4">
        <v>1726</v>
      </c>
      <c r="AV78" s="4">
        <v>1727</v>
      </c>
      <c r="AW78" s="4">
        <v>1697</v>
      </c>
      <c r="AX78" s="4">
        <v>1675</v>
      </c>
      <c r="AY78" s="4">
        <v>1689</v>
      </c>
      <c r="AZ78" s="4">
        <v>1676</v>
      </c>
      <c r="BA78" s="4">
        <v>1618</v>
      </c>
      <c r="BB78" s="4">
        <v>1582</v>
      </c>
      <c r="BC78" s="4">
        <v>1588</v>
      </c>
      <c r="BD78" s="4">
        <v>1507</v>
      </c>
      <c r="BE78" s="4">
        <v>1483</v>
      </c>
      <c r="BF78" s="4">
        <v>1456</v>
      </c>
      <c r="BG78" s="4">
        <v>1436</v>
      </c>
      <c r="BH78" s="4">
        <v>1323</v>
      </c>
      <c r="BI78" s="4">
        <v>1224</v>
      </c>
      <c r="BJ78" s="4">
        <v>1319</v>
      </c>
      <c r="BK78" s="4">
        <v>1299</v>
      </c>
      <c r="BL78" s="4">
        <v>1300</v>
      </c>
      <c r="BM78" s="4">
        <v>1308</v>
      </c>
      <c r="BN78" s="4">
        <v>1294</v>
      </c>
      <c r="BO78" s="4">
        <v>1274</v>
      </c>
      <c r="BP78" s="4">
        <v>1348</v>
      </c>
      <c r="BQ78" s="4">
        <v>1383</v>
      </c>
      <c r="BR78" s="4">
        <v>1428</v>
      </c>
      <c r="BS78" s="4">
        <v>1598</v>
      </c>
      <c r="BT78" s="4">
        <v>1698</v>
      </c>
      <c r="BU78" s="4">
        <v>1870</v>
      </c>
      <c r="BV78" s="4">
        <v>2233</v>
      </c>
    </row>
    <row r="79" spans="1:74" x14ac:dyDescent="0.2">
      <c r="A79" s="8" t="s">
        <v>78</v>
      </c>
      <c r="B79" s="4">
        <v>1240</v>
      </c>
      <c r="C79" s="4">
        <v>1234</v>
      </c>
      <c r="D79" s="4">
        <v>1223</v>
      </c>
      <c r="E79" s="4">
        <v>1329</v>
      </c>
      <c r="F79" s="4">
        <v>1222</v>
      </c>
      <c r="G79" s="4">
        <v>1270</v>
      </c>
      <c r="H79" s="4">
        <v>1387</v>
      </c>
      <c r="I79" s="4">
        <v>1253</v>
      </c>
      <c r="J79" s="4">
        <v>1351</v>
      </c>
      <c r="K79" s="4">
        <v>1318</v>
      </c>
      <c r="L79" s="4">
        <v>1306</v>
      </c>
      <c r="M79" s="4">
        <v>1318</v>
      </c>
      <c r="N79" s="4">
        <v>1398</v>
      </c>
      <c r="O79" s="4">
        <v>1464</v>
      </c>
      <c r="P79" s="4">
        <v>1357</v>
      </c>
      <c r="Q79" s="4">
        <v>1449</v>
      </c>
      <c r="R79" s="4">
        <v>1468</v>
      </c>
      <c r="S79" s="4">
        <v>1526</v>
      </c>
      <c r="T79" s="4">
        <v>1544</v>
      </c>
      <c r="U79" s="4">
        <v>1530</v>
      </c>
      <c r="V79" s="4">
        <v>1610</v>
      </c>
      <c r="W79" s="4">
        <v>1644</v>
      </c>
      <c r="X79" s="4">
        <v>1734</v>
      </c>
      <c r="Y79" s="4">
        <v>1637</v>
      </c>
      <c r="Z79" s="4">
        <v>1588</v>
      </c>
      <c r="AA79" s="4">
        <v>1702</v>
      </c>
      <c r="AB79" s="4">
        <v>1654</v>
      </c>
      <c r="AC79" s="4">
        <v>1623</v>
      </c>
      <c r="AD79" s="4">
        <v>1685</v>
      </c>
      <c r="AE79" s="4">
        <v>1671</v>
      </c>
      <c r="AF79" s="4">
        <v>1660</v>
      </c>
      <c r="AG79" s="4">
        <v>1725</v>
      </c>
      <c r="AH79" s="4">
        <v>1715</v>
      </c>
      <c r="AI79" s="4">
        <v>1619</v>
      </c>
      <c r="AJ79" s="4">
        <v>1674</v>
      </c>
      <c r="AK79" s="4">
        <v>1652</v>
      </c>
      <c r="AL79" s="4">
        <v>1720</v>
      </c>
      <c r="AM79" s="4">
        <v>1558</v>
      </c>
      <c r="AN79" s="4">
        <v>1601</v>
      </c>
      <c r="AO79" s="4">
        <v>1736</v>
      </c>
      <c r="AP79" s="4">
        <v>1686</v>
      </c>
      <c r="AQ79" s="4">
        <v>1659</v>
      </c>
      <c r="AR79" s="4">
        <v>1654</v>
      </c>
      <c r="AS79" s="4">
        <v>1654</v>
      </c>
      <c r="AT79" s="4">
        <v>1604</v>
      </c>
      <c r="AU79" s="4">
        <v>1541</v>
      </c>
      <c r="AV79" s="4">
        <v>1834</v>
      </c>
      <c r="AW79" s="4">
        <v>1778</v>
      </c>
      <c r="AX79" s="4">
        <v>1797</v>
      </c>
      <c r="AY79" s="4">
        <v>1851</v>
      </c>
      <c r="AZ79" s="4">
        <v>1786</v>
      </c>
      <c r="BA79" s="4">
        <v>1822</v>
      </c>
      <c r="BB79" s="4">
        <v>1761</v>
      </c>
      <c r="BC79" s="4">
        <v>1684</v>
      </c>
      <c r="BD79" s="4">
        <v>1596</v>
      </c>
      <c r="BE79" s="4">
        <v>1573</v>
      </c>
      <c r="BF79" s="4">
        <v>1657</v>
      </c>
      <c r="BG79" s="4">
        <v>1517</v>
      </c>
      <c r="BH79" s="4">
        <v>1448</v>
      </c>
      <c r="BI79" s="4">
        <v>1451</v>
      </c>
      <c r="BJ79" s="4">
        <v>1415</v>
      </c>
      <c r="BK79" s="4">
        <v>1463</v>
      </c>
      <c r="BL79" s="4">
        <v>1378</v>
      </c>
      <c r="BM79" s="4">
        <v>1381</v>
      </c>
      <c r="BN79" s="4">
        <v>1392</v>
      </c>
      <c r="BO79" s="4">
        <v>1462</v>
      </c>
      <c r="BP79" s="4">
        <v>1482</v>
      </c>
      <c r="BQ79" s="4">
        <v>1529</v>
      </c>
      <c r="BR79" s="4">
        <v>1548</v>
      </c>
      <c r="BS79" s="4">
        <v>1542</v>
      </c>
      <c r="BT79" s="4">
        <v>1834</v>
      </c>
      <c r="BU79" s="4">
        <v>1909</v>
      </c>
      <c r="BV79" s="4">
        <v>2017</v>
      </c>
    </row>
    <row r="80" spans="1:74" x14ac:dyDescent="0.2">
      <c r="A80" s="8" t="s">
        <v>79</v>
      </c>
      <c r="B80" s="4">
        <v>1233</v>
      </c>
      <c r="C80" s="4">
        <v>1171</v>
      </c>
      <c r="D80" s="4">
        <v>1151</v>
      </c>
      <c r="E80" s="4">
        <v>1288</v>
      </c>
      <c r="F80" s="4">
        <v>1265</v>
      </c>
      <c r="G80" s="4">
        <v>1313</v>
      </c>
      <c r="H80" s="4">
        <v>1442</v>
      </c>
      <c r="I80" s="4">
        <v>1232</v>
      </c>
      <c r="J80" s="4">
        <v>1304</v>
      </c>
      <c r="K80" s="4">
        <v>1313</v>
      </c>
      <c r="L80" s="4">
        <v>1373</v>
      </c>
      <c r="M80" s="4">
        <v>1388</v>
      </c>
      <c r="N80" s="4">
        <v>1445</v>
      </c>
      <c r="O80" s="4">
        <v>1482</v>
      </c>
      <c r="P80" s="4">
        <v>1416</v>
      </c>
      <c r="Q80" s="4">
        <v>1511</v>
      </c>
      <c r="R80" s="4">
        <v>1508</v>
      </c>
      <c r="S80" s="4">
        <v>1479</v>
      </c>
      <c r="T80" s="4">
        <v>1584</v>
      </c>
      <c r="U80" s="4">
        <v>1651</v>
      </c>
      <c r="V80" s="4">
        <v>1673</v>
      </c>
      <c r="W80" s="4">
        <v>1742</v>
      </c>
      <c r="X80" s="4">
        <v>1783</v>
      </c>
      <c r="Y80" s="4">
        <v>1674</v>
      </c>
      <c r="Z80" s="4">
        <v>1654</v>
      </c>
      <c r="AA80" s="4">
        <v>1718</v>
      </c>
      <c r="AB80" s="4">
        <v>1695</v>
      </c>
      <c r="AC80" s="4">
        <v>1698</v>
      </c>
      <c r="AD80" s="4">
        <v>1707</v>
      </c>
      <c r="AE80" s="4">
        <v>1727</v>
      </c>
      <c r="AF80" s="4">
        <v>1832</v>
      </c>
      <c r="AG80" s="4">
        <v>1737</v>
      </c>
      <c r="AH80" s="4">
        <v>1733</v>
      </c>
      <c r="AI80" s="4">
        <v>1722</v>
      </c>
      <c r="AJ80" s="4">
        <v>1752</v>
      </c>
      <c r="AK80" s="4">
        <v>1845</v>
      </c>
      <c r="AL80" s="4">
        <v>1884</v>
      </c>
      <c r="AM80" s="4">
        <v>1767</v>
      </c>
      <c r="AN80" s="4">
        <v>1722</v>
      </c>
      <c r="AO80" s="4">
        <v>1820</v>
      </c>
      <c r="AP80" s="4">
        <v>1889</v>
      </c>
      <c r="AQ80" s="4">
        <v>1835</v>
      </c>
      <c r="AR80" s="4">
        <v>1779</v>
      </c>
      <c r="AS80" s="4">
        <v>1800</v>
      </c>
      <c r="AT80" s="4">
        <v>1865</v>
      </c>
      <c r="AU80" s="4">
        <v>1735</v>
      </c>
      <c r="AV80" s="4">
        <v>1710</v>
      </c>
      <c r="AW80" s="4">
        <v>1903</v>
      </c>
      <c r="AX80" s="4">
        <v>2002</v>
      </c>
      <c r="AY80" s="4">
        <v>2052</v>
      </c>
      <c r="AZ80" s="4">
        <v>1907</v>
      </c>
      <c r="BA80" s="4">
        <v>2027</v>
      </c>
      <c r="BB80" s="4">
        <v>1958</v>
      </c>
      <c r="BC80" s="4">
        <v>1898</v>
      </c>
      <c r="BD80" s="4">
        <v>1766</v>
      </c>
      <c r="BE80" s="4">
        <v>1799</v>
      </c>
      <c r="BF80" s="4">
        <v>1703</v>
      </c>
      <c r="BG80" s="4">
        <v>1642</v>
      </c>
      <c r="BH80" s="4">
        <v>1707</v>
      </c>
      <c r="BI80" s="4">
        <v>1624</v>
      </c>
      <c r="BJ80" s="4">
        <v>1583</v>
      </c>
      <c r="BK80" s="4">
        <v>1479</v>
      </c>
      <c r="BL80" s="4">
        <v>1502</v>
      </c>
      <c r="BM80" s="4">
        <v>1492</v>
      </c>
      <c r="BN80" s="4">
        <v>1484</v>
      </c>
      <c r="BO80" s="4">
        <v>1579</v>
      </c>
      <c r="BP80" s="4">
        <v>1612</v>
      </c>
      <c r="BQ80" s="4">
        <v>1631</v>
      </c>
      <c r="BR80" s="4">
        <v>1637</v>
      </c>
      <c r="BS80" s="4">
        <v>1563</v>
      </c>
      <c r="BT80" s="4">
        <v>1876</v>
      </c>
      <c r="BU80" s="4">
        <v>2015</v>
      </c>
      <c r="BV80" s="4">
        <v>2026</v>
      </c>
    </row>
    <row r="81" spans="1:74" x14ac:dyDescent="0.2">
      <c r="A81" s="8" t="s">
        <v>80</v>
      </c>
      <c r="B81" s="4">
        <v>1145</v>
      </c>
      <c r="C81" s="4">
        <v>1268</v>
      </c>
      <c r="D81" s="4">
        <v>1206</v>
      </c>
      <c r="E81" s="4">
        <v>1305</v>
      </c>
      <c r="F81" s="4">
        <v>1329</v>
      </c>
      <c r="G81" s="4">
        <v>1275</v>
      </c>
      <c r="H81" s="4">
        <v>1393</v>
      </c>
      <c r="I81" s="4">
        <v>1423</v>
      </c>
      <c r="J81" s="4">
        <v>1399</v>
      </c>
      <c r="K81" s="4">
        <v>1302</v>
      </c>
      <c r="L81" s="4">
        <v>1391</v>
      </c>
      <c r="M81" s="4">
        <v>1482</v>
      </c>
      <c r="N81" s="4">
        <v>1406</v>
      </c>
      <c r="O81" s="4">
        <v>1475</v>
      </c>
      <c r="P81" s="4">
        <v>1397</v>
      </c>
      <c r="Q81" s="4">
        <v>1614</v>
      </c>
      <c r="R81" s="4">
        <v>1576</v>
      </c>
      <c r="S81" s="4">
        <v>1510</v>
      </c>
      <c r="T81" s="4">
        <v>1551</v>
      </c>
      <c r="U81" s="4">
        <v>1685</v>
      </c>
      <c r="V81" s="4">
        <v>1676</v>
      </c>
      <c r="W81" s="4">
        <v>1694</v>
      </c>
      <c r="X81" s="4">
        <v>1928</v>
      </c>
      <c r="Y81" s="4">
        <v>1737</v>
      </c>
      <c r="Z81" s="4">
        <v>1749</v>
      </c>
      <c r="AA81" s="4">
        <v>1833</v>
      </c>
      <c r="AB81" s="4">
        <v>1818</v>
      </c>
      <c r="AC81" s="4">
        <v>1721</v>
      </c>
      <c r="AD81" s="4">
        <v>1706</v>
      </c>
      <c r="AE81" s="4">
        <v>1759</v>
      </c>
      <c r="AF81" s="4">
        <v>1866</v>
      </c>
      <c r="AG81" s="4">
        <v>1776</v>
      </c>
      <c r="AH81" s="4">
        <v>1883</v>
      </c>
      <c r="AI81" s="4">
        <v>1858</v>
      </c>
      <c r="AJ81" s="4">
        <v>1930</v>
      </c>
      <c r="AK81" s="4">
        <v>1917</v>
      </c>
      <c r="AL81" s="4">
        <v>1904</v>
      </c>
      <c r="AM81" s="4">
        <v>1880</v>
      </c>
      <c r="AN81" s="4">
        <v>1949</v>
      </c>
      <c r="AO81" s="4">
        <v>1882</v>
      </c>
      <c r="AP81" s="4">
        <v>1948</v>
      </c>
      <c r="AQ81" s="4">
        <v>1998</v>
      </c>
      <c r="AR81" s="4">
        <v>1928</v>
      </c>
      <c r="AS81" s="4">
        <v>1987</v>
      </c>
      <c r="AT81" s="4">
        <v>1883</v>
      </c>
      <c r="AU81" s="4">
        <v>1892</v>
      </c>
      <c r="AV81" s="4">
        <v>1794</v>
      </c>
      <c r="AW81" s="4">
        <v>1835</v>
      </c>
      <c r="AX81" s="4">
        <v>2100</v>
      </c>
      <c r="AY81" s="4">
        <v>2227</v>
      </c>
      <c r="AZ81" s="4">
        <v>2173</v>
      </c>
      <c r="BA81" s="4">
        <v>2203</v>
      </c>
      <c r="BB81" s="4">
        <v>2247</v>
      </c>
      <c r="BC81" s="4">
        <v>2092</v>
      </c>
      <c r="BD81" s="4">
        <v>1922</v>
      </c>
      <c r="BE81" s="4">
        <v>1936</v>
      </c>
      <c r="BF81" s="4">
        <v>1885</v>
      </c>
      <c r="BG81" s="4">
        <v>1794</v>
      </c>
      <c r="BH81" s="4">
        <v>1779</v>
      </c>
      <c r="BI81" s="4">
        <v>1735</v>
      </c>
      <c r="BJ81" s="4">
        <v>1738</v>
      </c>
      <c r="BK81" s="4">
        <v>1659</v>
      </c>
      <c r="BL81" s="4">
        <v>1713</v>
      </c>
      <c r="BM81" s="4">
        <v>1599</v>
      </c>
      <c r="BN81" s="4">
        <v>1573</v>
      </c>
      <c r="BO81" s="4">
        <v>1645</v>
      </c>
      <c r="BP81" s="4">
        <v>1677</v>
      </c>
      <c r="BQ81" s="4">
        <v>1690</v>
      </c>
      <c r="BR81" s="4">
        <v>1823</v>
      </c>
      <c r="BS81" s="4">
        <v>1785</v>
      </c>
      <c r="BT81" s="4">
        <v>1934</v>
      </c>
      <c r="BU81" s="4">
        <v>1976</v>
      </c>
      <c r="BV81" s="4">
        <v>2112</v>
      </c>
    </row>
    <row r="82" spans="1:74" x14ac:dyDescent="0.2">
      <c r="A82" s="8" t="s">
        <v>81</v>
      </c>
      <c r="B82" s="4">
        <v>1080</v>
      </c>
      <c r="C82" s="4">
        <v>1195</v>
      </c>
      <c r="D82" s="4">
        <v>1266</v>
      </c>
      <c r="E82" s="4">
        <v>1188</v>
      </c>
      <c r="F82" s="4">
        <v>1232</v>
      </c>
      <c r="G82" s="4">
        <v>1261</v>
      </c>
      <c r="H82" s="4">
        <v>1399</v>
      </c>
      <c r="I82" s="4">
        <v>1413</v>
      </c>
      <c r="J82" s="4">
        <v>1391</v>
      </c>
      <c r="K82" s="4">
        <v>1387</v>
      </c>
      <c r="L82" s="4">
        <v>1429</v>
      </c>
      <c r="M82" s="4">
        <v>1435</v>
      </c>
      <c r="N82" s="4">
        <v>1459</v>
      </c>
      <c r="O82" s="4">
        <v>1460</v>
      </c>
      <c r="P82" s="4">
        <v>1505</v>
      </c>
      <c r="Q82" s="4">
        <v>1574</v>
      </c>
      <c r="R82" s="4">
        <v>1603</v>
      </c>
      <c r="S82" s="4">
        <v>1569</v>
      </c>
      <c r="T82" s="4">
        <v>1682</v>
      </c>
      <c r="U82" s="4">
        <v>1664</v>
      </c>
      <c r="V82" s="4">
        <v>1718</v>
      </c>
      <c r="W82" s="4">
        <v>1725</v>
      </c>
      <c r="X82" s="4">
        <v>1812</v>
      </c>
      <c r="Y82" s="4">
        <v>1845</v>
      </c>
      <c r="Z82" s="4">
        <v>1784</v>
      </c>
      <c r="AA82" s="4">
        <v>1819</v>
      </c>
      <c r="AB82" s="4">
        <v>1946</v>
      </c>
      <c r="AC82" s="4">
        <v>1804</v>
      </c>
      <c r="AD82" s="4">
        <v>1913</v>
      </c>
      <c r="AE82" s="4">
        <v>1772</v>
      </c>
      <c r="AF82" s="4">
        <v>1808</v>
      </c>
      <c r="AG82" s="4">
        <v>1915</v>
      </c>
      <c r="AH82" s="4">
        <v>1938</v>
      </c>
      <c r="AI82" s="4">
        <v>1884</v>
      </c>
      <c r="AJ82" s="4">
        <v>2054</v>
      </c>
      <c r="AK82" s="4">
        <v>2029</v>
      </c>
      <c r="AL82" s="4">
        <v>2056</v>
      </c>
      <c r="AM82" s="4">
        <v>2000</v>
      </c>
      <c r="AN82" s="4">
        <v>1995</v>
      </c>
      <c r="AO82" s="4">
        <v>2146</v>
      </c>
      <c r="AP82" s="4">
        <v>2061</v>
      </c>
      <c r="AQ82" s="4">
        <v>2115</v>
      </c>
      <c r="AR82" s="4">
        <v>2069</v>
      </c>
      <c r="AS82" s="4">
        <v>2141</v>
      </c>
      <c r="AT82" s="4">
        <v>2134</v>
      </c>
      <c r="AU82" s="4">
        <v>2079</v>
      </c>
      <c r="AV82" s="4">
        <v>2099</v>
      </c>
      <c r="AW82" s="4">
        <v>1996</v>
      </c>
      <c r="AX82" s="4">
        <v>1811</v>
      </c>
      <c r="AY82" s="4">
        <v>2256</v>
      </c>
      <c r="AZ82" s="4">
        <v>2406</v>
      </c>
      <c r="BA82" s="4">
        <v>2363</v>
      </c>
      <c r="BB82" s="4">
        <v>2289</v>
      </c>
      <c r="BC82" s="4">
        <v>2233</v>
      </c>
      <c r="BD82" s="4">
        <v>2180</v>
      </c>
      <c r="BE82" s="4">
        <v>2060</v>
      </c>
      <c r="BF82" s="4">
        <v>1957</v>
      </c>
      <c r="BG82" s="4">
        <v>1956</v>
      </c>
      <c r="BH82" s="4">
        <v>1974</v>
      </c>
      <c r="BI82" s="4">
        <v>1840</v>
      </c>
      <c r="BJ82" s="4">
        <v>1876</v>
      </c>
      <c r="BK82" s="4">
        <v>1842</v>
      </c>
      <c r="BL82" s="4">
        <v>1884</v>
      </c>
      <c r="BM82" s="4">
        <v>1779</v>
      </c>
      <c r="BN82" s="4">
        <v>1711</v>
      </c>
      <c r="BO82" s="4">
        <v>1864</v>
      </c>
      <c r="BP82" s="4">
        <v>1817</v>
      </c>
      <c r="BQ82" s="4">
        <v>1795</v>
      </c>
      <c r="BR82" s="4">
        <v>1890</v>
      </c>
      <c r="BS82" s="4">
        <v>1939</v>
      </c>
      <c r="BT82" s="4">
        <v>2118</v>
      </c>
      <c r="BU82" s="4">
        <v>2106</v>
      </c>
      <c r="BV82" s="4">
        <v>2203</v>
      </c>
    </row>
    <row r="83" spans="1:74" x14ac:dyDescent="0.2">
      <c r="A83" s="8" t="s">
        <v>82</v>
      </c>
      <c r="B83" s="4">
        <v>1031</v>
      </c>
      <c r="C83" s="4">
        <v>1098</v>
      </c>
      <c r="D83" s="4">
        <v>1104</v>
      </c>
      <c r="E83" s="4">
        <v>1249</v>
      </c>
      <c r="F83" s="4">
        <v>1264</v>
      </c>
      <c r="G83" s="4">
        <v>1265</v>
      </c>
      <c r="H83" s="4">
        <v>1367</v>
      </c>
      <c r="I83" s="4">
        <v>1338</v>
      </c>
      <c r="J83" s="4">
        <v>1349</v>
      </c>
      <c r="K83" s="4">
        <v>1381</v>
      </c>
      <c r="L83" s="4">
        <v>1475</v>
      </c>
      <c r="M83" s="4">
        <v>1357</v>
      </c>
      <c r="N83" s="4">
        <v>1520</v>
      </c>
      <c r="O83" s="4">
        <v>1509</v>
      </c>
      <c r="P83" s="4">
        <v>1409</v>
      </c>
      <c r="Q83" s="4">
        <v>1513</v>
      </c>
      <c r="R83" s="4">
        <v>1631</v>
      </c>
      <c r="S83" s="4">
        <v>1583</v>
      </c>
      <c r="T83" s="4">
        <v>1671</v>
      </c>
      <c r="U83" s="4">
        <v>1784</v>
      </c>
      <c r="V83" s="4">
        <v>1721</v>
      </c>
      <c r="W83" s="4">
        <v>1786</v>
      </c>
      <c r="X83" s="4">
        <v>1818</v>
      </c>
      <c r="Y83" s="4">
        <v>1739</v>
      </c>
      <c r="Z83" s="4">
        <v>1850</v>
      </c>
      <c r="AA83" s="4">
        <v>1953</v>
      </c>
      <c r="AB83" s="4">
        <v>1956</v>
      </c>
      <c r="AC83" s="4">
        <v>1796</v>
      </c>
      <c r="AD83" s="4">
        <v>1943</v>
      </c>
      <c r="AE83" s="4">
        <v>1841</v>
      </c>
      <c r="AF83" s="4">
        <v>1941</v>
      </c>
      <c r="AG83" s="4">
        <v>1941</v>
      </c>
      <c r="AH83" s="4">
        <v>1978</v>
      </c>
      <c r="AI83" s="4">
        <v>2049</v>
      </c>
      <c r="AJ83" s="4">
        <v>2069</v>
      </c>
      <c r="AK83" s="4">
        <v>2133</v>
      </c>
      <c r="AL83" s="4">
        <v>2114</v>
      </c>
      <c r="AM83" s="4">
        <v>2114</v>
      </c>
      <c r="AN83" s="4">
        <v>2190</v>
      </c>
      <c r="AO83" s="4">
        <v>2210</v>
      </c>
      <c r="AP83" s="4">
        <v>2155</v>
      </c>
      <c r="AQ83" s="4">
        <v>2188</v>
      </c>
      <c r="AR83" s="4">
        <v>2155</v>
      </c>
      <c r="AS83" s="4">
        <v>2379</v>
      </c>
      <c r="AT83" s="4">
        <v>2279</v>
      </c>
      <c r="AU83" s="4">
        <v>2183</v>
      </c>
      <c r="AV83" s="4">
        <v>2269</v>
      </c>
      <c r="AW83" s="4">
        <v>2223</v>
      </c>
      <c r="AX83" s="4">
        <v>2134</v>
      </c>
      <c r="AY83" s="4">
        <v>2060</v>
      </c>
      <c r="AZ83" s="4">
        <v>2504</v>
      </c>
      <c r="BA83" s="4">
        <v>2473</v>
      </c>
      <c r="BB83" s="4">
        <v>2579</v>
      </c>
      <c r="BC83" s="4">
        <v>2464</v>
      </c>
      <c r="BD83" s="4">
        <v>2358</v>
      </c>
      <c r="BE83" s="4">
        <v>2275</v>
      </c>
      <c r="BF83" s="4">
        <v>2204</v>
      </c>
      <c r="BG83" s="4">
        <v>2032</v>
      </c>
      <c r="BH83" s="4">
        <v>2165</v>
      </c>
      <c r="BI83" s="4">
        <v>2082</v>
      </c>
      <c r="BJ83" s="4">
        <v>2132</v>
      </c>
      <c r="BK83" s="4">
        <v>2041</v>
      </c>
      <c r="BL83" s="4">
        <v>2088</v>
      </c>
      <c r="BM83" s="4">
        <v>2139</v>
      </c>
      <c r="BN83" s="4">
        <v>1894</v>
      </c>
      <c r="BO83" s="4">
        <v>2045</v>
      </c>
      <c r="BP83" s="4">
        <v>1991</v>
      </c>
      <c r="BQ83" s="4">
        <v>2004</v>
      </c>
      <c r="BR83" s="4">
        <v>2003</v>
      </c>
      <c r="BS83" s="4">
        <v>2028</v>
      </c>
      <c r="BT83" s="4">
        <v>2335</v>
      </c>
      <c r="BU83" s="4">
        <v>2327</v>
      </c>
      <c r="BV83" s="4">
        <v>2261</v>
      </c>
    </row>
    <row r="84" spans="1:74" x14ac:dyDescent="0.2">
      <c r="A84" s="8" t="s">
        <v>83</v>
      </c>
      <c r="B84" s="4">
        <v>1038</v>
      </c>
      <c r="C84" s="4">
        <v>1086</v>
      </c>
      <c r="D84" s="4">
        <v>1073</v>
      </c>
      <c r="E84" s="4">
        <v>1132</v>
      </c>
      <c r="F84" s="4">
        <v>1202</v>
      </c>
      <c r="G84" s="4">
        <v>1277</v>
      </c>
      <c r="H84" s="4">
        <v>1316</v>
      </c>
      <c r="I84" s="4">
        <v>1252</v>
      </c>
      <c r="J84" s="4">
        <v>1374</v>
      </c>
      <c r="K84" s="4">
        <v>1354</v>
      </c>
      <c r="L84" s="4">
        <v>1417</v>
      </c>
      <c r="M84" s="4">
        <v>1430</v>
      </c>
      <c r="N84" s="4">
        <v>1467</v>
      </c>
      <c r="O84" s="4">
        <v>1441</v>
      </c>
      <c r="P84" s="4">
        <v>1464</v>
      </c>
      <c r="Q84" s="4">
        <v>1505</v>
      </c>
      <c r="R84" s="4">
        <v>1578</v>
      </c>
      <c r="S84" s="4">
        <v>1592</v>
      </c>
      <c r="T84" s="4">
        <v>1623</v>
      </c>
      <c r="U84" s="4">
        <v>1741</v>
      </c>
      <c r="V84" s="4">
        <v>1740</v>
      </c>
      <c r="W84" s="4">
        <v>1759</v>
      </c>
      <c r="X84" s="4">
        <v>1938</v>
      </c>
      <c r="Y84" s="4">
        <v>1845</v>
      </c>
      <c r="Z84" s="4">
        <v>1775</v>
      </c>
      <c r="AA84" s="4">
        <v>1947</v>
      </c>
      <c r="AB84" s="4">
        <v>1831</v>
      </c>
      <c r="AC84" s="4">
        <v>1786</v>
      </c>
      <c r="AD84" s="4">
        <v>1984</v>
      </c>
      <c r="AE84" s="4">
        <v>1903</v>
      </c>
      <c r="AF84" s="4">
        <v>1891</v>
      </c>
      <c r="AG84" s="4">
        <v>1941</v>
      </c>
      <c r="AH84" s="4">
        <v>1957</v>
      </c>
      <c r="AI84" s="4">
        <v>2019</v>
      </c>
      <c r="AJ84" s="4">
        <v>2126</v>
      </c>
      <c r="AK84" s="4">
        <v>2236</v>
      </c>
      <c r="AL84" s="4">
        <v>2262</v>
      </c>
      <c r="AM84" s="4">
        <v>2191</v>
      </c>
      <c r="AN84" s="4">
        <v>2289</v>
      </c>
      <c r="AO84" s="4">
        <v>2347</v>
      </c>
      <c r="AP84" s="4">
        <v>2365</v>
      </c>
      <c r="AQ84" s="4">
        <v>2366</v>
      </c>
      <c r="AR84" s="4">
        <v>2338</v>
      </c>
      <c r="AS84" s="4">
        <v>2489</v>
      </c>
      <c r="AT84" s="4">
        <v>2426</v>
      </c>
      <c r="AU84" s="4">
        <v>2493</v>
      </c>
      <c r="AV84" s="4">
        <v>2359</v>
      </c>
      <c r="AW84" s="4">
        <v>2357</v>
      </c>
      <c r="AX84" s="4">
        <v>2385</v>
      </c>
      <c r="AY84" s="4">
        <v>2382</v>
      </c>
      <c r="AZ84" s="4">
        <v>2258</v>
      </c>
      <c r="BA84" s="4">
        <v>2651</v>
      </c>
      <c r="BB84" s="4">
        <v>2697</v>
      </c>
      <c r="BC84" s="4">
        <v>2620</v>
      </c>
      <c r="BD84" s="4">
        <v>2523</v>
      </c>
      <c r="BE84" s="4">
        <v>2453</v>
      </c>
      <c r="BF84" s="4">
        <v>2391</v>
      </c>
      <c r="BG84" s="4">
        <v>2265</v>
      </c>
      <c r="BH84" s="4">
        <v>2317</v>
      </c>
      <c r="BI84" s="4">
        <v>2261</v>
      </c>
      <c r="BJ84" s="4">
        <v>2213</v>
      </c>
      <c r="BK84" s="4">
        <v>2246</v>
      </c>
      <c r="BL84" s="4">
        <v>2306</v>
      </c>
      <c r="BM84" s="4">
        <v>2250</v>
      </c>
      <c r="BN84" s="4">
        <v>2085</v>
      </c>
      <c r="BO84" s="4">
        <v>2271</v>
      </c>
      <c r="BP84" s="4">
        <v>2103</v>
      </c>
      <c r="BQ84" s="4">
        <v>2172</v>
      </c>
      <c r="BR84" s="4">
        <v>2115</v>
      </c>
      <c r="BS84" s="4">
        <v>2191</v>
      </c>
      <c r="BT84" s="4">
        <v>2442</v>
      </c>
      <c r="BU84" s="4">
        <v>2521</v>
      </c>
      <c r="BV84" s="4">
        <v>2390</v>
      </c>
    </row>
    <row r="85" spans="1:74" x14ac:dyDescent="0.2">
      <c r="A85" s="8" t="s">
        <v>84</v>
      </c>
      <c r="B85" s="4">
        <v>940</v>
      </c>
      <c r="C85" s="4">
        <v>1012</v>
      </c>
      <c r="D85" s="4">
        <v>1005</v>
      </c>
      <c r="E85" s="4">
        <v>1065</v>
      </c>
      <c r="F85" s="4">
        <v>1079</v>
      </c>
      <c r="G85" s="4">
        <v>1232</v>
      </c>
      <c r="H85" s="4">
        <v>1330</v>
      </c>
      <c r="I85" s="4">
        <v>1178</v>
      </c>
      <c r="J85" s="4">
        <v>1241</v>
      </c>
      <c r="K85" s="4">
        <v>1338</v>
      </c>
      <c r="L85" s="4">
        <v>1279</v>
      </c>
      <c r="M85" s="4">
        <v>1351</v>
      </c>
      <c r="N85" s="4">
        <v>1406</v>
      </c>
      <c r="O85" s="4">
        <v>1461</v>
      </c>
      <c r="P85" s="4">
        <v>1349</v>
      </c>
      <c r="Q85" s="4">
        <v>1493</v>
      </c>
      <c r="R85" s="4">
        <v>1498</v>
      </c>
      <c r="S85" s="4">
        <v>1538</v>
      </c>
      <c r="T85" s="4">
        <v>1571</v>
      </c>
      <c r="U85" s="4">
        <v>1692</v>
      </c>
      <c r="V85" s="4">
        <v>1702</v>
      </c>
      <c r="W85" s="4">
        <v>1804</v>
      </c>
      <c r="X85" s="4">
        <v>1816</v>
      </c>
      <c r="Y85" s="4">
        <v>1822</v>
      </c>
      <c r="Z85" s="4">
        <v>1756</v>
      </c>
      <c r="AA85" s="4">
        <v>1831</v>
      </c>
      <c r="AB85" s="4">
        <v>1835</v>
      </c>
      <c r="AC85" s="4">
        <v>1788</v>
      </c>
      <c r="AD85" s="4">
        <v>1856</v>
      </c>
      <c r="AE85" s="4">
        <v>1902</v>
      </c>
      <c r="AF85" s="4">
        <v>1939</v>
      </c>
      <c r="AG85" s="4">
        <v>1918</v>
      </c>
      <c r="AH85" s="4">
        <v>2068</v>
      </c>
      <c r="AI85" s="4">
        <v>2065</v>
      </c>
      <c r="AJ85" s="4">
        <v>2139</v>
      </c>
      <c r="AK85" s="4">
        <v>2300</v>
      </c>
      <c r="AL85" s="4">
        <v>2352</v>
      </c>
      <c r="AM85" s="4">
        <v>2183</v>
      </c>
      <c r="AN85" s="4">
        <v>2365</v>
      </c>
      <c r="AO85" s="4">
        <v>2380</v>
      </c>
      <c r="AP85" s="4">
        <v>2447</v>
      </c>
      <c r="AQ85" s="4">
        <v>2471</v>
      </c>
      <c r="AR85" s="4">
        <v>2544</v>
      </c>
      <c r="AS85" s="4">
        <v>2469</v>
      </c>
      <c r="AT85" s="4">
        <v>2481</v>
      </c>
      <c r="AU85" s="4">
        <v>2590</v>
      </c>
      <c r="AV85" s="4">
        <v>2631</v>
      </c>
      <c r="AW85" s="4">
        <v>2553</v>
      </c>
      <c r="AX85" s="4">
        <v>2463</v>
      </c>
      <c r="AY85" s="4">
        <v>2601</v>
      </c>
      <c r="AZ85" s="4">
        <v>2483</v>
      </c>
      <c r="BA85" s="4">
        <v>2382</v>
      </c>
      <c r="BB85" s="4">
        <v>2777</v>
      </c>
      <c r="BC85" s="4">
        <v>2818</v>
      </c>
      <c r="BD85" s="4">
        <v>2799</v>
      </c>
      <c r="BE85" s="4">
        <v>2696</v>
      </c>
      <c r="BF85" s="4">
        <v>2666</v>
      </c>
      <c r="BG85" s="4">
        <v>2458</v>
      </c>
      <c r="BH85" s="4">
        <v>2435</v>
      </c>
      <c r="BI85" s="4">
        <v>2442</v>
      </c>
      <c r="BJ85" s="4">
        <v>2418</v>
      </c>
      <c r="BK85" s="4">
        <v>2443</v>
      </c>
      <c r="BL85" s="4">
        <v>2392</v>
      </c>
      <c r="BM85" s="4">
        <v>2403</v>
      </c>
      <c r="BN85" s="4">
        <v>2288</v>
      </c>
      <c r="BO85" s="4">
        <v>2390</v>
      </c>
      <c r="BP85" s="4">
        <v>2336</v>
      </c>
      <c r="BQ85" s="4">
        <v>2365</v>
      </c>
      <c r="BR85" s="4">
        <v>2419</v>
      </c>
      <c r="BS85" s="4">
        <v>2357</v>
      </c>
      <c r="BT85" s="4">
        <v>2617</v>
      </c>
      <c r="BU85" s="4">
        <v>2613</v>
      </c>
      <c r="BV85" s="4">
        <v>2761</v>
      </c>
    </row>
    <row r="86" spans="1:74" x14ac:dyDescent="0.2">
      <c r="A86" s="8" t="s">
        <v>85</v>
      </c>
      <c r="B86" s="4">
        <v>978</v>
      </c>
      <c r="C86" s="4">
        <v>936</v>
      </c>
      <c r="D86" s="4">
        <v>939</v>
      </c>
      <c r="E86" s="4">
        <v>977</v>
      </c>
      <c r="F86" s="4">
        <v>974</v>
      </c>
      <c r="G86" s="4">
        <v>999</v>
      </c>
      <c r="H86" s="4">
        <v>1165</v>
      </c>
      <c r="I86" s="4">
        <v>1177</v>
      </c>
      <c r="J86" s="4">
        <v>1156</v>
      </c>
      <c r="K86" s="4">
        <v>1197</v>
      </c>
      <c r="L86" s="4">
        <v>1322</v>
      </c>
      <c r="M86" s="4">
        <v>1293</v>
      </c>
      <c r="N86" s="4">
        <v>1448</v>
      </c>
      <c r="O86" s="4">
        <v>1407</v>
      </c>
      <c r="P86" s="4">
        <v>1291</v>
      </c>
      <c r="Q86" s="4">
        <v>1355</v>
      </c>
      <c r="R86" s="4">
        <v>1458</v>
      </c>
      <c r="S86" s="4">
        <v>1348</v>
      </c>
      <c r="T86" s="4">
        <v>1627</v>
      </c>
      <c r="U86" s="4">
        <v>1610</v>
      </c>
      <c r="V86" s="4">
        <v>1632</v>
      </c>
      <c r="W86" s="4">
        <v>1758</v>
      </c>
      <c r="X86" s="4">
        <v>1791</v>
      </c>
      <c r="Y86" s="4">
        <v>1703</v>
      </c>
      <c r="Z86" s="4">
        <v>1818</v>
      </c>
      <c r="AA86" s="4">
        <v>1797</v>
      </c>
      <c r="AB86" s="4">
        <v>1844</v>
      </c>
      <c r="AC86" s="4">
        <v>1808</v>
      </c>
      <c r="AD86" s="4">
        <v>1878</v>
      </c>
      <c r="AE86" s="4">
        <v>1940</v>
      </c>
      <c r="AF86" s="4">
        <v>1935</v>
      </c>
      <c r="AG86" s="4">
        <v>1947</v>
      </c>
      <c r="AH86" s="4">
        <v>2002</v>
      </c>
      <c r="AI86" s="4">
        <v>2072</v>
      </c>
      <c r="AJ86" s="4">
        <v>2196</v>
      </c>
      <c r="AK86" s="4">
        <v>2334</v>
      </c>
      <c r="AL86" s="4">
        <v>2380</v>
      </c>
      <c r="AM86" s="4">
        <v>2193</v>
      </c>
      <c r="AN86" s="4">
        <v>2445</v>
      </c>
      <c r="AO86" s="4">
        <v>2441</v>
      </c>
      <c r="AP86" s="4">
        <v>2482</v>
      </c>
      <c r="AQ86" s="4">
        <v>2493</v>
      </c>
      <c r="AR86" s="4">
        <v>2473</v>
      </c>
      <c r="AS86" s="4">
        <v>2704</v>
      </c>
      <c r="AT86" s="4">
        <v>2544</v>
      </c>
      <c r="AU86" s="4">
        <v>2621</v>
      </c>
      <c r="AV86" s="4">
        <v>2759</v>
      </c>
      <c r="AW86" s="4">
        <v>2709</v>
      </c>
      <c r="AX86" s="4">
        <v>2730</v>
      </c>
      <c r="AY86" s="4">
        <v>2574</v>
      </c>
      <c r="AZ86" s="4">
        <v>2746</v>
      </c>
      <c r="BA86" s="4">
        <v>2598</v>
      </c>
      <c r="BB86" s="4">
        <v>2615</v>
      </c>
      <c r="BC86" s="4">
        <v>2826</v>
      </c>
      <c r="BD86" s="4">
        <v>2932</v>
      </c>
      <c r="BE86" s="4">
        <v>2775</v>
      </c>
      <c r="BF86" s="4">
        <v>2768</v>
      </c>
      <c r="BG86" s="4">
        <v>2726</v>
      </c>
      <c r="BH86" s="4">
        <v>2738</v>
      </c>
      <c r="BI86" s="4">
        <v>2521</v>
      </c>
      <c r="BJ86" s="4">
        <v>2584</v>
      </c>
      <c r="BK86" s="4">
        <v>2539</v>
      </c>
      <c r="BL86" s="4">
        <v>2538</v>
      </c>
      <c r="BM86" s="4">
        <v>2534</v>
      </c>
      <c r="BN86" s="4">
        <v>2672</v>
      </c>
      <c r="BO86" s="4">
        <v>2617</v>
      </c>
      <c r="BP86" s="4">
        <v>2582</v>
      </c>
      <c r="BQ86" s="4">
        <v>2552</v>
      </c>
      <c r="BR86" s="4">
        <v>2564</v>
      </c>
      <c r="BS86" s="4">
        <v>2507</v>
      </c>
      <c r="BT86" s="4">
        <v>2742</v>
      </c>
      <c r="BU86" s="4">
        <v>2635</v>
      </c>
      <c r="BV86" s="4">
        <v>2788</v>
      </c>
    </row>
    <row r="87" spans="1:74" x14ac:dyDescent="0.2">
      <c r="A87" s="8" t="s">
        <v>86</v>
      </c>
      <c r="B87" s="4">
        <v>818</v>
      </c>
      <c r="C87" s="4">
        <v>892</v>
      </c>
      <c r="D87" s="4">
        <v>833</v>
      </c>
      <c r="E87" s="4">
        <v>859</v>
      </c>
      <c r="F87" s="4">
        <v>960</v>
      </c>
      <c r="G87" s="4">
        <v>919</v>
      </c>
      <c r="H87" s="4">
        <v>1017</v>
      </c>
      <c r="I87" s="4">
        <v>1094</v>
      </c>
      <c r="J87" s="4">
        <v>1080</v>
      </c>
      <c r="K87" s="4">
        <v>1093</v>
      </c>
      <c r="L87" s="4">
        <v>1145</v>
      </c>
      <c r="M87" s="4">
        <v>1168</v>
      </c>
      <c r="N87" s="4">
        <v>1259</v>
      </c>
      <c r="O87" s="4">
        <v>1316</v>
      </c>
      <c r="P87" s="4">
        <v>1242</v>
      </c>
      <c r="Q87" s="4">
        <v>1282</v>
      </c>
      <c r="R87" s="4">
        <v>1344</v>
      </c>
      <c r="S87" s="4">
        <v>1360</v>
      </c>
      <c r="T87" s="4">
        <v>1479</v>
      </c>
      <c r="U87" s="4">
        <v>1487</v>
      </c>
      <c r="V87" s="4">
        <v>1575</v>
      </c>
      <c r="W87" s="4">
        <v>1619</v>
      </c>
      <c r="X87" s="4">
        <v>1741</v>
      </c>
      <c r="Y87" s="4">
        <v>1609</v>
      </c>
      <c r="Z87" s="4">
        <v>1648</v>
      </c>
      <c r="AA87" s="4">
        <v>1747</v>
      </c>
      <c r="AB87" s="4">
        <v>1809</v>
      </c>
      <c r="AC87" s="4">
        <v>1671</v>
      </c>
      <c r="AD87" s="4">
        <v>1865</v>
      </c>
      <c r="AE87" s="4">
        <v>1810</v>
      </c>
      <c r="AF87" s="4">
        <v>1926</v>
      </c>
      <c r="AG87" s="4">
        <v>1974</v>
      </c>
      <c r="AH87" s="4">
        <v>2079</v>
      </c>
      <c r="AI87" s="4">
        <v>2029</v>
      </c>
      <c r="AJ87" s="4">
        <v>2078</v>
      </c>
      <c r="AK87" s="4">
        <v>2215</v>
      </c>
      <c r="AL87" s="4">
        <v>2418</v>
      </c>
      <c r="AM87" s="4">
        <v>2249</v>
      </c>
      <c r="AN87" s="4">
        <v>2318</v>
      </c>
      <c r="AO87" s="4">
        <v>2468</v>
      </c>
      <c r="AP87" s="4">
        <v>2585</v>
      </c>
      <c r="AQ87" s="4">
        <v>2536</v>
      </c>
      <c r="AR87" s="4">
        <v>2607</v>
      </c>
      <c r="AS87" s="4">
        <v>2845</v>
      </c>
      <c r="AT87" s="4">
        <v>2647</v>
      </c>
      <c r="AU87" s="4">
        <v>2645</v>
      </c>
      <c r="AV87" s="4">
        <v>2750</v>
      </c>
      <c r="AW87" s="4">
        <v>2804</v>
      </c>
      <c r="AX87" s="4">
        <v>2801</v>
      </c>
      <c r="AY87" s="4">
        <v>2835</v>
      </c>
      <c r="AZ87" s="4">
        <v>2818</v>
      </c>
      <c r="BA87" s="4">
        <v>2742</v>
      </c>
      <c r="BB87" s="4">
        <v>2809</v>
      </c>
      <c r="BC87" s="4">
        <v>2599</v>
      </c>
      <c r="BD87" s="4">
        <v>2955</v>
      </c>
      <c r="BE87" s="4">
        <v>2954</v>
      </c>
      <c r="BF87" s="4">
        <v>2991</v>
      </c>
      <c r="BG87" s="4">
        <v>2866</v>
      </c>
      <c r="BH87" s="4">
        <v>2825</v>
      </c>
      <c r="BI87" s="4">
        <v>2748</v>
      </c>
      <c r="BJ87" s="4">
        <v>2598</v>
      </c>
      <c r="BK87" s="4">
        <v>2683</v>
      </c>
      <c r="BL87" s="4">
        <v>2739</v>
      </c>
      <c r="BM87" s="4">
        <v>2686</v>
      </c>
      <c r="BN87" s="4">
        <v>2587</v>
      </c>
      <c r="BO87" s="4">
        <v>2744</v>
      </c>
      <c r="BP87" s="4">
        <v>2762</v>
      </c>
      <c r="BQ87" s="4">
        <v>2744</v>
      </c>
      <c r="BR87" s="4">
        <v>2706</v>
      </c>
      <c r="BS87" s="4">
        <v>2729</v>
      </c>
      <c r="BT87" s="4">
        <v>2927</v>
      </c>
      <c r="BU87" s="4">
        <v>2968</v>
      </c>
      <c r="BV87" s="4">
        <v>2899</v>
      </c>
    </row>
    <row r="88" spans="1:74" x14ac:dyDescent="0.2">
      <c r="A88" s="8" t="s">
        <v>87</v>
      </c>
      <c r="B88" s="4">
        <v>791</v>
      </c>
      <c r="C88" s="4">
        <v>738</v>
      </c>
      <c r="D88" s="4">
        <v>801</v>
      </c>
      <c r="E88" s="4">
        <v>818</v>
      </c>
      <c r="F88" s="4">
        <v>841</v>
      </c>
      <c r="G88" s="4">
        <v>871</v>
      </c>
      <c r="H88" s="4">
        <v>982</v>
      </c>
      <c r="I88" s="4">
        <v>896</v>
      </c>
      <c r="J88" s="4">
        <v>1003</v>
      </c>
      <c r="K88" s="4">
        <v>1054</v>
      </c>
      <c r="L88" s="4">
        <v>1057</v>
      </c>
      <c r="M88" s="4">
        <v>1120</v>
      </c>
      <c r="N88" s="4">
        <v>1198</v>
      </c>
      <c r="O88" s="4">
        <v>1165</v>
      </c>
      <c r="P88" s="4">
        <v>1107</v>
      </c>
      <c r="Q88" s="4">
        <v>1267</v>
      </c>
      <c r="R88" s="4">
        <v>1316</v>
      </c>
      <c r="S88" s="4">
        <v>1247</v>
      </c>
      <c r="T88" s="4">
        <v>1447</v>
      </c>
      <c r="U88" s="4">
        <v>1370</v>
      </c>
      <c r="V88" s="4">
        <v>1492</v>
      </c>
      <c r="W88" s="4">
        <v>1622</v>
      </c>
      <c r="X88" s="4">
        <v>1517</v>
      </c>
      <c r="Y88" s="4">
        <v>1508</v>
      </c>
      <c r="Z88" s="4">
        <v>1493</v>
      </c>
      <c r="AA88" s="4">
        <v>1659</v>
      </c>
      <c r="AB88" s="4">
        <v>1697</v>
      </c>
      <c r="AC88" s="4">
        <v>1609</v>
      </c>
      <c r="AD88" s="4">
        <v>1768</v>
      </c>
      <c r="AE88" s="4">
        <v>1806</v>
      </c>
      <c r="AF88" s="4">
        <v>1805</v>
      </c>
      <c r="AG88" s="4">
        <v>1885</v>
      </c>
      <c r="AH88" s="4">
        <v>2004</v>
      </c>
      <c r="AI88" s="4">
        <v>1983</v>
      </c>
      <c r="AJ88" s="4">
        <v>1998</v>
      </c>
      <c r="AK88" s="4">
        <v>2148</v>
      </c>
      <c r="AL88" s="4">
        <v>2188</v>
      </c>
      <c r="AM88" s="4">
        <v>2275</v>
      </c>
      <c r="AN88" s="4">
        <v>2384</v>
      </c>
      <c r="AO88" s="4">
        <v>2429</v>
      </c>
      <c r="AP88" s="4">
        <v>2570</v>
      </c>
      <c r="AQ88" s="4">
        <v>2485</v>
      </c>
      <c r="AR88" s="4">
        <v>2522</v>
      </c>
      <c r="AS88" s="4">
        <v>2770</v>
      </c>
      <c r="AT88" s="4">
        <v>2767</v>
      </c>
      <c r="AU88" s="4">
        <v>2822</v>
      </c>
      <c r="AV88" s="4">
        <v>2723</v>
      </c>
      <c r="AW88" s="4">
        <v>2688</v>
      </c>
      <c r="AX88" s="4">
        <v>2857</v>
      </c>
      <c r="AY88" s="4">
        <v>2982</v>
      </c>
      <c r="AZ88" s="4">
        <v>2965</v>
      </c>
      <c r="BA88" s="4">
        <v>2793</v>
      </c>
      <c r="BB88" s="4">
        <v>2791</v>
      </c>
      <c r="BC88" s="4">
        <v>2733</v>
      </c>
      <c r="BD88" s="4">
        <v>2608</v>
      </c>
      <c r="BE88" s="4">
        <v>2965</v>
      </c>
      <c r="BF88" s="4">
        <v>3135</v>
      </c>
      <c r="BG88" s="4">
        <v>3015</v>
      </c>
      <c r="BH88" s="4">
        <v>3027</v>
      </c>
      <c r="BI88" s="4">
        <v>2818</v>
      </c>
      <c r="BJ88" s="4">
        <v>2814</v>
      </c>
      <c r="BK88" s="4">
        <v>2764</v>
      </c>
      <c r="BL88" s="4">
        <v>2856</v>
      </c>
      <c r="BM88" s="4">
        <v>2850</v>
      </c>
      <c r="BN88" s="4">
        <v>2768</v>
      </c>
      <c r="BO88" s="4">
        <v>3025</v>
      </c>
      <c r="BP88" s="4">
        <v>3015</v>
      </c>
      <c r="BQ88" s="4">
        <v>3010</v>
      </c>
      <c r="BR88" s="4">
        <v>3030</v>
      </c>
      <c r="BS88" s="4">
        <v>2774</v>
      </c>
      <c r="BT88" s="35">
        <v>3112</v>
      </c>
      <c r="BU88" s="4">
        <v>3172</v>
      </c>
      <c r="BV88" s="4">
        <v>3140</v>
      </c>
    </row>
    <row r="89" spans="1:74" x14ac:dyDescent="0.2">
      <c r="A89" s="8" t="s">
        <v>88</v>
      </c>
      <c r="B89" s="4">
        <v>661</v>
      </c>
      <c r="C89" s="4">
        <v>698</v>
      </c>
      <c r="D89" s="4">
        <v>742</v>
      </c>
      <c r="E89" s="4">
        <v>727</v>
      </c>
      <c r="F89" s="4">
        <v>761</v>
      </c>
      <c r="G89" s="4">
        <v>759</v>
      </c>
      <c r="H89" s="4">
        <v>927</v>
      </c>
      <c r="I89" s="4">
        <v>797</v>
      </c>
      <c r="J89" s="4">
        <v>871</v>
      </c>
      <c r="K89" s="4">
        <v>931</v>
      </c>
      <c r="L89" s="4">
        <v>971</v>
      </c>
      <c r="M89" s="4">
        <v>916</v>
      </c>
      <c r="N89" s="4">
        <v>1044</v>
      </c>
      <c r="O89" s="4">
        <v>1123</v>
      </c>
      <c r="P89" s="4">
        <v>1031</v>
      </c>
      <c r="Q89" s="4">
        <v>1144</v>
      </c>
      <c r="R89" s="4">
        <v>1154</v>
      </c>
      <c r="S89" s="4">
        <v>1150</v>
      </c>
      <c r="T89" s="4">
        <v>1251</v>
      </c>
      <c r="U89" s="4">
        <v>1324</v>
      </c>
      <c r="V89" s="4">
        <v>1304</v>
      </c>
      <c r="W89" s="4">
        <v>1417</v>
      </c>
      <c r="X89" s="4">
        <v>1437</v>
      </c>
      <c r="Y89" s="4">
        <v>1403</v>
      </c>
      <c r="Z89" s="4">
        <v>1420</v>
      </c>
      <c r="AA89" s="4">
        <v>1502</v>
      </c>
      <c r="AB89" s="4">
        <v>1531</v>
      </c>
      <c r="AC89" s="4">
        <v>1507</v>
      </c>
      <c r="AD89" s="4">
        <v>1599</v>
      </c>
      <c r="AE89" s="4">
        <v>1587</v>
      </c>
      <c r="AF89" s="4">
        <v>1727</v>
      </c>
      <c r="AG89" s="4">
        <v>1881</v>
      </c>
      <c r="AH89" s="4">
        <v>1857</v>
      </c>
      <c r="AI89" s="4">
        <v>1949</v>
      </c>
      <c r="AJ89" s="4">
        <v>2010</v>
      </c>
      <c r="AK89" s="4">
        <v>2030</v>
      </c>
      <c r="AL89" s="4">
        <v>2221</v>
      </c>
      <c r="AM89" s="4">
        <v>2130</v>
      </c>
      <c r="AN89" s="4">
        <v>2196</v>
      </c>
      <c r="AO89" s="4">
        <v>2422</v>
      </c>
      <c r="AP89" s="4">
        <v>2460</v>
      </c>
      <c r="AQ89" s="4">
        <v>2582</v>
      </c>
      <c r="AR89" s="4">
        <v>2544</v>
      </c>
      <c r="AS89" s="4">
        <v>2775</v>
      </c>
      <c r="AT89" s="4">
        <v>2725</v>
      </c>
      <c r="AU89" s="4">
        <v>2761</v>
      </c>
      <c r="AV89" s="4">
        <v>2713</v>
      </c>
      <c r="AW89" s="4">
        <v>2689</v>
      </c>
      <c r="AX89" s="4">
        <v>2866</v>
      </c>
      <c r="AY89" s="4">
        <v>2951</v>
      </c>
      <c r="AZ89" s="4">
        <v>3011</v>
      </c>
      <c r="BA89" s="4">
        <v>2993</v>
      </c>
      <c r="BB89" s="4">
        <v>2778</v>
      </c>
      <c r="BC89" s="4">
        <v>2928</v>
      </c>
      <c r="BD89" s="4">
        <v>2724</v>
      </c>
      <c r="BE89" s="4">
        <v>2634</v>
      </c>
      <c r="BF89" s="4">
        <v>3057</v>
      </c>
      <c r="BG89" s="4">
        <v>3076</v>
      </c>
      <c r="BH89" s="4">
        <v>3102</v>
      </c>
      <c r="BI89" s="4">
        <v>3111</v>
      </c>
      <c r="BJ89" s="4">
        <v>2977</v>
      </c>
      <c r="BK89" s="4">
        <v>2991</v>
      </c>
      <c r="BL89" s="4">
        <v>3051</v>
      </c>
      <c r="BM89" s="4">
        <v>2992</v>
      </c>
      <c r="BN89" s="4">
        <v>2905</v>
      </c>
      <c r="BO89" s="4">
        <v>3171</v>
      </c>
      <c r="BP89" s="4">
        <v>3108</v>
      </c>
      <c r="BQ89" s="4">
        <v>3146</v>
      </c>
      <c r="BR89" s="4">
        <v>3258</v>
      </c>
      <c r="BS89" s="4">
        <v>3075</v>
      </c>
      <c r="BT89" s="4">
        <v>3439</v>
      </c>
      <c r="BU89" s="4">
        <v>3187</v>
      </c>
      <c r="BV89" s="4">
        <v>3278</v>
      </c>
    </row>
    <row r="90" spans="1:74" x14ac:dyDescent="0.2">
      <c r="A90" s="8" t="s">
        <v>89</v>
      </c>
      <c r="B90" s="4">
        <v>549</v>
      </c>
      <c r="C90" s="4">
        <v>623</v>
      </c>
      <c r="D90" s="4">
        <v>585</v>
      </c>
      <c r="E90" s="4">
        <v>636</v>
      </c>
      <c r="F90" s="4">
        <v>621</v>
      </c>
      <c r="G90" s="4">
        <v>697</v>
      </c>
      <c r="H90" s="4">
        <v>759</v>
      </c>
      <c r="I90" s="4">
        <v>710</v>
      </c>
      <c r="J90" s="4">
        <v>730</v>
      </c>
      <c r="K90" s="4">
        <v>770</v>
      </c>
      <c r="L90" s="4">
        <v>815</v>
      </c>
      <c r="M90" s="4">
        <v>782</v>
      </c>
      <c r="N90" s="4">
        <v>884</v>
      </c>
      <c r="O90" s="4">
        <v>995</v>
      </c>
      <c r="P90" s="4">
        <v>980</v>
      </c>
      <c r="Q90" s="4">
        <v>1012</v>
      </c>
      <c r="R90" s="4">
        <v>1088</v>
      </c>
      <c r="S90" s="4">
        <v>1053</v>
      </c>
      <c r="T90" s="4">
        <v>1115</v>
      </c>
      <c r="U90" s="4">
        <v>1141</v>
      </c>
      <c r="V90" s="4">
        <v>1220</v>
      </c>
      <c r="W90" s="4">
        <v>1248</v>
      </c>
      <c r="X90" s="4">
        <v>1359</v>
      </c>
      <c r="Y90" s="4">
        <v>1302</v>
      </c>
      <c r="Z90" s="4">
        <v>1238</v>
      </c>
      <c r="AA90" s="4">
        <v>1408</v>
      </c>
      <c r="AB90" s="4">
        <v>1396</v>
      </c>
      <c r="AC90" s="4">
        <v>1297</v>
      </c>
      <c r="AD90" s="4">
        <v>1528</v>
      </c>
      <c r="AE90" s="4">
        <v>1473</v>
      </c>
      <c r="AF90" s="4">
        <v>1558</v>
      </c>
      <c r="AG90" s="4">
        <v>1640</v>
      </c>
      <c r="AH90" s="4">
        <v>1787</v>
      </c>
      <c r="AI90" s="4">
        <v>1800</v>
      </c>
      <c r="AJ90" s="4">
        <v>1928</v>
      </c>
      <c r="AK90" s="4">
        <v>1961</v>
      </c>
      <c r="AL90" s="4">
        <v>2046</v>
      </c>
      <c r="AM90" s="4">
        <v>1969</v>
      </c>
      <c r="AN90" s="4">
        <v>2173</v>
      </c>
      <c r="AO90" s="4">
        <v>2388</v>
      </c>
      <c r="AP90" s="4">
        <v>2386</v>
      </c>
      <c r="AQ90" s="4">
        <v>2432</v>
      </c>
      <c r="AR90" s="4">
        <v>2464</v>
      </c>
      <c r="AS90" s="4">
        <v>2731</v>
      </c>
      <c r="AT90" s="4">
        <v>2621</v>
      </c>
      <c r="AU90" s="4">
        <v>2723</v>
      </c>
      <c r="AV90" s="4">
        <v>2781</v>
      </c>
      <c r="AW90" s="4">
        <v>2829</v>
      </c>
      <c r="AX90" s="4">
        <v>2741</v>
      </c>
      <c r="AY90" s="4">
        <v>2911</v>
      </c>
      <c r="AZ90" s="4">
        <v>3022</v>
      </c>
      <c r="BA90" s="4">
        <v>2995</v>
      </c>
      <c r="BB90" s="4">
        <v>3011</v>
      </c>
      <c r="BC90" s="4">
        <v>2963</v>
      </c>
      <c r="BD90" s="4">
        <v>2671</v>
      </c>
      <c r="BE90" s="4">
        <v>2681</v>
      </c>
      <c r="BF90" s="4">
        <v>2662</v>
      </c>
      <c r="BG90" s="4">
        <v>3004</v>
      </c>
      <c r="BH90" s="4">
        <v>3071</v>
      </c>
      <c r="BI90" s="4">
        <v>3010</v>
      </c>
      <c r="BJ90" s="4">
        <v>3193</v>
      </c>
      <c r="BK90" s="4">
        <v>3105</v>
      </c>
      <c r="BL90" s="4">
        <v>3156</v>
      </c>
      <c r="BM90" s="4">
        <v>3122</v>
      </c>
      <c r="BN90" s="4">
        <v>2952</v>
      </c>
      <c r="BO90" s="4">
        <v>3168</v>
      </c>
      <c r="BP90" s="4">
        <v>3169</v>
      </c>
      <c r="BQ90" s="4">
        <v>3373</v>
      </c>
      <c r="BR90" s="4">
        <v>3360</v>
      </c>
      <c r="BS90" s="4">
        <v>3163</v>
      </c>
      <c r="BT90" s="4">
        <v>3583</v>
      </c>
      <c r="BU90" s="4">
        <v>3364</v>
      </c>
      <c r="BV90" s="4">
        <v>3481</v>
      </c>
    </row>
    <row r="91" spans="1:74" x14ac:dyDescent="0.2">
      <c r="A91" s="8" t="s">
        <v>90</v>
      </c>
      <c r="B91" s="4">
        <v>499</v>
      </c>
      <c r="C91" s="4">
        <v>462</v>
      </c>
      <c r="D91" s="4">
        <v>525</v>
      </c>
      <c r="E91" s="4">
        <v>517</v>
      </c>
      <c r="F91" s="4">
        <v>518</v>
      </c>
      <c r="G91" s="4">
        <v>601</v>
      </c>
      <c r="H91" s="4">
        <v>635</v>
      </c>
      <c r="I91" s="4">
        <v>597</v>
      </c>
      <c r="J91" s="4">
        <v>658</v>
      </c>
      <c r="K91" s="4">
        <v>679</v>
      </c>
      <c r="L91" s="4">
        <v>630</v>
      </c>
      <c r="M91" s="4">
        <v>714</v>
      </c>
      <c r="N91" s="4">
        <v>803</v>
      </c>
      <c r="O91" s="4">
        <v>806</v>
      </c>
      <c r="P91" s="4">
        <v>771</v>
      </c>
      <c r="Q91" s="4">
        <v>811</v>
      </c>
      <c r="R91" s="4">
        <v>905</v>
      </c>
      <c r="S91" s="4">
        <v>867</v>
      </c>
      <c r="T91" s="4">
        <v>995</v>
      </c>
      <c r="U91" s="4">
        <v>1004</v>
      </c>
      <c r="V91" s="4">
        <v>1054</v>
      </c>
      <c r="W91" s="4">
        <v>1024</v>
      </c>
      <c r="X91" s="4">
        <v>1126</v>
      </c>
      <c r="Y91" s="4">
        <v>1178</v>
      </c>
      <c r="Z91" s="4">
        <v>1173</v>
      </c>
      <c r="AA91" s="4">
        <v>1240</v>
      </c>
      <c r="AB91" s="4">
        <v>1291</v>
      </c>
      <c r="AC91" s="4">
        <v>1179</v>
      </c>
      <c r="AD91" s="4">
        <v>1322</v>
      </c>
      <c r="AE91" s="4">
        <v>1369</v>
      </c>
      <c r="AF91" s="4">
        <v>1402</v>
      </c>
      <c r="AG91" s="4">
        <v>1510</v>
      </c>
      <c r="AH91" s="4">
        <v>1615</v>
      </c>
      <c r="AI91" s="4">
        <v>1585</v>
      </c>
      <c r="AJ91" s="4">
        <v>1660</v>
      </c>
      <c r="AK91" s="4">
        <v>1800</v>
      </c>
      <c r="AL91" s="4">
        <v>2008</v>
      </c>
      <c r="AM91" s="4">
        <v>1930</v>
      </c>
      <c r="AN91" s="4">
        <v>1961</v>
      </c>
      <c r="AO91" s="4">
        <v>2139</v>
      </c>
      <c r="AP91" s="4">
        <v>2287</v>
      </c>
      <c r="AQ91" s="4">
        <v>2290</v>
      </c>
      <c r="AR91" s="4">
        <v>2351</v>
      </c>
      <c r="AS91" s="4">
        <v>2658</v>
      </c>
      <c r="AT91" s="4">
        <v>2478</v>
      </c>
      <c r="AU91" s="4">
        <v>2589</v>
      </c>
      <c r="AV91" s="4">
        <v>2750</v>
      </c>
      <c r="AW91" s="4">
        <v>2679</v>
      </c>
      <c r="AX91" s="4">
        <v>2735</v>
      </c>
      <c r="AY91" s="4">
        <v>2685</v>
      </c>
      <c r="AZ91" s="4">
        <v>2769</v>
      </c>
      <c r="BA91" s="4">
        <v>2867</v>
      </c>
      <c r="BB91" s="4">
        <v>2935</v>
      </c>
      <c r="BC91" s="4">
        <v>2974</v>
      </c>
      <c r="BD91" s="4">
        <v>2681</v>
      </c>
      <c r="BE91" s="4">
        <v>2683</v>
      </c>
      <c r="BF91" s="4">
        <v>2641</v>
      </c>
      <c r="BG91" s="4">
        <v>2435</v>
      </c>
      <c r="BH91" s="4">
        <v>3098</v>
      </c>
      <c r="BI91" s="4">
        <v>3012</v>
      </c>
      <c r="BJ91" s="4">
        <v>3046</v>
      </c>
      <c r="BK91" s="4">
        <v>3055</v>
      </c>
      <c r="BL91" s="4">
        <v>3149</v>
      </c>
      <c r="BM91" s="4">
        <v>3135</v>
      </c>
      <c r="BN91" s="4">
        <v>2961</v>
      </c>
      <c r="BO91" s="4">
        <v>3255</v>
      </c>
      <c r="BP91" s="4">
        <v>3210</v>
      </c>
      <c r="BQ91" s="4">
        <v>3257</v>
      </c>
      <c r="BR91" s="4">
        <v>3395</v>
      </c>
      <c r="BS91" s="4">
        <v>3333</v>
      </c>
      <c r="BT91" s="4">
        <v>3671</v>
      </c>
      <c r="BU91" s="4">
        <v>3470</v>
      </c>
      <c r="BV91" s="4">
        <v>3636</v>
      </c>
    </row>
    <row r="92" spans="1:74" x14ac:dyDescent="0.2">
      <c r="A92" s="8" t="s">
        <v>91</v>
      </c>
      <c r="B92" s="4">
        <v>386</v>
      </c>
      <c r="C92" s="4">
        <v>408</v>
      </c>
      <c r="D92" s="4">
        <v>371</v>
      </c>
      <c r="E92" s="4">
        <v>469</v>
      </c>
      <c r="F92" s="4">
        <v>407</v>
      </c>
      <c r="G92" s="4">
        <v>494</v>
      </c>
      <c r="H92" s="4">
        <v>512</v>
      </c>
      <c r="I92" s="4">
        <v>515</v>
      </c>
      <c r="J92" s="4">
        <v>494</v>
      </c>
      <c r="K92" s="4">
        <v>519</v>
      </c>
      <c r="L92" s="4">
        <v>592</v>
      </c>
      <c r="M92" s="4">
        <v>577</v>
      </c>
      <c r="N92" s="4">
        <v>667</v>
      </c>
      <c r="O92" s="4">
        <v>679</v>
      </c>
      <c r="P92" s="4">
        <v>652</v>
      </c>
      <c r="Q92" s="4">
        <v>699</v>
      </c>
      <c r="R92" s="4">
        <v>781</v>
      </c>
      <c r="S92" s="4">
        <v>729</v>
      </c>
      <c r="T92" s="4">
        <v>876</v>
      </c>
      <c r="U92" s="4">
        <v>806</v>
      </c>
      <c r="V92" s="4">
        <v>928</v>
      </c>
      <c r="W92" s="4">
        <v>970</v>
      </c>
      <c r="X92" s="4">
        <v>1060</v>
      </c>
      <c r="Y92" s="4">
        <v>1005</v>
      </c>
      <c r="Z92" s="4">
        <v>1061</v>
      </c>
      <c r="AA92" s="4">
        <v>1163</v>
      </c>
      <c r="AB92" s="4">
        <v>1144</v>
      </c>
      <c r="AC92" s="4">
        <v>1109</v>
      </c>
      <c r="AD92" s="4">
        <v>1146</v>
      </c>
      <c r="AE92" s="4">
        <v>1156</v>
      </c>
      <c r="AF92" s="4">
        <v>1252</v>
      </c>
      <c r="AG92" s="4">
        <v>1327</v>
      </c>
      <c r="AH92" s="4">
        <v>1406</v>
      </c>
      <c r="AI92" s="4">
        <v>1547</v>
      </c>
      <c r="AJ92" s="4">
        <v>1573</v>
      </c>
      <c r="AK92" s="4">
        <v>1655</v>
      </c>
      <c r="AL92" s="4">
        <v>1826</v>
      </c>
      <c r="AM92" s="4">
        <v>1714</v>
      </c>
      <c r="AN92" s="4">
        <v>1806</v>
      </c>
      <c r="AO92" s="4">
        <v>1951</v>
      </c>
      <c r="AP92" s="4">
        <v>2092</v>
      </c>
      <c r="AQ92" s="4">
        <v>2177</v>
      </c>
      <c r="AR92" s="4">
        <v>2137</v>
      </c>
      <c r="AS92" s="4">
        <v>2348</v>
      </c>
      <c r="AT92" s="4">
        <v>2400</v>
      </c>
      <c r="AU92" s="4">
        <v>2440</v>
      </c>
      <c r="AV92" s="4">
        <v>2465</v>
      </c>
      <c r="AW92" s="4">
        <v>2569</v>
      </c>
      <c r="AX92" s="4">
        <v>2610</v>
      </c>
      <c r="AY92" s="4">
        <v>2698</v>
      </c>
      <c r="AZ92" s="4">
        <v>2603</v>
      </c>
      <c r="BA92" s="4">
        <v>2677</v>
      </c>
      <c r="BB92" s="4">
        <v>2822</v>
      </c>
      <c r="BC92" s="4">
        <v>2903</v>
      </c>
      <c r="BD92" s="4">
        <v>2664</v>
      </c>
      <c r="BE92" s="4">
        <v>2661</v>
      </c>
      <c r="BF92" s="4">
        <v>2623</v>
      </c>
      <c r="BG92" s="4">
        <v>2509</v>
      </c>
      <c r="BH92" s="4">
        <v>2480</v>
      </c>
      <c r="BI92" s="4">
        <v>2975</v>
      </c>
      <c r="BJ92" s="4">
        <v>3055</v>
      </c>
      <c r="BK92" s="4">
        <v>3002</v>
      </c>
      <c r="BL92" s="4">
        <v>3086</v>
      </c>
      <c r="BM92" s="4">
        <v>3132</v>
      </c>
      <c r="BN92" s="4">
        <v>3035</v>
      </c>
      <c r="BO92" s="4">
        <v>3140</v>
      </c>
      <c r="BP92" s="4">
        <v>3250</v>
      </c>
      <c r="BQ92" s="4">
        <v>3330</v>
      </c>
      <c r="BR92" s="4">
        <v>3354</v>
      </c>
      <c r="BS92" s="4">
        <v>3254</v>
      </c>
      <c r="BT92" s="4">
        <v>3693</v>
      </c>
      <c r="BU92" s="4">
        <v>3613</v>
      </c>
      <c r="BV92" s="4">
        <v>3544</v>
      </c>
    </row>
    <row r="93" spans="1:74" x14ac:dyDescent="0.2">
      <c r="A93" s="8" t="s">
        <v>92</v>
      </c>
      <c r="B93" s="4">
        <v>277</v>
      </c>
      <c r="C93" s="4">
        <v>295</v>
      </c>
      <c r="D93" s="4">
        <v>297</v>
      </c>
      <c r="E93" s="4">
        <v>324</v>
      </c>
      <c r="F93" s="4">
        <v>341</v>
      </c>
      <c r="G93" s="4">
        <v>373</v>
      </c>
      <c r="H93" s="4">
        <v>417</v>
      </c>
      <c r="I93" s="4">
        <v>400</v>
      </c>
      <c r="J93" s="4">
        <v>476</v>
      </c>
      <c r="K93" s="4">
        <v>429</v>
      </c>
      <c r="L93" s="4">
        <v>487</v>
      </c>
      <c r="M93" s="4">
        <v>448</v>
      </c>
      <c r="N93" s="4">
        <v>540</v>
      </c>
      <c r="O93" s="4">
        <v>533</v>
      </c>
      <c r="P93" s="4">
        <v>542</v>
      </c>
      <c r="Q93" s="4">
        <v>632</v>
      </c>
      <c r="R93" s="4">
        <v>672</v>
      </c>
      <c r="S93" s="4">
        <v>635</v>
      </c>
      <c r="T93" s="4">
        <v>694</v>
      </c>
      <c r="U93" s="4">
        <v>755</v>
      </c>
      <c r="V93" s="4">
        <v>720</v>
      </c>
      <c r="W93" s="4">
        <v>753</v>
      </c>
      <c r="X93" s="4">
        <v>821</v>
      </c>
      <c r="Y93" s="4">
        <v>879</v>
      </c>
      <c r="Z93" s="4">
        <v>857</v>
      </c>
      <c r="AA93" s="4">
        <v>879</v>
      </c>
      <c r="AB93" s="4">
        <v>955</v>
      </c>
      <c r="AC93" s="4">
        <v>903</v>
      </c>
      <c r="AD93" s="4">
        <v>969</v>
      </c>
      <c r="AE93" s="4">
        <v>978</v>
      </c>
      <c r="AF93" s="4">
        <v>963</v>
      </c>
      <c r="AG93" s="4">
        <v>1128</v>
      </c>
      <c r="AH93" s="4">
        <v>1220</v>
      </c>
      <c r="AI93" s="4">
        <v>1236</v>
      </c>
      <c r="AJ93" s="4">
        <v>1331</v>
      </c>
      <c r="AK93" s="4">
        <v>1525</v>
      </c>
      <c r="AL93" s="4">
        <v>1596</v>
      </c>
      <c r="AM93" s="4">
        <v>1498</v>
      </c>
      <c r="AN93" s="4">
        <v>1681</v>
      </c>
      <c r="AO93" s="4">
        <v>1774</v>
      </c>
      <c r="AP93" s="4">
        <v>1783</v>
      </c>
      <c r="AQ93" s="4">
        <v>1833</v>
      </c>
      <c r="AR93" s="4">
        <v>1940</v>
      </c>
      <c r="AS93" s="4">
        <v>2243</v>
      </c>
      <c r="AT93" s="4">
        <v>2152</v>
      </c>
      <c r="AU93" s="4">
        <v>2241</v>
      </c>
      <c r="AV93" s="4">
        <v>2256</v>
      </c>
      <c r="AW93" s="4">
        <v>2243</v>
      </c>
      <c r="AX93" s="4">
        <v>2450</v>
      </c>
      <c r="AY93" s="4">
        <v>2503</v>
      </c>
      <c r="AZ93" s="4">
        <v>2520</v>
      </c>
      <c r="BA93" s="4">
        <v>2502</v>
      </c>
      <c r="BB93" s="4">
        <v>2517</v>
      </c>
      <c r="BC93" s="4">
        <v>2702</v>
      </c>
      <c r="BD93" s="4">
        <v>2556</v>
      </c>
      <c r="BE93" s="4">
        <v>2519</v>
      </c>
      <c r="BF93" s="4">
        <v>2507</v>
      </c>
      <c r="BG93" s="4">
        <v>2393</v>
      </c>
      <c r="BH93" s="4">
        <v>2509</v>
      </c>
      <c r="BI93" s="4">
        <v>2399</v>
      </c>
      <c r="BJ93" s="4">
        <v>2884</v>
      </c>
      <c r="BK93" s="4">
        <v>2854</v>
      </c>
      <c r="BL93" s="4">
        <v>3105</v>
      </c>
      <c r="BM93" s="4">
        <v>3119</v>
      </c>
      <c r="BN93" s="4">
        <v>3091</v>
      </c>
      <c r="BO93" s="4">
        <v>3100</v>
      </c>
      <c r="BP93" s="4">
        <v>3235</v>
      </c>
      <c r="BQ93" s="4">
        <v>3101</v>
      </c>
      <c r="BR93" s="4">
        <v>3264</v>
      </c>
      <c r="BS93" s="4">
        <v>3264</v>
      </c>
      <c r="BT93" s="4">
        <v>3585</v>
      </c>
      <c r="BU93" s="4">
        <v>3481</v>
      </c>
      <c r="BV93" s="4">
        <v>3599</v>
      </c>
    </row>
    <row r="94" spans="1:74" x14ac:dyDescent="0.2">
      <c r="A94" s="8" t="s">
        <v>93</v>
      </c>
      <c r="B94" s="4">
        <v>235</v>
      </c>
      <c r="C94" s="4">
        <v>208</v>
      </c>
      <c r="D94" s="4">
        <v>226</v>
      </c>
      <c r="E94" s="4">
        <v>258</v>
      </c>
      <c r="F94" s="4">
        <v>284</v>
      </c>
      <c r="G94" s="4">
        <v>316</v>
      </c>
      <c r="H94" s="4">
        <v>359</v>
      </c>
      <c r="I94" s="4">
        <v>329</v>
      </c>
      <c r="J94" s="4">
        <v>322</v>
      </c>
      <c r="K94" s="4">
        <v>372</v>
      </c>
      <c r="L94" s="4">
        <v>348</v>
      </c>
      <c r="M94" s="4">
        <v>405</v>
      </c>
      <c r="N94" s="4">
        <v>421</v>
      </c>
      <c r="O94" s="4">
        <v>386</v>
      </c>
      <c r="P94" s="4">
        <v>402</v>
      </c>
      <c r="Q94" s="4">
        <v>462</v>
      </c>
      <c r="R94" s="4">
        <v>515</v>
      </c>
      <c r="S94" s="4">
        <v>542</v>
      </c>
      <c r="T94" s="4">
        <v>574</v>
      </c>
      <c r="U94" s="4">
        <v>607</v>
      </c>
      <c r="V94" s="4">
        <v>605</v>
      </c>
      <c r="W94" s="4">
        <v>627</v>
      </c>
      <c r="X94" s="4">
        <v>686</v>
      </c>
      <c r="Y94" s="4">
        <v>706</v>
      </c>
      <c r="Z94" s="4">
        <v>675</v>
      </c>
      <c r="AA94" s="4">
        <v>744</v>
      </c>
      <c r="AB94" s="4">
        <v>797</v>
      </c>
      <c r="AC94" s="4">
        <v>795</v>
      </c>
      <c r="AD94" s="4">
        <v>850</v>
      </c>
      <c r="AE94" s="4">
        <v>899</v>
      </c>
      <c r="AF94" s="4">
        <v>956</v>
      </c>
      <c r="AG94" s="4">
        <v>1015</v>
      </c>
      <c r="AH94" s="4">
        <v>1005</v>
      </c>
      <c r="AI94" s="4">
        <v>1115</v>
      </c>
      <c r="AJ94" s="4">
        <v>1171</v>
      </c>
      <c r="AK94" s="4">
        <v>1263</v>
      </c>
      <c r="AL94" s="4">
        <v>1353</v>
      </c>
      <c r="AM94" s="4">
        <v>1387</v>
      </c>
      <c r="AN94" s="4">
        <v>1469</v>
      </c>
      <c r="AO94" s="4">
        <v>1557</v>
      </c>
      <c r="AP94" s="4">
        <v>1612</v>
      </c>
      <c r="AQ94" s="4">
        <v>1682</v>
      </c>
      <c r="AR94" s="4">
        <v>1784</v>
      </c>
      <c r="AS94" s="4">
        <v>1995</v>
      </c>
      <c r="AT94" s="4">
        <v>1884</v>
      </c>
      <c r="AU94" s="4">
        <v>1941</v>
      </c>
      <c r="AV94" s="4">
        <v>2067</v>
      </c>
      <c r="AW94" s="4">
        <v>2155</v>
      </c>
      <c r="AX94" s="4">
        <v>2114</v>
      </c>
      <c r="AY94" s="4">
        <v>2250</v>
      </c>
      <c r="AZ94" s="4">
        <v>2216</v>
      </c>
      <c r="BA94" s="4">
        <v>2260</v>
      </c>
      <c r="BB94" s="4">
        <v>2383</v>
      </c>
      <c r="BC94" s="4">
        <v>2281</v>
      </c>
      <c r="BD94" s="4">
        <v>2280</v>
      </c>
      <c r="BE94" s="4">
        <v>2425</v>
      </c>
      <c r="BF94" s="4">
        <v>2309</v>
      </c>
      <c r="BG94" s="4">
        <v>2263</v>
      </c>
      <c r="BH94" s="4">
        <v>2338</v>
      </c>
      <c r="BI94" s="4">
        <v>2273</v>
      </c>
      <c r="BJ94" s="4">
        <v>2189</v>
      </c>
      <c r="BK94" s="4">
        <v>2677</v>
      </c>
      <c r="BL94" s="4">
        <v>2896</v>
      </c>
      <c r="BM94" s="4">
        <v>2891</v>
      </c>
      <c r="BN94" s="4">
        <v>2989</v>
      </c>
      <c r="BO94" s="4">
        <v>3132</v>
      </c>
      <c r="BP94" s="4">
        <v>3041</v>
      </c>
      <c r="BQ94" s="4">
        <v>3012</v>
      </c>
      <c r="BR94" s="4">
        <v>3074</v>
      </c>
      <c r="BS94" s="4">
        <v>3002</v>
      </c>
      <c r="BT94" s="4">
        <v>3306</v>
      </c>
      <c r="BU94" s="4">
        <v>3307</v>
      </c>
      <c r="BV94" s="4">
        <v>3525</v>
      </c>
    </row>
    <row r="95" spans="1:74" x14ac:dyDescent="0.2">
      <c r="A95" s="8" t="s">
        <v>94</v>
      </c>
      <c r="B95" s="4">
        <v>152</v>
      </c>
      <c r="C95" s="4">
        <v>179</v>
      </c>
      <c r="D95" s="4">
        <v>174</v>
      </c>
      <c r="E95" s="4">
        <v>194</v>
      </c>
      <c r="F95" s="4">
        <v>197</v>
      </c>
      <c r="G95" s="4">
        <v>242</v>
      </c>
      <c r="H95" s="4">
        <v>267</v>
      </c>
      <c r="I95" s="4">
        <v>281</v>
      </c>
      <c r="J95" s="4">
        <v>266</v>
      </c>
      <c r="K95" s="4">
        <v>250</v>
      </c>
      <c r="L95" s="4">
        <v>291</v>
      </c>
      <c r="M95" s="4">
        <v>281</v>
      </c>
      <c r="N95" s="4">
        <v>332</v>
      </c>
      <c r="O95" s="4">
        <v>306</v>
      </c>
      <c r="P95" s="4">
        <v>353</v>
      </c>
      <c r="Q95" s="4">
        <v>361</v>
      </c>
      <c r="R95" s="4">
        <v>402</v>
      </c>
      <c r="S95" s="4">
        <v>430</v>
      </c>
      <c r="T95" s="4">
        <v>474</v>
      </c>
      <c r="U95" s="4">
        <v>486</v>
      </c>
      <c r="V95" s="4">
        <v>477</v>
      </c>
      <c r="W95" s="4">
        <v>506</v>
      </c>
      <c r="X95" s="4">
        <v>548</v>
      </c>
      <c r="Y95" s="4">
        <v>563</v>
      </c>
      <c r="Z95" s="4">
        <v>579</v>
      </c>
      <c r="AA95" s="4">
        <v>611</v>
      </c>
      <c r="AB95" s="4">
        <v>637</v>
      </c>
      <c r="AC95" s="4">
        <v>648</v>
      </c>
      <c r="AD95" s="4">
        <v>679</v>
      </c>
      <c r="AE95" s="4">
        <v>731</v>
      </c>
      <c r="AF95" s="4">
        <v>729</v>
      </c>
      <c r="AG95" s="4">
        <v>779</v>
      </c>
      <c r="AH95" s="4">
        <v>850</v>
      </c>
      <c r="AI95" s="4">
        <v>945</v>
      </c>
      <c r="AJ95" s="4">
        <v>945</v>
      </c>
      <c r="AK95" s="4">
        <v>1008</v>
      </c>
      <c r="AL95" s="4">
        <v>1180</v>
      </c>
      <c r="AM95" s="4">
        <v>1168</v>
      </c>
      <c r="AN95" s="4">
        <v>1208</v>
      </c>
      <c r="AO95" s="4">
        <v>1443</v>
      </c>
      <c r="AP95" s="4">
        <v>1324</v>
      </c>
      <c r="AQ95" s="4">
        <v>1429</v>
      </c>
      <c r="AR95" s="4">
        <v>1462</v>
      </c>
      <c r="AS95" s="4">
        <v>1649</v>
      </c>
      <c r="AT95" s="4">
        <v>1659</v>
      </c>
      <c r="AU95" s="4">
        <v>1761</v>
      </c>
      <c r="AV95" s="4">
        <v>1759</v>
      </c>
      <c r="AW95" s="4">
        <v>1775</v>
      </c>
      <c r="AX95" s="4">
        <v>1879</v>
      </c>
      <c r="AY95" s="4">
        <v>1982</v>
      </c>
      <c r="AZ95" s="4">
        <v>2044</v>
      </c>
      <c r="BA95" s="4">
        <v>1933</v>
      </c>
      <c r="BB95" s="4">
        <v>2205</v>
      </c>
      <c r="BC95" s="4">
        <v>2038</v>
      </c>
      <c r="BD95" s="4">
        <v>2011</v>
      </c>
      <c r="BE95" s="4">
        <v>2087</v>
      </c>
      <c r="BF95" s="4">
        <v>2091</v>
      </c>
      <c r="BG95" s="4">
        <v>2013</v>
      </c>
      <c r="BH95" s="4">
        <v>2052</v>
      </c>
      <c r="BI95" s="4">
        <v>1999</v>
      </c>
      <c r="BJ95" s="4">
        <v>2135</v>
      </c>
      <c r="BK95" s="4">
        <v>2045</v>
      </c>
      <c r="BL95" s="4">
        <v>2659</v>
      </c>
      <c r="BM95" s="4">
        <v>2636</v>
      </c>
      <c r="BN95" s="4">
        <v>2546</v>
      </c>
      <c r="BO95" s="4">
        <v>2907</v>
      </c>
      <c r="BP95" s="4">
        <v>2921</v>
      </c>
      <c r="BQ95" s="4">
        <v>3022</v>
      </c>
      <c r="BR95" s="4">
        <v>2882</v>
      </c>
      <c r="BS95" s="4">
        <v>2836</v>
      </c>
      <c r="BT95" s="4">
        <v>3041</v>
      </c>
      <c r="BU95" s="4">
        <v>3015</v>
      </c>
      <c r="BV95" s="4">
        <v>3071</v>
      </c>
    </row>
    <row r="96" spans="1:74" x14ac:dyDescent="0.2">
      <c r="A96" s="8" t="s">
        <v>95</v>
      </c>
      <c r="B96" s="4">
        <v>97</v>
      </c>
      <c r="C96" s="4">
        <v>113</v>
      </c>
      <c r="D96" s="4">
        <v>134</v>
      </c>
      <c r="E96" s="4">
        <v>148</v>
      </c>
      <c r="F96" s="4">
        <v>149</v>
      </c>
      <c r="G96" s="4">
        <v>173</v>
      </c>
      <c r="H96" s="4">
        <v>158</v>
      </c>
      <c r="I96" s="4">
        <v>190</v>
      </c>
      <c r="J96" s="4">
        <v>184</v>
      </c>
      <c r="K96" s="4">
        <v>208</v>
      </c>
      <c r="L96" s="4">
        <v>217</v>
      </c>
      <c r="M96" s="4">
        <v>222</v>
      </c>
      <c r="N96" s="4">
        <v>252</v>
      </c>
      <c r="O96" s="4">
        <v>282</v>
      </c>
      <c r="P96" s="4">
        <v>238</v>
      </c>
      <c r="Q96" s="4">
        <v>266</v>
      </c>
      <c r="R96" s="4">
        <v>297</v>
      </c>
      <c r="S96" s="4">
        <v>280</v>
      </c>
      <c r="T96" s="4">
        <v>383</v>
      </c>
      <c r="U96" s="4">
        <v>376</v>
      </c>
      <c r="V96" s="4">
        <v>390</v>
      </c>
      <c r="W96" s="4">
        <v>424</v>
      </c>
      <c r="X96" s="4">
        <v>413</v>
      </c>
      <c r="Y96" s="4">
        <v>433</v>
      </c>
      <c r="Z96" s="4">
        <v>464</v>
      </c>
      <c r="AA96" s="4">
        <v>450</v>
      </c>
      <c r="AB96" s="4">
        <v>481</v>
      </c>
      <c r="AC96" s="4">
        <v>458</v>
      </c>
      <c r="AD96" s="4">
        <v>550</v>
      </c>
      <c r="AE96" s="4">
        <v>553</v>
      </c>
      <c r="AF96" s="4">
        <v>594</v>
      </c>
      <c r="AG96" s="4">
        <v>638</v>
      </c>
      <c r="AH96" s="4">
        <v>647</v>
      </c>
      <c r="AI96" s="4">
        <v>751</v>
      </c>
      <c r="AJ96" s="4">
        <v>824</v>
      </c>
      <c r="AK96" s="4">
        <v>834</v>
      </c>
      <c r="AL96" s="4">
        <v>903</v>
      </c>
      <c r="AM96" s="4">
        <v>980</v>
      </c>
      <c r="AN96" s="4">
        <v>987</v>
      </c>
      <c r="AO96" s="4">
        <v>1137</v>
      </c>
      <c r="AP96" s="4">
        <v>1170</v>
      </c>
      <c r="AQ96" s="4">
        <v>1150</v>
      </c>
      <c r="AR96" s="4">
        <v>1217</v>
      </c>
      <c r="AS96" s="4">
        <v>1402</v>
      </c>
      <c r="AT96" s="4">
        <v>1357</v>
      </c>
      <c r="AU96" s="4">
        <v>1389</v>
      </c>
      <c r="AV96" s="4">
        <v>1458</v>
      </c>
      <c r="AW96" s="4">
        <v>1535</v>
      </c>
      <c r="AX96" s="4">
        <v>1557</v>
      </c>
      <c r="AY96" s="4">
        <v>1673</v>
      </c>
      <c r="AZ96" s="4">
        <v>1645</v>
      </c>
      <c r="BA96" s="4">
        <v>1747</v>
      </c>
      <c r="BB96" s="4">
        <v>1791</v>
      </c>
      <c r="BC96" s="4">
        <v>1797</v>
      </c>
      <c r="BD96" s="4">
        <v>1712</v>
      </c>
      <c r="BE96" s="4">
        <v>1737</v>
      </c>
      <c r="BF96" s="4">
        <v>1864</v>
      </c>
      <c r="BG96" s="4">
        <v>1794</v>
      </c>
      <c r="BH96" s="4">
        <v>1913</v>
      </c>
      <c r="BI96" s="4">
        <v>1805</v>
      </c>
      <c r="BJ96" s="4">
        <v>1909</v>
      </c>
      <c r="BK96" s="4">
        <v>1884</v>
      </c>
      <c r="BL96" s="4">
        <v>1843</v>
      </c>
      <c r="BM96" s="4">
        <v>2277</v>
      </c>
      <c r="BN96" s="4">
        <v>2364</v>
      </c>
      <c r="BO96" s="4">
        <v>2524</v>
      </c>
      <c r="BP96" s="4">
        <v>2453</v>
      </c>
      <c r="BQ96" s="4">
        <v>2718</v>
      </c>
      <c r="BR96" s="4">
        <v>2636</v>
      </c>
      <c r="BS96" s="4">
        <v>2547</v>
      </c>
      <c r="BT96" s="4">
        <v>2754</v>
      </c>
      <c r="BU96" s="4">
        <v>2715</v>
      </c>
      <c r="BV96" s="4">
        <v>2849</v>
      </c>
    </row>
    <row r="97" spans="1:74" x14ac:dyDescent="0.2">
      <c r="A97" s="8" t="s">
        <v>96</v>
      </c>
      <c r="B97" s="4">
        <v>70</v>
      </c>
      <c r="C97" s="4">
        <v>100</v>
      </c>
      <c r="D97" s="4">
        <v>98</v>
      </c>
      <c r="E97" s="4">
        <v>118</v>
      </c>
      <c r="F97" s="4">
        <v>100</v>
      </c>
      <c r="G97" s="4">
        <v>125</v>
      </c>
      <c r="H97" s="4">
        <v>123</v>
      </c>
      <c r="I97" s="4">
        <v>130</v>
      </c>
      <c r="J97" s="4">
        <v>140</v>
      </c>
      <c r="K97" s="4">
        <v>153</v>
      </c>
      <c r="L97" s="4">
        <v>161</v>
      </c>
      <c r="M97" s="4">
        <v>166</v>
      </c>
      <c r="N97" s="4">
        <v>185</v>
      </c>
      <c r="O97" s="4">
        <v>178</v>
      </c>
      <c r="P97" s="4">
        <v>164</v>
      </c>
      <c r="Q97" s="4">
        <v>198</v>
      </c>
      <c r="R97" s="4">
        <v>210</v>
      </c>
      <c r="S97" s="4">
        <v>209</v>
      </c>
      <c r="T97" s="4">
        <v>223</v>
      </c>
      <c r="U97" s="4">
        <v>272</v>
      </c>
      <c r="V97" s="4">
        <v>293</v>
      </c>
      <c r="W97" s="4">
        <v>301</v>
      </c>
      <c r="X97" s="4">
        <v>323</v>
      </c>
      <c r="Y97" s="4">
        <v>298</v>
      </c>
      <c r="Z97" s="4">
        <v>370</v>
      </c>
      <c r="AA97" s="4">
        <v>345</v>
      </c>
      <c r="AB97" s="4">
        <v>403</v>
      </c>
      <c r="AC97" s="4">
        <v>379</v>
      </c>
      <c r="AD97" s="4">
        <v>454</v>
      </c>
      <c r="AE97" s="4">
        <v>434</v>
      </c>
      <c r="AF97" s="4">
        <v>445</v>
      </c>
      <c r="AG97" s="4">
        <v>503</v>
      </c>
      <c r="AH97" s="4">
        <v>571</v>
      </c>
      <c r="AI97" s="4">
        <v>589</v>
      </c>
      <c r="AJ97" s="4">
        <v>612</v>
      </c>
      <c r="AK97" s="4">
        <v>666</v>
      </c>
      <c r="AL97" s="4">
        <v>685</v>
      </c>
      <c r="AM97" s="4">
        <v>707</v>
      </c>
      <c r="AN97" s="4">
        <v>825</v>
      </c>
      <c r="AO97" s="4">
        <v>904</v>
      </c>
      <c r="AP97" s="4">
        <v>952</v>
      </c>
      <c r="AQ97" s="4">
        <v>965</v>
      </c>
      <c r="AR97" s="4">
        <v>1012</v>
      </c>
      <c r="AS97" s="4">
        <v>1120</v>
      </c>
      <c r="AT97" s="4">
        <v>1120</v>
      </c>
      <c r="AU97" s="4">
        <v>1161</v>
      </c>
      <c r="AV97" s="4">
        <v>1215</v>
      </c>
      <c r="AW97" s="4">
        <v>1270</v>
      </c>
      <c r="AX97" s="4">
        <v>1257</v>
      </c>
      <c r="AY97" s="4">
        <v>1369</v>
      </c>
      <c r="AZ97" s="4">
        <v>1380</v>
      </c>
      <c r="BA97" s="4">
        <v>1457</v>
      </c>
      <c r="BB97" s="4">
        <v>1464</v>
      </c>
      <c r="BC97" s="4">
        <v>1490</v>
      </c>
      <c r="BD97" s="4">
        <v>1389</v>
      </c>
      <c r="BE97" s="4">
        <v>1418</v>
      </c>
      <c r="BF97" s="4">
        <v>1552</v>
      </c>
      <c r="BG97" s="4">
        <v>1518</v>
      </c>
      <c r="BH97" s="4">
        <v>1666</v>
      </c>
      <c r="BI97" s="4">
        <v>1619</v>
      </c>
      <c r="BJ97" s="4">
        <v>1571</v>
      </c>
      <c r="BK97" s="4">
        <v>1587</v>
      </c>
      <c r="BL97" s="4">
        <v>1684</v>
      </c>
      <c r="BM97" s="4">
        <v>1631</v>
      </c>
      <c r="BN97" s="4">
        <v>1994</v>
      </c>
      <c r="BO97" s="4">
        <v>2196</v>
      </c>
      <c r="BP97" s="4">
        <v>2250</v>
      </c>
      <c r="BQ97" s="4">
        <v>2288</v>
      </c>
      <c r="BR97" s="4">
        <v>2353</v>
      </c>
      <c r="BS97" s="4">
        <v>2158</v>
      </c>
      <c r="BT97" s="4">
        <v>2343</v>
      </c>
      <c r="BU97" s="4">
        <v>2314</v>
      </c>
      <c r="BV97" s="4">
        <v>2377</v>
      </c>
    </row>
    <row r="98" spans="1:74" x14ac:dyDescent="0.2">
      <c r="A98" s="8" t="s">
        <v>97</v>
      </c>
      <c r="B98" s="4">
        <v>49</v>
      </c>
      <c r="C98" s="4">
        <v>74</v>
      </c>
      <c r="D98" s="4">
        <v>58</v>
      </c>
      <c r="E98" s="4">
        <v>69</v>
      </c>
      <c r="F98" s="4">
        <v>82</v>
      </c>
      <c r="G98" s="4">
        <v>102</v>
      </c>
      <c r="H98" s="4">
        <v>91</v>
      </c>
      <c r="I98" s="4">
        <v>94</v>
      </c>
      <c r="J98" s="4">
        <v>92</v>
      </c>
      <c r="K98" s="4">
        <v>118</v>
      </c>
      <c r="L98" s="4">
        <v>118</v>
      </c>
      <c r="M98" s="4">
        <v>115</v>
      </c>
      <c r="N98" s="4">
        <v>142</v>
      </c>
      <c r="O98" s="4">
        <v>142</v>
      </c>
      <c r="P98" s="4">
        <v>115</v>
      </c>
      <c r="Q98" s="4">
        <v>156</v>
      </c>
      <c r="R98" s="4">
        <v>166</v>
      </c>
      <c r="S98" s="4">
        <v>132</v>
      </c>
      <c r="T98" s="4">
        <v>166</v>
      </c>
      <c r="U98" s="4">
        <v>210</v>
      </c>
      <c r="V98" s="4">
        <v>199</v>
      </c>
      <c r="W98" s="4">
        <v>212</v>
      </c>
      <c r="X98" s="4">
        <v>218</v>
      </c>
      <c r="Y98" s="4">
        <v>202</v>
      </c>
      <c r="Z98" s="4">
        <v>235</v>
      </c>
      <c r="AA98" s="4">
        <v>287</v>
      </c>
      <c r="AB98" s="4">
        <v>289</v>
      </c>
      <c r="AC98" s="4">
        <v>306</v>
      </c>
      <c r="AD98" s="4">
        <v>325</v>
      </c>
      <c r="AE98" s="4">
        <v>311</v>
      </c>
      <c r="AF98" s="4">
        <v>361</v>
      </c>
      <c r="AG98" s="4">
        <v>394</v>
      </c>
      <c r="AH98" s="4">
        <v>429</v>
      </c>
      <c r="AI98" s="4">
        <v>470</v>
      </c>
      <c r="AJ98" s="4">
        <v>495</v>
      </c>
      <c r="AK98" s="4">
        <v>490</v>
      </c>
      <c r="AL98" s="4">
        <v>558</v>
      </c>
      <c r="AM98" s="4">
        <v>564</v>
      </c>
      <c r="AN98" s="4">
        <v>593</v>
      </c>
      <c r="AO98" s="4">
        <v>671</v>
      </c>
      <c r="AP98" s="4">
        <v>750</v>
      </c>
      <c r="AQ98" s="4">
        <v>755</v>
      </c>
      <c r="AR98" s="4">
        <v>754</v>
      </c>
      <c r="AS98" s="4">
        <v>913</v>
      </c>
      <c r="AT98" s="4">
        <v>878</v>
      </c>
      <c r="AU98" s="4">
        <v>866</v>
      </c>
      <c r="AV98" s="4">
        <v>923</v>
      </c>
      <c r="AW98" s="4">
        <v>1010</v>
      </c>
      <c r="AX98" s="4">
        <v>1023</v>
      </c>
      <c r="AY98" s="4">
        <v>1067</v>
      </c>
      <c r="AZ98" s="4">
        <v>1100</v>
      </c>
      <c r="BA98" s="4">
        <v>1140</v>
      </c>
      <c r="BB98" s="4">
        <v>1152</v>
      </c>
      <c r="BC98" s="4">
        <v>1204</v>
      </c>
      <c r="BD98" s="4">
        <v>1183</v>
      </c>
      <c r="BE98" s="4">
        <v>1158</v>
      </c>
      <c r="BF98" s="4">
        <v>1231</v>
      </c>
      <c r="BG98" s="4">
        <v>1245</v>
      </c>
      <c r="BH98" s="4">
        <v>1330</v>
      </c>
      <c r="BI98" s="4">
        <v>1320</v>
      </c>
      <c r="BJ98" s="4">
        <v>1351</v>
      </c>
      <c r="BK98" s="4">
        <v>1345</v>
      </c>
      <c r="BL98" s="4">
        <v>1452</v>
      </c>
      <c r="BM98" s="4">
        <v>1478</v>
      </c>
      <c r="BN98" s="4">
        <v>1386</v>
      </c>
      <c r="BO98" s="4">
        <v>1724</v>
      </c>
      <c r="BP98" s="4">
        <v>1907</v>
      </c>
      <c r="BQ98" s="4">
        <v>1900</v>
      </c>
      <c r="BR98" s="4">
        <v>1919</v>
      </c>
      <c r="BS98" s="4">
        <v>1821</v>
      </c>
      <c r="BT98" s="35">
        <v>1969</v>
      </c>
      <c r="BU98" s="4">
        <v>1958</v>
      </c>
      <c r="BV98" s="4">
        <v>1988</v>
      </c>
    </row>
    <row r="99" spans="1:74" x14ac:dyDescent="0.2">
      <c r="A99" s="8" t="s">
        <v>98</v>
      </c>
      <c r="B99" s="4">
        <v>32</v>
      </c>
      <c r="C99" s="4">
        <v>34</v>
      </c>
      <c r="D99" s="4">
        <v>48</v>
      </c>
      <c r="E99" s="4">
        <v>44</v>
      </c>
      <c r="F99" s="4">
        <v>39</v>
      </c>
      <c r="G99" s="4">
        <v>65</v>
      </c>
      <c r="H99" s="4">
        <v>57</v>
      </c>
      <c r="I99" s="4">
        <v>54</v>
      </c>
      <c r="J99" s="4">
        <v>59</v>
      </c>
      <c r="K99" s="4">
        <v>80</v>
      </c>
      <c r="L99" s="4">
        <v>73</v>
      </c>
      <c r="M99" s="4">
        <v>84</v>
      </c>
      <c r="N99" s="4">
        <v>102</v>
      </c>
      <c r="O99" s="4">
        <v>104</v>
      </c>
      <c r="P99" s="4">
        <v>94</v>
      </c>
      <c r="Q99" s="4">
        <v>98</v>
      </c>
      <c r="R99" s="4">
        <v>111</v>
      </c>
      <c r="S99" s="4">
        <v>100</v>
      </c>
      <c r="T99" s="4">
        <v>120</v>
      </c>
      <c r="U99" s="4">
        <v>127</v>
      </c>
      <c r="V99" s="4">
        <v>137</v>
      </c>
      <c r="W99" s="4">
        <v>155</v>
      </c>
      <c r="X99" s="4">
        <v>179</v>
      </c>
      <c r="Y99" s="4">
        <v>192</v>
      </c>
      <c r="Z99" s="4">
        <v>177</v>
      </c>
      <c r="AA99" s="4">
        <v>221</v>
      </c>
      <c r="AB99" s="4">
        <v>213</v>
      </c>
      <c r="AC99" s="4">
        <v>209</v>
      </c>
      <c r="AD99" s="4">
        <v>244</v>
      </c>
      <c r="AE99" s="4">
        <v>233</v>
      </c>
      <c r="AF99" s="4">
        <v>237</v>
      </c>
      <c r="AG99" s="4">
        <v>273</v>
      </c>
      <c r="AH99" s="4">
        <v>326</v>
      </c>
      <c r="AI99" s="4">
        <v>313</v>
      </c>
      <c r="AJ99" s="4">
        <v>348</v>
      </c>
      <c r="AK99" s="4">
        <v>358</v>
      </c>
      <c r="AL99" s="4">
        <v>390</v>
      </c>
      <c r="AM99" s="4">
        <v>451</v>
      </c>
      <c r="AN99" s="4">
        <v>495</v>
      </c>
      <c r="AO99" s="4">
        <v>545</v>
      </c>
      <c r="AP99" s="4">
        <v>533</v>
      </c>
      <c r="AQ99" s="4">
        <v>579</v>
      </c>
      <c r="AR99" s="4">
        <v>596</v>
      </c>
      <c r="AS99" s="4">
        <v>682</v>
      </c>
      <c r="AT99" s="4">
        <v>682</v>
      </c>
      <c r="AU99" s="4">
        <v>689</v>
      </c>
      <c r="AV99" s="4">
        <v>715</v>
      </c>
      <c r="AW99" s="4">
        <v>719</v>
      </c>
      <c r="AX99" s="4">
        <v>820</v>
      </c>
      <c r="AY99" s="4">
        <v>830</v>
      </c>
      <c r="AZ99" s="4">
        <v>794</v>
      </c>
      <c r="BA99" s="4">
        <v>961</v>
      </c>
      <c r="BB99" s="4">
        <v>878</v>
      </c>
      <c r="BC99" s="4">
        <v>988</v>
      </c>
      <c r="BD99" s="4">
        <v>876</v>
      </c>
      <c r="BE99" s="4">
        <v>949</v>
      </c>
      <c r="BF99" s="4">
        <v>946</v>
      </c>
      <c r="BG99" s="4">
        <v>894</v>
      </c>
      <c r="BH99" s="4">
        <v>1023</v>
      </c>
      <c r="BI99" s="4">
        <v>1044</v>
      </c>
      <c r="BJ99" s="4">
        <v>1119</v>
      </c>
      <c r="BK99" s="4">
        <v>1081</v>
      </c>
      <c r="BL99" s="4">
        <v>1140</v>
      </c>
      <c r="BM99" s="4">
        <v>1157</v>
      </c>
      <c r="BN99" s="4">
        <v>1109</v>
      </c>
      <c r="BO99" s="4">
        <v>1214</v>
      </c>
      <c r="BP99" s="4">
        <v>1459</v>
      </c>
      <c r="BQ99" s="4">
        <v>1475</v>
      </c>
      <c r="BR99" s="4">
        <v>1602</v>
      </c>
      <c r="BS99" s="4">
        <v>1573</v>
      </c>
      <c r="BT99" s="4">
        <v>1644</v>
      </c>
      <c r="BU99" s="4">
        <v>1641</v>
      </c>
      <c r="BV99" s="4">
        <v>1670</v>
      </c>
    </row>
    <row r="100" spans="1:74" x14ac:dyDescent="0.2">
      <c r="A100" s="8" t="s">
        <v>99</v>
      </c>
      <c r="B100" s="4">
        <v>28</v>
      </c>
      <c r="C100" s="4">
        <v>32</v>
      </c>
      <c r="D100" s="4">
        <v>24</v>
      </c>
      <c r="E100" s="4">
        <v>29</v>
      </c>
      <c r="F100" s="4">
        <v>33</v>
      </c>
      <c r="G100" s="4">
        <v>33</v>
      </c>
      <c r="H100" s="4">
        <v>43</v>
      </c>
      <c r="I100" s="4">
        <v>31</v>
      </c>
      <c r="J100" s="4">
        <v>34</v>
      </c>
      <c r="K100" s="4">
        <v>49</v>
      </c>
      <c r="L100" s="4">
        <v>43</v>
      </c>
      <c r="M100" s="4">
        <v>49</v>
      </c>
      <c r="N100" s="4">
        <v>57</v>
      </c>
      <c r="O100" s="4">
        <v>56</v>
      </c>
      <c r="P100" s="4">
        <v>55</v>
      </c>
      <c r="Q100" s="4">
        <v>58</v>
      </c>
      <c r="R100" s="4">
        <v>84</v>
      </c>
      <c r="S100" s="4">
        <v>80</v>
      </c>
      <c r="T100" s="4">
        <v>88</v>
      </c>
      <c r="U100" s="4">
        <v>88</v>
      </c>
      <c r="V100" s="4">
        <v>91</v>
      </c>
      <c r="W100" s="4">
        <v>114</v>
      </c>
      <c r="X100" s="4">
        <v>98</v>
      </c>
      <c r="Y100" s="4">
        <v>100</v>
      </c>
      <c r="Z100" s="4">
        <v>127</v>
      </c>
      <c r="AA100" s="4">
        <v>125</v>
      </c>
      <c r="AB100" s="4">
        <v>138</v>
      </c>
      <c r="AC100" s="4">
        <v>150</v>
      </c>
      <c r="AD100" s="4">
        <v>158</v>
      </c>
      <c r="AE100" s="4">
        <v>158</v>
      </c>
      <c r="AF100" s="4">
        <v>200</v>
      </c>
      <c r="AG100" s="4">
        <v>188</v>
      </c>
      <c r="AH100" s="4">
        <v>243</v>
      </c>
      <c r="AI100" s="4">
        <v>233</v>
      </c>
      <c r="AJ100" s="4">
        <v>287</v>
      </c>
      <c r="AK100" s="4">
        <v>295</v>
      </c>
      <c r="AL100" s="4">
        <v>295</v>
      </c>
      <c r="AM100" s="4">
        <v>330</v>
      </c>
      <c r="AN100" s="4">
        <v>355</v>
      </c>
      <c r="AO100" s="4">
        <v>395</v>
      </c>
      <c r="AP100" s="4">
        <v>415</v>
      </c>
      <c r="AQ100" s="4">
        <v>436</v>
      </c>
      <c r="AR100" s="4">
        <v>456</v>
      </c>
      <c r="AS100" s="4">
        <v>506</v>
      </c>
      <c r="AT100" s="4">
        <v>480</v>
      </c>
      <c r="AU100" s="4">
        <v>516</v>
      </c>
      <c r="AV100" s="4">
        <v>532</v>
      </c>
      <c r="AW100" s="4">
        <v>542</v>
      </c>
      <c r="AX100" s="4">
        <v>564</v>
      </c>
      <c r="AY100" s="4">
        <v>641</v>
      </c>
      <c r="AZ100" s="4">
        <v>592</v>
      </c>
      <c r="BA100" s="4">
        <v>586</v>
      </c>
      <c r="BB100" s="4">
        <v>655</v>
      </c>
      <c r="BC100" s="4">
        <v>705</v>
      </c>
      <c r="BD100" s="4">
        <v>637</v>
      </c>
      <c r="BE100" s="4">
        <v>671</v>
      </c>
      <c r="BF100" s="4">
        <v>710</v>
      </c>
      <c r="BG100" s="4">
        <v>725</v>
      </c>
      <c r="BH100" s="4">
        <v>731</v>
      </c>
      <c r="BI100" s="4">
        <v>748</v>
      </c>
      <c r="BJ100" s="4">
        <v>801</v>
      </c>
      <c r="BK100" s="4">
        <v>841</v>
      </c>
      <c r="BL100" s="4">
        <v>943</v>
      </c>
      <c r="BM100" s="4">
        <v>915</v>
      </c>
      <c r="BN100" s="4">
        <v>941</v>
      </c>
      <c r="BO100" s="4">
        <v>984</v>
      </c>
      <c r="BP100" s="4">
        <v>987</v>
      </c>
      <c r="BQ100" s="4">
        <v>1215</v>
      </c>
      <c r="BR100" s="4">
        <v>1210</v>
      </c>
      <c r="BS100" s="4">
        <v>1218</v>
      </c>
      <c r="BT100" s="4">
        <v>1325</v>
      </c>
      <c r="BU100" s="4">
        <v>1258</v>
      </c>
      <c r="BV100" s="4">
        <v>1334</v>
      </c>
    </row>
    <row r="101" spans="1:74" x14ac:dyDescent="0.2">
      <c r="A101" s="8" t="s">
        <v>100</v>
      </c>
      <c r="B101" s="4">
        <v>16</v>
      </c>
      <c r="C101" s="4">
        <v>14</v>
      </c>
      <c r="D101" s="4">
        <v>20</v>
      </c>
      <c r="E101" s="4">
        <v>23</v>
      </c>
      <c r="F101" s="4">
        <v>23</v>
      </c>
      <c r="G101" s="4">
        <v>21</v>
      </c>
      <c r="H101" s="4">
        <v>20</v>
      </c>
      <c r="I101" s="4">
        <v>17</v>
      </c>
      <c r="J101" s="4">
        <v>30</v>
      </c>
      <c r="K101" s="4">
        <v>37</v>
      </c>
      <c r="L101" s="4">
        <v>35</v>
      </c>
      <c r="M101" s="4">
        <v>37</v>
      </c>
      <c r="N101" s="4">
        <v>36</v>
      </c>
      <c r="O101" s="4">
        <v>44</v>
      </c>
      <c r="P101" s="4">
        <v>35</v>
      </c>
      <c r="Q101" s="4">
        <v>45</v>
      </c>
      <c r="R101" s="4">
        <v>51</v>
      </c>
      <c r="S101" s="4">
        <v>48</v>
      </c>
      <c r="T101" s="4">
        <v>65</v>
      </c>
      <c r="U101" s="4">
        <v>62</v>
      </c>
      <c r="V101" s="4">
        <v>75</v>
      </c>
      <c r="W101" s="4">
        <v>83</v>
      </c>
      <c r="X101" s="4">
        <v>80</v>
      </c>
      <c r="Y101" s="4">
        <v>84</v>
      </c>
      <c r="Z101" s="4">
        <v>84</v>
      </c>
      <c r="AA101" s="4">
        <v>87</v>
      </c>
      <c r="AB101" s="4">
        <v>83</v>
      </c>
      <c r="AC101" s="4">
        <v>96</v>
      </c>
      <c r="AD101" s="4">
        <v>97</v>
      </c>
      <c r="AE101" s="4">
        <v>86</v>
      </c>
      <c r="AF101" s="4">
        <v>153</v>
      </c>
      <c r="AG101" s="4">
        <v>147</v>
      </c>
      <c r="AH101" s="4">
        <v>122</v>
      </c>
      <c r="AI101" s="4">
        <v>130</v>
      </c>
      <c r="AJ101" s="4">
        <v>175</v>
      </c>
      <c r="AK101" s="4">
        <v>191</v>
      </c>
      <c r="AL101" s="4">
        <v>205</v>
      </c>
      <c r="AM101" s="4">
        <v>217</v>
      </c>
      <c r="AN101" s="4">
        <v>239</v>
      </c>
      <c r="AO101" s="4">
        <v>281</v>
      </c>
      <c r="AP101" s="4">
        <v>271</v>
      </c>
      <c r="AQ101" s="4">
        <v>294</v>
      </c>
      <c r="AR101" s="4">
        <v>328</v>
      </c>
      <c r="AS101" s="4">
        <v>346</v>
      </c>
      <c r="AT101" s="4">
        <v>359</v>
      </c>
      <c r="AU101" s="4">
        <v>361</v>
      </c>
      <c r="AV101" s="4">
        <v>378</v>
      </c>
      <c r="AW101" s="4">
        <v>373</v>
      </c>
      <c r="AX101" s="4">
        <v>408</v>
      </c>
      <c r="AY101" s="4">
        <v>461</v>
      </c>
      <c r="AZ101" s="4">
        <v>429</v>
      </c>
      <c r="BA101" s="4">
        <v>455</v>
      </c>
      <c r="BB101" s="4">
        <v>473</v>
      </c>
      <c r="BC101" s="4">
        <v>478</v>
      </c>
      <c r="BD101" s="4">
        <v>490</v>
      </c>
      <c r="BE101" s="4">
        <v>488</v>
      </c>
      <c r="BF101" s="4">
        <v>538</v>
      </c>
      <c r="BG101" s="4">
        <v>499</v>
      </c>
      <c r="BH101" s="4">
        <v>606</v>
      </c>
      <c r="BI101" s="4">
        <v>572</v>
      </c>
      <c r="BJ101" s="4">
        <v>584</v>
      </c>
      <c r="BK101" s="4">
        <v>606</v>
      </c>
      <c r="BL101" s="4">
        <v>666</v>
      </c>
      <c r="BM101" s="4">
        <v>753</v>
      </c>
      <c r="BN101" s="4">
        <v>719</v>
      </c>
      <c r="BO101" s="4">
        <v>708</v>
      </c>
      <c r="BP101" s="4">
        <v>702</v>
      </c>
      <c r="BQ101" s="4">
        <v>727</v>
      </c>
      <c r="BR101" s="4">
        <v>843</v>
      </c>
      <c r="BS101" s="4">
        <v>817</v>
      </c>
      <c r="BT101" s="4">
        <v>903</v>
      </c>
      <c r="BU101" s="4">
        <v>938</v>
      </c>
      <c r="BV101" s="4">
        <v>979</v>
      </c>
    </row>
    <row r="102" spans="1:74" x14ac:dyDescent="0.2">
      <c r="A102" s="8" t="s">
        <v>101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235</v>
      </c>
      <c r="AV102" s="4">
        <v>257</v>
      </c>
      <c r="AW102" s="4">
        <v>261</v>
      </c>
      <c r="AX102" s="4">
        <v>262</v>
      </c>
      <c r="AY102" s="4">
        <v>281</v>
      </c>
      <c r="AZ102" s="4">
        <v>274</v>
      </c>
      <c r="BA102" s="4">
        <v>294</v>
      </c>
      <c r="BB102" s="4">
        <v>285</v>
      </c>
      <c r="BC102" s="4">
        <v>324</v>
      </c>
      <c r="BD102" s="4">
        <v>312</v>
      </c>
      <c r="BE102" s="4">
        <v>353</v>
      </c>
      <c r="BF102" s="4">
        <v>357</v>
      </c>
      <c r="BG102" s="4">
        <v>357</v>
      </c>
      <c r="BH102" s="4">
        <v>412</v>
      </c>
      <c r="BI102" s="4">
        <v>398</v>
      </c>
      <c r="BJ102" s="4">
        <v>397</v>
      </c>
      <c r="BK102" s="4">
        <v>442</v>
      </c>
      <c r="BL102" s="4">
        <v>477</v>
      </c>
      <c r="BM102" s="4">
        <v>510</v>
      </c>
      <c r="BN102" s="4">
        <v>466</v>
      </c>
      <c r="BO102" s="4">
        <v>493</v>
      </c>
      <c r="BP102" s="4">
        <v>547</v>
      </c>
      <c r="BQ102" s="4">
        <v>528</v>
      </c>
      <c r="BR102" s="4">
        <v>489</v>
      </c>
      <c r="BS102" s="4">
        <v>604</v>
      </c>
      <c r="BT102" s="4">
        <v>701</v>
      </c>
      <c r="BU102" s="4">
        <v>678</v>
      </c>
      <c r="BV102" s="4">
        <v>741</v>
      </c>
    </row>
    <row r="103" spans="1:74" x14ac:dyDescent="0.2">
      <c r="A103" s="8" t="s">
        <v>102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168</v>
      </c>
      <c r="AV103" s="4">
        <v>160</v>
      </c>
      <c r="AW103" s="4">
        <v>191</v>
      </c>
      <c r="AX103" s="4">
        <v>185</v>
      </c>
      <c r="AY103" s="4">
        <v>181</v>
      </c>
      <c r="AZ103" s="4">
        <v>194</v>
      </c>
      <c r="BA103" s="4">
        <v>180</v>
      </c>
      <c r="BB103" s="4">
        <v>231</v>
      </c>
      <c r="BC103" s="4">
        <v>230</v>
      </c>
      <c r="BD103" s="4">
        <v>228</v>
      </c>
      <c r="BE103" s="4">
        <v>231</v>
      </c>
      <c r="BF103" s="4">
        <v>229</v>
      </c>
      <c r="BG103" s="4">
        <v>244</v>
      </c>
      <c r="BH103" s="4">
        <v>260</v>
      </c>
      <c r="BI103" s="4">
        <v>282</v>
      </c>
      <c r="BJ103" s="4">
        <v>314</v>
      </c>
      <c r="BK103" s="4">
        <v>257</v>
      </c>
      <c r="BL103" s="4">
        <v>333</v>
      </c>
      <c r="BM103" s="4">
        <v>323</v>
      </c>
      <c r="BN103" s="4">
        <v>372</v>
      </c>
      <c r="BO103" s="4">
        <v>408</v>
      </c>
      <c r="BP103" s="4">
        <v>332</v>
      </c>
      <c r="BQ103" s="4">
        <v>391</v>
      </c>
      <c r="BR103" s="4">
        <v>393</v>
      </c>
      <c r="BS103" s="4">
        <v>348</v>
      </c>
      <c r="BT103" s="4">
        <v>446</v>
      </c>
      <c r="BU103" s="4">
        <v>450</v>
      </c>
      <c r="BV103" s="4">
        <v>488</v>
      </c>
    </row>
    <row r="104" spans="1:74" x14ac:dyDescent="0.2">
      <c r="A104" s="8" t="s">
        <v>103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121</v>
      </c>
      <c r="AV104" s="4">
        <v>109</v>
      </c>
      <c r="AW104" s="4">
        <v>95</v>
      </c>
      <c r="AX104" s="4">
        <v>127</v>
      </c>
      <c r="AY104" s="4">
        <v>128</v>
      </c>
      <c r="AZ104" s="4">
        <v>129</v>
      </c>
      <c r="BA104" s="4">
        <v>113</v>
      </c>
      <c r="BB104" s="4">
        <v>142</v>
      </c>
      <c r="BC104" s="4">
        <v>136</v>
      </c>
      <c r="BD104" s="4">
        <v>124</v>
      </c>
      <c r="BE104" s="4">
        <v>148</v>
      </c>
      <c r="BF104" s="4">
        <v>166</v>
      </c>
      <c r="BG104" s="4">
        <v>155</v>
      </c>
      <c r="BH104" s="4">
        <v>156</v>
      </c>
      <c r="BI104" s="4">
        <v>186</v>
      </c>
      <c r="BJ104" s="4">
        <v>195</v>
      </c>
      <c r="BK104" s="4">
        <v>197</v>
      </c>
      <c r="BL104" s="4">
        <v>209</v>
      </c>
      <c r="BM104" s="4">
        <v>211</v>
      </c>
      <c r="BN104" s="4">
        <v>248</v>
      </c>
      <c r="BO104" s="4">
        <v>232</v>
      </c>
      <c r="BP104" s="4">
        <v>232</v>
      </c>
      <c r="BQ104" s="4">
        <v>230</v>
      </c>
      <c r="BR104" s="4">
        <v>217</v>
      </c>
      <c r="BS104" s="4">
        <v>229</v>
      </c>
      <c r="BT104" s="4">
        <v>273</v>
      </c>
      <c r="BU104" s="4">
        <v>306</v>
      </c>
      <c r="BV104" s="4">
        <v>300</v>
      </c>
    </row>
    <row r="105" spans="1:74" x14ac:dyDescent="0.2">
      <c r="A105" s="8" t="s">
        <v>104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81</v>
      </c>
      <c r="AV105" s="4">
        <v>52</v>
      </c>
      <c r="AW105" s="4">
        <v>78</v>
      </c>
      <c r="AX105" s="4">
        <v>68</v>
      </c>
      <c r="AY105" s="4">
        <v>82</v>
      </c>
      <c r="AZ105" s="4">
        <v>78</v>
      </c>
      <c r="BA105" s="4">
        <v>77</v>
      </c>
      <c r="BB105" s="4">
        <v>90</v>
      </c>
      <c r="BC105" s="4">
        <v>86</v>
      </c>
      <c r="BD105" s="4">
        <v>90</v>
      </c>
      <c r="BE105" s="4">
        <v>102</v>
      </c>
      <c r="BF105" s="4">
        <v>86</v>
      </c>
      <c r="BG105" s="4">
        <v>92</v>
      </c>
      <c r="BH105" s="4">
        <v>85</v>
      </c>
      <c r="BI105" s="4">
        <v>118</v>
      </c>
      <c r="BJ105" s="4">
        <v>122</v>
      </c>
      <c r="BK105" s="4">
        <v>127</v>
      </c>
      <c r="BL105" s="4">
        <v>142</v>
      </c>
      <c r="BM105" s="4">
        <v>131</v>
      </c>
      <c r="BN105" s="4">
        <v>149</v>
      </c>
      <c r="BO105" s="4">
        <v>153</v>
      </c>
      <c r="BP105" s="4">
        <v>145</v>
      </c>
      <c r="BQ105" s="4">
        <v>164</v>
      </c>
      <c r="BR105" s="4">
        <v>171</v>
      </c>
      <c r="BS105" s="4">
        <v>143</v>
      </c>
      <c r="BT105" s="4">
        <v>147</v>
      </c>
      <c r="BU105" s="4">
        <v>168</v>
      </c>
      <c r="BV105" s="4">
        <v>199</v>
      </c>
    </row>
    <row r="106" spans="1:74" x14ac:dyDescent="0.2">
      <c r="A106" s="8" t="s">
        <v>105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39</v>
      </c>
      <c r="AV106" s="4">
        <v>32</v>
      </c>
      <c r="AW106" s="4">
        <v>28</v>
      </c>
      <c r="AX106" s="4">
        <v>33</v>
      </c>
      <c r="AY106" s="4">
        <v>41</v>
      </c>
      <c r="AZ106" s="4">
        <v>53</v>
      </c>
      <c r="BA106" s="4">
        <v>50</v>
      </c>
      <c r="BB106" s="4">
        <v>42</v>
      </c>
      <c r="BC106" s="4">
        <v>39</v>
      </c>
      <c r="BD106" s="4">
        <v>58</v>
      </c>
      <c r="BE106" s="4">
        <v>63</v>
      </c>
      <c r="BF106" s="4">
        <v>61</v>
      </c>
      <c r="BG106" s="4">
        <v>57</v>
      </c>
      <c r="BH106" s="4">
        <v>65</v>
      </c>
      <c r="BI106" s="4">
        <v>53</v>
      </c>
      <c r="BJ106" s="4">
        <v>62</v>
      </c>
      <c r="BK106" s="4">
        <v>61</v>
      </c>
      <c r="BL106" s="4">
        <v>70</v>
      </c>
      <c r="BM106" s="4">
        <v>76</v>
      </c>
      <c r="BN106" s="4">
        <v>78</v>
      </c>
      <c r="BO106" s="4">
        <v>75</v>
      </c>
      <c r="BP106" s="4">
        <v>80</v>
      </c>
      <c r="BQ106" s="4">
        <v>114</v>
      </c>
      <c r="BR106" s="4">
        <v>83</v>
      </c>
      <c r="BS106" s="4">
        <v>76</v>
      </c>
      <c r="BT106" s="4">
        <v>102</v>
      </c>
      <c r="BU106" s="4">
        <v>95</v>
      </c>
      <c r="BV106" s="4">
        <v>101</v>
      </c>
    </row>
    <row r="107" spans="1:74" x14ac:dyDescent="0.2">
      <c r="A107" s="8" t="s">
        <v>106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24</v>
      </c>
      <c r="AV107" s="4">
        <v>16</v>
      </c>
      <c r="AW107" s="4">
        <v>26</v>
      </c>
      <c r="AX107" s="4">
        <v>27</v>
      </c>
      <c r="AY107" s="4">
        <v>28</v>
      </c>
      <c r="AZ107" s="4">
        <v>28</v>
      </c>
      <c r="BA107" s="4">
        <v>24</v>
      </c>
      <c r="BB107" s="4">
        <v>25</v>
      </c>
      <c r="BC107" s="4">
        <v>29</v>
      </c>
      <c r="BD107" s="4">
        <v>24</v>
      </c>
      <c r="BE107" s="4">
        <v>31</v>
      </c>
      <c r="BF107" s="4">
        <v>39</v>
      </c>
      <c r="BG107" s="4">
        <v>34</v>
      </c>
      <c r="BH107" s="4">
        <v>46</v>
      </c>
      <c r="BI107" s="4">
        <v>35</v>
      </c>
      <c r="BJ107" s="4">
        <v>25</v>
      </c>
      <c r="BK107" s="4">
        <v>41</v>
      </c>
      <c r="BL107" s="4">
        <v>55</v>
      </c>
      <c r="BM107" s="4">
        <v>59</v>
      </c>
      <c r="BN107" s="4">
        <v>55</v>
      </c>
      <c r="BO107" s="4">
        <v>59</v>
      </c>
      <c r="BP107" s="4">
        <v>48</v>
      </c>
      <c r="BQ107" s="4">
        <v>57</v>
      </c>
      <c r="BR107" s="4">
        <v>61</v>
      </c>
      <c r="BS107" s="4">
        <v>48</v>
      </c>
      <c r="BT107" s="4">
        <v>59</v>
      </c>
      <c r="BU107" s="4">
        <v>59</v>
      </c>
      <c r="BV107" s="4">
        <v>65</v>
      </c>
    </row>
    <row r="111" spans="1:74" x14ac:dyDescent="0.2">
      <c r="A111" s="57" t="s">
        <v>128</v>
      </c>
      <c r="B111" s="56" t="s">
        <v>129</v>
      </c>
      <c r="BD111" s="56" t="s">
        <v>129</v>
      </c>
    </row>
  </sheetData>
  <hyperlinks>
    <hyperlink ref="B111" r:id="rId1" xr:uid="{EB55D755-9F93-C84A-8DCE-FBBB13C656F6}"/>
    <hyperlink ref="BD111" r:id="rId2" xr:uid="{23975306-7485-DD44-BCCE-5AF496CCE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C556-A90D-B14F-8C7C-2F34941F2FC0}">
  <dimension ref="A1:AR221"/>
  <sheetViews>
    <sheetView tabSelected="1" zoomScale="96" zoomScaleNormal="96" workbookViewId="0">
      <pane xSplit="1" ySplit="2" topLeftCell="W102" activePane="bottomRight" state="frozen"/>
      <selection pane="topRight" activeCell="B1" sqref="B1"/>
      <selection pane="bottomLeft" activeCell="A3" sqref="A3"/>
      <selection pane="bottomRight" activeCell="Y1" sqref="Y1"/>
    </sheetView>
  </sheetViews>
  <sheetFormatPr baseColWidth="10" defaultRowHeight="16" x14ac:dyDescent="0.2"/>
  <cols>
    <col min="25" max="25" width="11.33203125" style="13" customWidth="1"/>
  </cols>
  <sheetData>
    <row r="1" spans="1:44" x14ac:dyDescent="0.2">
      <c r="Y1" s="13" t="s">
        <v>150</v>
      </c>
      <c r="AA1" s="84" t="s">
        <v>109</v>
      </c>
      <c r="AB1" s="85"/>
      <c r="AC1" s="85"/>
      <c r="AD1" s="85"/>
      <c r="AE1" s="85"/>
      <c r="AF1" s="86"/>
      <c r="AH1" s="87" t="s">
        <v>120</v>
      </c>
      <c r="AI1" s="88"/>
      <c r="AJ1" s="88"/>
      <c r="AK1" s="88"/>
      <c r="AL1" s="89"/>
      <c r="AN1" s="87" t="s">
        <v>121</v>
      </c>
      <c r="AO1" s="88"/>
      <c r="AP1" s="88"/>
      <c r="AQ1" s="88"/>
      <c r="AR1" s="89"/>
    </row>
    <row r="2" spans="1:44" ht="17" thickBot="1" x14ac:dyDescent="0.25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 s="82">
        <v>2023</v>
      </c>
      <c r="Z2" s="12"/>
      <c r="AA2" s="69">
        <v>2018</v>
      </c>
      <c r="AB2" s="70">
        <v>2019</v>
      </c>
      <c r="AC2" s="70">
        <v>2020</v>
      </c>
      <c r="AD2" s="70">
        <v>2021</v>
      </c>
      <c r="AE2" s="70">
        <v>2022</v>
      </c>
      <c r="AF2" s="71">
        <v>2023</v>
      </c>
      <c r="AG2" s="12"/>
      <c r="AH2" s="66">
        <v>2018</v>
      </c>
      <c r="AI2" s="67">
        <v>2019</v>
      </c>
      <c r="AJ2" s="67">
        <v>2020</v>
      </c>
      <c r="AK2" s="67">
        <v>2021</v>
      </c>
      <c r="AL2" s="68">
        <v>2022</v>
      </c>
      <c r="AM2" s="12"/>
      <c r="AN2" s="66">
        <v>2018</v>
      </c>
      <c r="AO2" s="67">
        <v>2019</v>
      </c>
      <c r="AP2" s="67">
        <v>2020</v>
      </c>
      <c r="AQ2" s="67">
        <v>2021</v>
      </c>
      <c r="AR2" s="68">
        <v>2022</v>
      </c>
    </row>
    <row r="3" spans="1:44" x14ac:dyDescent="0.2">
      <c r="A3">
        <v>0</v>
      </c>
      <c r="B3" s="10">
        <f>MalDeath!AZ3/MalCnts!N3</f>
        <v>1.0996070133010882E-2</v>
      </c>
      <c r="C3" s="10">
        <f>MalDeath!BA3/MalCnts!O3</f>
        <v>1.1770334928229665E-2</v>
      </c>
      <c r="D3" s="10">
        <f>MalDeath!BB3/MalCnts!P3</f>
        <v>1.0961490300333275E-2</v>
      </c>
      <c r="E3" s="10">
        <f>MalDeath!BC3/MalCnts!Q3</f>
        <v>1.0900979536417419E-2</v>
      </c>
      <c r="F3" s="10">
        <f>MalDeath!BD3/MalCnts!R3</f>
        <v>9.8919955586958715E-3</v>
      </c>
      <c r="G3" s="10">
        <f>MalDeath!BE3/MalCnts!S3</f>
        <v>1.0552218885552219E-2</v>
      </c>
      <c r="H3" s="10">
        <f>MalDeath!BF3/MalCnts!T3</f>
        <v>9.8913640782854976E-3</v>
      </c>
      <c r="I3" s="10">
        <f>MalDeath!BG3/MalCnts!U3</f>
        <v>9.4347807226825148E-3</v>
      </c>
      <c r="J3" s="10">
        <f>MalDeath!BH3/MalCnts!V3</f>
        <v>7.983947618544724E-3</v>
      </c>
      <c r="K3" s="10">
        <f>MalDeath!BI3/MalCnts!W3</f>
        <v>8.3474576271186443E-3</v>
      </c>
      <c r="L3" s="10">
        <f>MalDeath!BJ3/MalCnts!X3</f>
        <v>8.0518042005708682E-3</v>
      </c>
      <c r="M3" s="10">
        <f>MalDeath!BK3/MalCnts!Y3</f>
        <v>8.1438530197406999E-3</v>
      </c>
      <c r="N3" s="10">
        <f>MalDeath!BL3/MalCnts!Z3</f>
        <v>8.0261461158788738E-3</v>
      </c>
      <c r="O3" s="10">
        <f>MalDeath!BM3/MalCnts!AA3</f>
        <v>8.04448394521547E-3</v>
      </c>
      <c r="P3" s="10">
        <f>MalDeath!BN3/MalCnts!AB3</f>
        <v>7.9372197309417036E-3</v>
      </c>
      <c r="Q3" s="10">
        <f>MalDeath!BO3/MalCnts!AC3</f>
        <v>7.1675559321257645E-3</v>
      </c>
      <c r="R3" s="10">
        <f>MalDeath!BP3/MalCnts!AD3</f>
        <v>7.30554361839278E-3</v>
      </c>
      <c r="S3" s="10">
        <f>MalDeath!BQ3/MalCnts!AE3</f>
        <v>7.9770114942528739E-3</v>
      </c>
      <c r="T3" s="10">
        <f>MalDeath!BR3/MalCnts!AF3</f>
        <v>7.7055191941698001E-3</v>
      </c>
      <c r="U3" s="10">
        <f>MalDeath!BS3/MalCnts!AG3</f>
        <v>7.8820004609356994E-3</v>
      </c>
      <c r="V3" s="10">
        <f>MalDeath!BT3/MalCnts!AH3</f>
        <v>8.344343230651554E-3</v>
      </c>
      <c r="W3" s="10">
        <f>MalDeath!BU3/MalCnts!AI3</f>
        <v>7.2663000785545958E-3</v>
      </c>
      <c r="X3" s="10">
        <f>MalDeath!BV3/MalCnts!AJ3</f>
        <v>7.1375256577719728E-3</v>
      </c>
      <c r="Y3" s="80">
        <f>X3*'Male fit'!O3/'Male fit'!N3</f>
        <v>7.0921800333194843E-3</v>
      </c>
      <c r="Z3" s="10"/>
      <c r="AA3" s="39">
        <f>'Male fit'!J3*MalCnts!AF3</f>
        <v>329.95473528109807</v>
      </c>
      <c r="AB3" s="39">
        <f>'Male fit'!K3*MalCnts!AG3</f>
        <v>330.22406411678406</v>
      </c>
      <c r="AC3" s="39">
        <f>'Male fit'!L3*MalCnts!AH3</f>
        <v>326.29724623036208</v>
      </c>
      <c r="AD3" s="39">
        <f>'Male fit'!M3*MalCnts!AI3</f>
        <v>344.42992681455451</v>
      </c>
      <c r="AE3" s="39">
        <f>'Male fit'!N3*MalCnts!AJ3</f>
        <v>320.17934920579978</v>
      </c>
      <c r="AF3" s="39">
        <f>'Male fit'!O3*MalCnts!AK3</f>
        <v>636.29041670651907</v>
      </c>
      <c r="AH3" s="9">
        <f>MalDeath!BR3-AA3</f>
        <v>2.0452647189019331</v>
      </c>
      <c r="AI3" s="9">
        <f>MalDeath!BS3-AB3</f>
        <v>11.775935883215936</v>
      </c>
      <c r="AJ3" s="9">
        <f>MalDeath!BT3-AC3</f>
        <v>33.702753769637923</v>
      </c>
      <c r="AK3" s="9">
        <f>MalDeath!BU3-AD3</f>
        <v>-11.429926814554506</v>
      </c>
      <c r="AL3" s="9">
        <f>MalDeath!BV3-AE3</f>
        <v>-14.179349205799781</v>
      </c>
    </row>
    <row r="4" spans="1:44" x14ac:dyDescent="0.2">
      <c r="A4">
        <f>A3+1</f>
        <v>1</v>
      </c>
      <c r="B4" s="10">
        <f>MalDeath!AZ4/MalCnts!N4</f>
        <v>5.0072219547424171E-4</v>
      </c>
      <c r="C4" s="10">
        <f>MalDeath!BA4/MalCnts!O4</f>
        <v>4.5204976314475951E-4</v>
      </c>
      <c r="D4" s="10">
        <f>MalDeath!BB4/MalCnts!P4</f>
        <v>4.5833890342417355E-4</v>
      </c>
      <c r="E4" s="10">
        <f>MalDeath!BC4/MalCnts!Q4</f>
        <v>4.3293375151526813E-4</v>
      </c>
      <c r="F4" s="10">
        <f>MalDeath!BD4/MalCnts!R4</f>
        <v>3.7807183364839322E-4</v>
      </c>
      <c r="G4" s="10">
        <f>MalDeath!BE4/MalCnts!S4</f>
        <v>3.8359427838850025E-4</v>
      </c>
      <c r="H4" s="10">
        <f>MalDeath!BF4/MalCnts!T4</f>
        <v>3.4414074313543502E-4</v>
      </c>
      <c r="I4" s="10">
        <f>MalDeath!BG4/MalCnts!U4</f>
        <v>3.6965843560550054E-4</v>
      </c>
      <c r="J4" s="10">
        <f>MalDeath!BH4/MalCnts!V4</f>
        <v>2.3807204925927128E-4</v>
      </c>
      <c r="K4" s="10">
        <f>MalDeath!BI4/MalCnts!W4</f>
        <v>3.05723351993E-4</v>
      </c>
      <c r="L4" s="10">
        <f>MalDeath!BJ4/MalCnts!X4</f>
        <v>2.4314952638700946E-4</v>
      </c>
      <c r="M4" s="10">
        <f>MalDeath!BK4/MalCnts!Y4</f>
        <v>2.3383359551039498E-4</v>
      </c>
      <c r="N4" s="10">
        <f>MalDeath!BL4/MalCnts!Z4</f>
        <v>3.5779726989840726E-4</v>
      </c>
      <c r="O4" s="10">
        <f>MalDeath!BM4/MalCnts!AA4</f>
        <v>2.1094704119018542E-4</v>
      </c>
      <c r="P4" s="10">
        <f>MalDeath!BN4/MalCnts!AB4</f>
        <v>2.3886708752772566E-4</v>
      </c>
      <c r="Q4" s="10">
        <f>MalDeath!BO4/MalCnts!AC4</f>
        <v>2.2355860588853368E-4</v>
      </c>
      <c r="R4" s="10">
        <f>MalDeath!BP4/MalCnts!AD4</f>
        <v>2.1670696655869337E-4</v>
      </c>
      <c r="S4" s="10">
        <f>MalDeath!BQ4/MalCnts!AE4</f>
        <v>2.0297241830360163E-4</v>
      </c>
      <c r="T4" s="10">
        <f>MalDeath!BR4/MalCnts!AF4</f>
        <v>2.0613125980554952E-4</v>
      </c>
      <c r="U4" s="10">
        <f>MalDeath!BS4/MalCnts!AG4</f>
        <v>2.888370265961134E-4</v>
      </c>
      <c r="V4" s="10">
        <f>MalDeath!BT4/MalCnts!AH4</f>
        <v>1.6088440455532701E-4</v>
      </c>
      <c r="W4" s="10">
        <f>MalDeath!BU4/MalCnts!AI4</f>
        <v>1.8488132929675763E-4</v>
      </c>
      <c r="X4" s="10">
        <f>MalDeath!BV4/MalCnts!AJ4</f>
        <v>2.1672698901194166E-4</v>
      </c>
      <c r="Y4" s="80">
        <f>X4*'Male fit'!O4/'Male fit'!N4</f>
        <v>2.1336920012962686E-4</v>
      </c>
      <c r="Z4" s="10"/>
      <c r="AA4" s="39">
        <f>'Male fit'!J4*MalCnts!AF4</f>
        <v>20.12881246298862</v>
      </c>
      <c r="AB4" s="39">
        <f>'Male fit'!K4*MalCnts!AG4</f>
        <v>19.660476197272764</v>
      </c>
      <c r="AC4" s="39">
        <f>'Male fit'!L4*MalCnts!AH4</f>
        <v>19.473461582541255</v>
      </c>
      <c r="AD4" s="39">
        <f>'Male fit'!M4*MalCnts!AI4</f>
        <v>19.075682776593329</v>
      </c>
      <c r="AE4" s="39">
        <f>'Male fit'!N4*MalCnts!AJ4</f>
        <v>20.030562896734658</v>
      </c>
      <c r="AF4" s="39">
        <f>'Male fit'!O4*MalCnts!AK4</f>
        <v>19.853999139070677</v>
      </c>
      <c r="AH4" s="9">
        <f>MalDeath!BR4-AA4</f>
        <v>-2.1288124629886198</v>
      </c>
      <c r="AI4" s="9">
        <f>MalDeath!BS4-AB4</f>
        <v>5.3395238027272356</v>
      </c>
      <c r="AJ4" s="9">
        <f>MalDeath!BT4-AC4</f>
        <v>-5.4734615825412547</v>
      </c>
      <c r="AK4" s="9">
        <f>MalDeath!BU4-AD4</f>
        <v>-3.0756827765933288</v>
      </c>
      <c r="AL4" s="9">
        <f>MalDeath!BV4-AE4</f>
        <v>-3.0562896734657841E-2</v>
      </c>
    </row>
    <row r="5" spans="1:44" x14ac:dyDescent="0.2">
      <c r="A5">
        <f t="shared" ref="A5:A68" si="0">A4+1</f>
        <v>2</v>
      </c>
      <c r="B5" s="10">
        <f>MalDeath!AZ5/MalCnts!N5</f>
        <v>3.2995613524319708E-4</v>
      </c>
      <c r="C5" s="10">
        <f>MalDeath!BA5/MalCnts!O5</f>
        <v>2.5884631239873836E-4</v>
      </c>
      <c r="D5" s="10">
        <f>MalDeath!BB5/MalCnts!P5</f>
        <v>3.6610436790672789E-4</v>
      </c>
      <c r="E5" s="10">
        <f>MalDeath!BC5/MalCnts!Q5</f>
        <v>2.9558435119234912E-4</v>
      </c>
      <c r="F5" s="10">
        <f>MalDeath!BD5/MalCnts!R5</f>
        <v>2.789051530131374E-4</v>
      </c>
      <c r="G5" s="10">
        <f>MalDeath!BE5/MalCnts!S5</f>
        <v>2.7176286748648466E-4</v>
      </c>
      <c r="H5" s="10">
        <f>MalDeath!BF5/MalCnts!T5</f>
        <v>2.8305129293787023E-4</v>
      </c>
      <c r="I5" s="10">
        <f>MalDeath!BG5/MalCnts!U5</f>
        <v>2.0869637807435852E-4</v>
      </c>
      <c r="J5" s="10">
        <f>MalDeath!BH5/MalCnts!V5</f>
        <v>1.7933056953279113E-4</v>
      </c>
      <c r="K5" s="10">
        <f>MalDeath!BI5/MalCnts!W5</f>
        <v>2.4797843665768195E-4</v>
      </c>
      <c r="L5" s="10">
        <f>MalDeath!BJ5/MalCnts!X5</f>
        <v>2.1015688211249698E-4</v>
      </c>
      <c r="M5" s="10">
        <f>MalDeath!BK5/MalCnts!Y5</f>
        <v>2.3177412557943533E-4</v>
      </c>
      <c r="N5" s="10">
        <f>MalDeath!BL5/MalCnts!Z5</f>
        <v>2.0145257912315115E-4</v>
      </c>
      <c r="O5" s="10">
        <f>MalDeath!BM5/MalCnts!AA5</f>
        <v>1.4068807289806609E-4</v>
      </c>
      <c r="P5" s="10">
        <f>MalDeath!BN5/MalCnts!AB5</f>
        <v>1.3291097180072214E-4</v>
      </c>
      <c r="Q5" s="10">
        <f>MalDeath!BO5/MalCnts!AC5</f>
        <v>1.245922435665096E-4</v>
      </c>
      <c r="R5" s="10">
        <f>MalDeath!BP5/MalCnts!AD5</f>
        <v>1.9992225245737768E-4</v>
      </c>
      <c r="S5" s="10">
        <f>MalDeath!BQ5/MalCnts!AE5</f>
        <v>1.3589264481059961E-4</v>
      </c>
      <c r="T5" s="10">
        <f>MalDeath!BR5/MalCnts!AF5</f>
        <v>1.4578730753271805E-4</v>
      </c>
      <c r="U5" s="10">
        <f>MalDeath!BS5/MalCnts!AG5</f>
        <v>9.0976289304599988E-5</v>
      </c>
      <c r="V5" s="10">
        <f>MalDeath!BT5/MalCnts!AH5</f>
        <v>1.6079016882967727E-4</v>
      </c>
      <c r="W5" s="10">
        <f>MalDeath!BU5/MalCnts!AI5</f>
        <v>1.3719303059404582E-4</v>
      </c>
      <c r="X5" s="10">
        <f>MalDeath!BV5/MalCnts!AJ5</f>
        <v>1.2595756375170328E-4</v>
      </c>
      <c r="Y5" s="80">
        <f>X5*'Male fit'!O5/'Male fit'!N5</f>
        <v>1.1751235950818902E-4</v>
      </c>
      <c r="Z5" s="10"/>
      <c r="AA5" s="39">
        <f>'Male fit'!J5*MalCnts!AF5</f>
        <v>13.146422031809168</v>
      </c>
      <c r="AB5" s="39">
        <f>'Male fit'!K5*MalCnts!AG5</f>
        <v>12.278795447990831</v>
      </c>
      <c r="AC5" s="39">
        <f>'Male fit'!L5*MalCnts!AH5</f>
        <v>11.479349528707814</v>
      </c>
      <c r="AD5" s="39">
        <f>'Male fit'!M5*MalCnts!AI5</f>
        <v>10.850058122812275</v>
      </c>
      <c r="AE5" s="39">
        <f>'Male fit'!N5*MalCnts!AJ5</f>
        <v>10.152367742700553</v>
      </c>
      <c r="AF5" s="39">
        <f>'Male fit'!O5*MalCnts!AK5</f>
        <v>9.5295877885997022</v>
      </c>
      <c r="AH5" s="9">
        <f>MalDeath!BR5-AA5</f>
        <v>-0.14642203180916802</v>
      </c>
      <c r="AI5" s="9">
        <f>MalDeath!BS5-AB5</f>
        <v>-4.2787954479908308</v>
      </c>
      <c r="AJ5" s="9">
        <f>MalDeath!BT5-AC5</f>
        <v>2.5206504712921856</v>
      </c>
      <c r="AK5" s="9">
        <f>MalDeath!BU5-AD5</f>
        <v>1.1499418771877252</v>
      </c>
      <c r="AL5" s="9">
        <f>MalDeath!BV5-AE5</f>
        <v>0.84763225729944658</v>
      </c>
      <c r="AN5" s="9"/>
      <c r="AO5" s="9"/>
      <c r="AP5" s="9"/>
      <c r="AQ5" s="9"/>
      <c r="AR5" s="9"/>
    </row>
    <row r="6" spans="1:44" x14ac:dyDescent="0.2">
      <c r="A6">
        <f t="shared" si="0"/>
        <v>3</v>
      </c>
      <c r="B6" s="10">
        <f>MalDeath!AZ6/MalCnts!N6</f>
        <v>1.9120458891013384E-4</v>
      </c>
      <c r="C6" s="10">
        <f>MalDeath!BA6/MalCnts!O6</f>
        <v>3.0956158340749915E-4</v>
      </c>
      <c r="D6" s="10">
        <f>MalDeath!BB6/MalCnts!P6</f>
        <v>2.2014625368505685E-4</v>
      </c>
      <c r="E6" s="10">
        <f>MalDeath!BC6/MalCnts!Q6</f>
        <v>1.9723310134963794E-4</v>
      </c>
      <c r="F6" s="10">
        <f>MalDeath!BD6/MalCnts!R6</f>
        <v>2.1015025743406537E-4</v>
      </c>
      <c r="G6" s="10">
        <f>MalDeath!BE6/MalCnts!S6</f>
        <v>2.1212588707189139E-4</v>
      </c>
      <c r="H6" s="10">
        <f>MalDeath!BF6/MalCnts!T6</f>
        <v>2.0451291839934557E-4</v>
      </c>
      <c r="I6" s="10">
        <f>MalDeath!BG6/MalCnts!U6</f>
        <v>1.0132841552756639E-4</v>
      </c>
      <c r="J6" s="10">
        <f>MalDeath!BH6/MalCnts!V6</f>
        <v>2.1911976460276718E-4</v>
      </c>
      <c r="K6" s="10">
        <f>MalDeath!BI6/MalCnts!W6</f>
        <v>1.5796623734953716E-4</v>
      </c>
      <c r="L6" s="10">
        <f>MalDeath!BJ6/MalCnts!X6</f>
        <v>1.8283895114973436E-4</v>
      </c>
      <c r="M6" s="10">
        <f>MalDeath!BK6/MalCnts!Y6</f>
        <v>1.6772015891485057E-4</v>
      </c>
      <c r="N6" s="10">
        <f>MalDeath!BL6/MalCnts!Z6</f>
        <v>1.2623074981065388E-4</v>
      </c>
      <c r="O6" s="10">
        <f>MalDeath!BM6/MalCnts!AA6</f>
        <v>1.165847040868238E-4</v>
      </c>
      <c r="P6" s="10">
        <f>MalDeath!BN6/MalCnts!AB6</f>
        <v>1.0807188942084275E-4</v>
      </c>
      <c r="Q6" s="10">
        <f>MalDeath!BO6/MalCnts!AC6</f>
        <v>1.7660628939148096E-4</v>
      </c>
      <c r="R6" s="10">
        <f>MalDeath!BP6/MalCnts!AD6</f>
        <v>1.4647557238146747E-4</v>
      </c>
      <c r="S6" s="10">
        <f>MalDeath!BQ6/MalCnts!AE6</f>
        <v>5.5185810624372261E-5</v>
      </c>
      <c r="T6" s="10">
        <f>MalDeath!BR6/MalCnts!AF6</f>
        <v>1.1255050704003421E-4</v>
      </c>
      <c r="U6" s="10">
        <f>MalDeath!BS6/MalCnts!AG6</f>
        <v>1.4502292477772447E-4</v>
      </c>
      <c r="V6" s="10">
        <f>MalDeath!BT6/MalCnts!AH6</f>
        <v>1.3577732518669383E-4</v>
      </c>
      <c r="W6" s="10">
        <f>MalDeath!BU6/MalCnts!AI6</f>
        <v>3.4311987464687246E-5</v>
      </c>
      <c r="X6" s="10">
        <f>MalDeath!BV6/MalCnts!AJ6</f>
        <v>1.6992353440951571E-4</v>
      </c>
      <c r="Y6" s="80">
        <f>X6*'Male fit'!O6/'Male fit'!N6</f>
        <v>1.5964660475328447E-4</v>
      </c>
      <c r="Z6" s="10"/>
      <c r="AA6" s="39">
        <f>'Male fit'!J6*MalCnts!AF6</f>
        <v>10.430047689906317</v>
      </c>
      <c r="AB6" s="39">
        <f>'Male fit'!K6*MalCnts!AG6</f>
        <v>10.010564586087689</v>
      </c>
      <c r="AC6" s="39">
        <f>'Male fit'!L6*MalCnts!AH6</f>
        <v>9.3644960250227083</v>
      </c>
      <c r="AD6" s="39">
        <f>'Male fit'!M6*MalCnts!AI6</f>
        <v>8.7643206376930074</v>
      </c>
      <c r="AE6" s="39">
        <f>'Male fit'!N6*MalCnts!AJ6</f>
        <v>8.3440756220056151</v>
      </c>
      <c r="AF6" s="39">
        <f>'Male fit'!O6*MalCnts!AK6</f>
        <v>7.8926234995432187</v>
      </c>
      <c r="AH6" s="9">
        <f>MalDeath!BR6-AA6</f>
        <v>-0.43004768990631703</v>
      </c>
      <c r="AI6" s="9">
        <f>MalDeath!BS6-AB6</f>
        <v>2.9894354139123109</v>
      </c>
      <c r="AJ6" s="9">
        <f>MalDeath!BT6-AC6</f>
        <v>2.6355039749772917</v>
      </c>
      <c r="AK6" s="9">
        <f>MalDeath!BU6-AD6</f>
        <v>-5.7643206376930074</v>
      </c>
      <c r="AL6" s="9">
        <f>MalDeath!BV6-AE6</f>
        <v>6.6559243779943849</v>
      </c>
      <c r="AN6" s="9">
        <f t="shared" ref="AN6:AO69" si="1">AVERAGE(AH4:AH8)</f>
        <v>-1.464769297551858</v>
      </c>
      <c r="AO6" s="9">
        <f t="shared" si="1"/>
        <v>0.76428185293157969</v>
      </c>
      <c r="AP6" s="9">
        <f t="shared" ref="AP6:AP69" si="2">AVERAGE(AJ4:AJ8)</f>
        <v>-2.1606481988253278E-2</v>
      </c>
      <c r="AQ6" s="9">
        <f t="shared" ref="AQ6:AQ69" si="3">AVERAGE(AK4:AK8)</f>
        <v>-1.6092118009431076</v>
      </c>
      <c r="AR6" s="9">
        <f t="shared" ref="AR6:AR69" si="4">AVERAGE(AL4:AL8)</f>
        <v>2.3175885349547722</v>
      </c>
    </row>
    <row r="7" spans="1:44" x14ac:dyDescent="0.2">
      <c r="A7">
        <f t="shared" si="0"/>
        <v>4</v>
      </c>
      <c r="B7" s="10">
        <f>MalDeath!AZ7/MalCnts!N7</f>
        <v>1.6104032047023774E-4</v>
      </c>
      <c r="C7" s="10">
        <f>MalDeath!BA7/MalCnts!O7</f>
        <v>1.9057553812513791E-4</v>
      </c>
      <c r="D7" s="10">
        <f>MalDeath!BB7/MalCnts!P7</f>
        <v>1.4492333555549114E-4</v>
      </c>
      <c r="E7" s="10">
        <f>MalDeath!BC7/MalCnts!Q7</f>
        <v>1.7233125897558641E-4</v>
      </c>
      <c r="F7" s="10">
        <f>MalDeath!BD7/MalCnts!R7</f>
        <v>1.694101702572211E-4</v>
      </c>
      <c r="G7" s="10">
        <f>MalDeath!BE7/MalCnts!S7</f>
        <v>1.3410732417571891E-4</v>
      </c>
      <c r="H7" s="10">
        <f>MalDeath!BF7/MalCnts!T7</f>
        <v>1.3549742070981293E-4</v>
      </c>
      <c r="I7" s="10">
        <f>MalDeath!BG7/MalCnts!U7</f>
        <v>1.8554325110837678E-4</v>
      </c>
      <c r="J7" s="10">
        <f>MalDeath!BH7/MalCnts!V7</f>
        <v>1.8254467273796725E-4</v>
      </c>
      <c r="K7" s="10">
        <f>MalDeath!BI7/MalCnts!W7</f>
        <v>9.3805697132672526E-5</v>
      </c>
      <c r="L7" s="10">
        <f>MalDeath!BJ7/MalCnts!X7</f>
        <v>1.5763256899052104E-4</v>
      </c>
      <c r="M7" s="10">
        <f>MalDeath!BK7/MalCnts!Y7</f>
        <v>5.3672255737564138E-5</v>
      </c>
      <c r="N7" s="10">
        <f>MalDeath!BL7/MalCnts!Z7</f>
        <v>1.466244946691523E-4</v>
      </c>
      <c r="O7" s="10">
        <f>MalDeath!BM7/MalCnts!AA7</f>
        <v>1.0519118497869878E-4</v>
      </c>
      <c r="P7" s="10">
        <f>MalDeath!BN7/MalCnts!AB7</f>
        <v>9.5339993008400513E-5</v>
      </c>
      <c r="Q7" s="10">
        <f>MalDeath!BO7/MalCnts!AC7</f>
        <v>1.6167277430480706E-4</v>
      </c>
      <c r="R7" s="10">
        <f>MalDeath!BP7/MalCnts!AD7</f>
        <v>1.6467772569082306E-4</v>
      </c>
      <c r="S7" s="10">
        <f>MalDeath!BQ7/MalCnts!AE7</f>
        <v>1.2316649871235024E-4</v>
      </c>
      <c r="T7" s="10">
        <f>MalDeath!BR7/MalCnts!AF7</f>
        <v>1.0977430403091245E-4</v>
      </c>
      <c r="U7" s="10">
        <f>MalDeath!BS7/MalCnts!AG7</f>
        <v>8.9495469291867095E-5</v>
      </c>
      <c r="V7" s="10">
        <f>MalDeath!BT7/MalCnts!AH7</f>
        <v>7.7732002265332636E-5</v>
      </c>
      <c r="W7" s="10">
        <f>MalDeath!BU7/MalCnts!AI7</f>
        <v>1.1262783258998963E-4</v>
      </c>
      <c r="X7" s="10">
        <f>MalDeath!BV7/MalCnts!AJ7</f>
        <v>1.4724537876042044E-4</v>
      </c>
      <c r="Y7" s="80">
        <f>X7*'Male fit'!O7/'Male fit'!N7</f>
        <v>1.4349026187191613E-4</v>
      </c>
      <c r="Z7" s="10"/>
      <c r="AA7" s="39">
        <f>'Male fit'!J7*MalCnts!AF7</f>
        <v>9.658682866024547</v>
      </c>
      <c r="AB7" s="39">
        <f>'Male fit'!K7*MalCnts!AG7</f>
        <v>9.2584669700303959</v>
      </c>
      <c r="AC7" s="39">
        <f>'Male fit'!L7*MalCnts!AH7</f>
        <v>9.1061767090901178</v>
      </c>
      <c r="AD7" s="39">
        <f>'Male fit'!M7*MalCnts!AI7</f>
        <v>8.7604038219267331</v>
      </c>
      <c r="AE7" s="39">
        <f>'Male fit'!N7*MalCnts!AJ7</f>
        <v>8.494441545290373</v>
      </c>
      <c r="AF7" s="39">
        <f>'Male fit'!O7*MalCnts!AK7</f>
        <v>8.3366933130266361</v>
      </c>
      <c r="AH7" s="9">
        <f>MalDeath!BR7-AA7</f>
        <v>0.34131713397545305</v>
      </c>
      <c r="AI7" s="9">
        <f>MalDeath!BS7-AB7</f>
        <v>-1.2584669700303959</v>
      </c>
      <c r="AJ7" s="9">
        <f>MalDeath!BT7-AC7</f>
        <v>-2.1061767090901178</v>
      </c>
      <c r="AK7" s="9">
        <f>MalDeath!BU7-AD7</f>
        <v>1.2395961780732669</v>
      </c>
      <c r="AL7" s="9">
        <f>MalDeath!BV7-AE7</f>
        <v>4.505558454709627</v>
      </c>
      <c r="AN7" s="9">
        <f t="shared" si="1"/>
        <v>-0.5144656743704582</v>
      </c>
      <c r="AO7" s="9">
        <f t="shared" si="1"/>
        <v>-0.53020311426995259</v>
      </c>
      <c r="AP7" s="9">
        <f t="shared" si="2"/>
        <v>0.44133391089835372</v>
      </c>
      <c r="AQ7" s="9">
        <f t="shared" si="3"/>
        <v>-1.3804485695539859</v>
      </c>
      <c r="AR7" s="9">
        <f t="shared" si="4"/>
        <v>1.9406249969064546</v>
      </c>
    </row>
    <row r="8" spans="1:44" x14ac:dyDescent="0.2">
      <c r="A8">
        <f t="shared" si="0"/>
        <v>5</v>
      </c>
      <c r="B8" s="10">
        <f>MalDeath!AZ8/MalCnts!N8</f>
        <v>1.9183974313668076E-4</v>
      </c>
      <c r="C8" s="10">
        <f>MalDeath!BA8/MalCnts!O8</f>
        <v>2.5066174701211195E-4</v>
      </c>
      <c r="D8" s="10">
        <f>MalDeath!BB8/MalCnts!P8</f>
        <v>1.4020329477742728E-4</v>
      </c>
      <c r="E8" s="10">
        <f>MalDeath!BC8/MalCnts!Q8</f>
        <v>1.9337684312303603E-4</v>
      </c>
      <c r="F8" s="10">
        <f>MalDeath!BD8/MalCnts!R8</f>
        <v>1.0551862403714256E-4</v>
      </c>
      <c r="G8" s="10">
        <f>MalDeath!BE8/MalCnts!S8</f>
        <v>1.5109021029868647E-4</v>
      </c>
      <c r="H8" s="10">
        <f>MalDeath!BF8/MalCnts!T8</f>
        <v>1.3461538461538461E-4</v>
      </c>
      <c r="I8" s="10">
        <f>MalDeath!BG8/MalCnts!U8</f>
        <v>1.3594212749429529E-4</v>
      </c>
      <c r="J8" s="10">
        <f>MalDeath!BH8/MalCnts!V8</f>
        <v>6.8433555905327061E-5</v>
      </c>
      <c r="K8" s="10">
        <f>MalDeath!BI8/MalCnts!W8</f>
        <v>6.0813687133850926E-5</v>
      </c>
      <c r="L8" s="10">
        <f>MalDeath!BJ8/MalCnts!X8</f>
        <v>4.1658855631235812E-5</v>
      </c>
      <c r="M8" s="10">
        <f>MalDeath!BK8/MalCnts!Y8</f>
        <v>1.0493950237687973E-4</v>
      </c>
      <c r="N8" s="10">
        <f>MalDeath!BL8/MalCnts!Z8</f>
        <v>1.6092003347136695E-4</v>
      </c>
      <c r="O8" s="10">
        <f>MalDeath!BM8/MalCnts!AA8</f>
        <v>1.0479214478082723E-4</v>
      </c>
      <c r="P8" s="10">
        <f>MalDeath!BN8/MalCnts!AB8</f>
        <v>9.4622299321873524E-5</v>
      </c>
      <c r="Q8" s="10">
        <f>MalDeath!BO8/MalCnts!AC8</f>
        <v>4.2264533716531772E-5</v>
      </c>
      <c r="R8" s="10">
        <f>MalDeath!BP8/MalCnts!AD8</f>
        <v>5.365958360163125E-5</v>
      </c>
      <c r="S8" s="10">
        <f>MalDeath!BQ8/MalCnts!AE8</f>
        <v>9.8232899289448698E-5</v>
      </c>
      <c r="T8" s="10">
        <f>MalDeath!BR8/MalCnts!AF8</f>
        <v>3.3405712376816434E-5</v>
      </c>
      <c r="U8" s="10">
        <f>MalDeath!BS8/MalCnts!AG8</f>
        <v>9.8335937414638941E-5</v>
      </c>
      <c r="V8" s="10">
        <f>MalDeath!BT8/MalCnts!AH8</f>
        <v>1.113077548112777E-4</v>
      </c>
      <c r="W8" s="10">
        <f>MalDeath!BU8/MalCnts!AI8</f>
        <v>6.6342326404245913E-5</v>
      </c>
      <c r="X8" s="10">
        <f>MalDeath!BV8/MalCnts!AJ8</f>
        <v>7.807794409619203E-5</v>
      </c>
      <c r="Y8" s="80">
        <f>X8*'Male fit'!O8/'Male fit'!N8</f>
        <v>7.6609777205020906E-5</v>
      </c>
      <c r="Z8" s="10"/>
      <c r="AA8" s="39">
        <f>'Male fit'!J8*MalCnts!AF8</f>
        <v>7.9598814370306386</v>
      </c>
      <c r="AB8" s="39">
        <f>'Male fit'!K8*MalCnts!AG8</f>
        <v>7.9702875339604216</v>
      </c>
      <c r="AC8" s="39">
        <f>'Male fit'!L8*MalCnts!AH8</f>
        <v>7.6845485645793712</v>
      </c>
      <c r="AD8" s="39">
        <f>'Male fit'!M8*MalCnts!AI8</f>
        <v>7.5955936456901947</v>
      </c>
      <c r="AE8" s="39">
        <f>'Male fit'!N8*MalCnts!AJ8</f>
        <v>7.390609518494939</v>
      </c>
      <c r="AF8" s="39">
        <f>'Male fit'!O8*MalCnts!AK8</f>
        <v>7.3013007265912648</v>
      </c>
      <c r="AH8" s="9">
        <f>MalDeath!BR8-AA8</f>
        <v>-4.9598814370306386</v>
      </c>
      <c r="AI8" s="9">
        <f>MalDeath!BS8-AB8</f>
        <v>1.0297124660395784</v>
      </c>
      <c r="AJ8" s="9">
        <f>MalDeath!BT8-AC8</f>
        <v>2.3154514354206288</v>
      </c>
      <c r="AK8" s="9">
        <f>MalDeath!BU8-AD8</f>
        <v>-1.5955936456901947</v>
      </c>
      <c r="AL8" s="9">
        <f>MalDeath!BV8-AE8</f>
        <v>-0.39060951849493897</v>
      </c>
      <c r="AN8" s="9">
        <f t="shared" si="1"/>
        <v>-1.323775908638467E-2</v>
      </c>
      <c r="AO8" s="9">
        <f t="shared" si="1"/>
        <v>7.4997273819831456E-2</v>
      </c>
      <c r="AP8" s="9">
        <f t="shared" si="2"/>
        <v>-0.6356627853943142</v>
      </c>
      <c r="AQ8" s="9">
        <f t="shared" si="3"/>
        <v>-2.1492338248731153</v>
      </c>
      <c r="AR8" s="9">
        <f t="shared" si="4"/>
        <v>1.5000465239018499</v>
      </c>
    </row>
    <row r="9" spans="1:44" x14ac:dyDescent="0.2">
      <c r="A9">
        <f t="shared" si="0"/>
        <v>6</v>
      </c>
      <c r="B9" s="10">
        <f>MalDeath!AZ9/MalCnts!N9</f>
        <v>1.7687810150837714E-4</v>
      </c>
      <c r="C9" s="10">
        <f>MalDeath!BA9/MalCnts!O9</f>
        <v>1.5099049766468032E-4</v>
      </c>
      <c r="D9" s="10">
        <f>MalDeath!BB9/MalCnts!P9</f>
        <v>1.2015259379411853E-4</v>
      </c>
      <c r="E9" s="10">
        <f>MalDeath!BC9/MalCnts!Q9</f>
        <v>2.0036265640809866E-4</v>
      </c>
      <c r="F9" s="10">
        <f>MalDeath!BD9/MalCnts!R9</f>
        <v>8.7166225992968587E-5</v>
      </c>
      <c r="G9" s="10">
        <f>MalDeath!BE9/MalCnts!S9</f>
        <v>1.251275338325601E-4</v>
      </c>
      <c r="H9" s="10">
        <f>MalDeath!BF9/MalCnts!T9</f>
        <v>9.4793019442048285E-5</v>
      </c>
      <c r="I9" s="10">
        <f>MalDeath!BG9/MalCnts!U9</f>
        <v>8.6812254031946908E-5</v>
      </c>
      <c r="J9" s="10">
        <f>MalDeath!BH9/MalCnts!V9</f>
        <v>1.1671902811955919E-4</v>
      </c>
      <c r="K9" s="10">
        <f>MalDeath!BI9/MalCnts!W9</f>
        <v>9.7751710654936461E-5</v>
      </c>
      <c r="L9" s="10">
        <f>MalDeath!BJ9/MalCnts!X9</f>
        <v>7.0905462759438028E-5</v>
      </c>
      <c r="M9" s="10">
        <f>MalDeath!BK9/MalCnts!Y9</f>
        <v>6.246161213420919E-5</v>
      </c>
      <c r="N9" s="10">
        <f>MalDeath!BL9/MalCnts!Z9</f>
        <v>1.3636411316123484E-4</v>
      </c>
      <c r="O9" s="10">
        <f>MalDeath!BM9/MalCnts!AA9</f>
        <v>8.5829542528538324E-5</v>
      </c>
      <c r="P9" s="10">
        <f>MalDeath!BN9/MalCnts!AB9</f>
        <v>1.1527981555229512E-4</v>
      </c>
      <c r="Q9" s="10">
        <f>MalDeath!BO9/MalCnts!AC9</f>
        <v>6.2933982252617E-5</v>
      </c>
      <c r="R9" s="10">
        <f>MalDeath!BP9/MalCnts!AD9</f>
        <v>5.2563523017566727E-5</v>
      </c>
      <c r="S9" s="10">
        <f>MalDeath!BQ9/MalCnts!AE9</f>
        <v>1.2808880824038E-4</v>
      </c>
      <c r="T9" s="10">
        <f>MalDeath!BR9/MalCnts!AF9</f>
        <v>1.0860947291822792E-4</v>
      </c>
      <c r="U9" s="10">
        <f>MalDeath!BS9/MalCnts!AG9</f>
        <v>6.6473155923866075E-5</v>
      </c>
      <c r="V9" s="10">
        <f>MalDeath!BT9/MalCnts!AH9</f>
        <v>4.3540732355118213E-5</v>
      </c>
      <c r="W9" s="10">
        <f>MalDeath!BU9/MalCnts!AI9</f>
        <v>5.54139421478444E-5</v>
      </c>
      <c r="X9" s="10">
        <f>MalDeath!BV9/MalCnts!AJ9</f>
        <v>5.4750719971967633E-5</v>
      </c>
      <c r="Y9" s="80">
        <f>X9*'Male fit'!O9/'Male fit'!N9</f>
        <v>5.395539283827754E-5</v>
      </c>
      <c r="Z9" s="10"/>
      <c r="AA9" s="39">
        <f>'Male fit'!J9*MalCnts!AF9</f>
        <v>7.3772943470816204</v>
      </c>
      <c r="AB9" s="39">
        <f>'Male fit'!K9*MalCnts!AG9</f>
        <v>7.1329010332804259</v>
      </c>
      <c r="AC9" s="39">
        <f>'Male fit'!L9*MalCnts!AH9</f>
        <v>7.1587596181082196</v>
      </c>
      <c r="AD9" s="39">
        <f>'Male fit'!M9*MalCnts!AI9</f>
        <v>6.9318666196477192</v>
      </c>
      <c r="AE9" s="39">
        <f>'Male fit'!N9*MalCnts!AJ9</f>
        <v>6.9153805869762452</v>
      </c>
      <c r="AF9" s="39">
        <f>'Male fit'!O9*MalCnts!AK9</f>
        <v>6.8650730799394335</v>
      </c>
      <c r="AH9" s="9">
        <f>MalDeath!BR9-AA9</f>
        <v>2.6227056529183796</v>
      </c>
      <c r="AI9" s="9">
        <f>MalDeath!BS9-AB9</f>
        <v>-1.1329010332804259</v>
      </c>
      <c r="AJ9" s="9">
        <f>MalDeath!BT9-AC9</f>
        <v>-3.1587596181082196</v>
      </c>
      <c r="AK9" s="9">
        <f>MalDeath!BU9-AD9</f>
        <v>-1.9318666196477192</v>
      </c>
      <c r="AL9" s="9">
        <f>MalDeath!BV9-AE9</f>
        <v>-1.9153805869762452</v>
      </c>
      <c r="AN9" s="9">
        <f t="shared" si="1"/>
        <v>-5.0950121847633589E-2</v>
      </c>
      <c r="AO9" s="9">
        <f t="shared" si="1"/>
        <v>-1.1133395535761859</v>
      </c>
      <c r="AP9" s="9">
        <f t="shared" si="2"/>
        <v>-1.0239222282086435</v>
      </c>
      <c r="AQ9" s="9">
        <f t="shared" si="3"/>
        <v>-1.1304949793137087</v>
      </c>
      <c r="AR9" s="9">
        <f t="shared" si="4"/>
        <v>2.1301462058067946</v>
      </c>
    </row>
    <row r="10" spans="1:44" x14ac:dyDescent="0.2">
      <c r="A10">
        <f t="shared" si="0"/>
        <v>7</v>
      </c>
      <c r="B10" s="10">
        <f>MalDeath!AZ10/MalCnts!N10</f>
        <v>1.0858835143139191E-4</v>
      </c>
      <c r="C10" s="10">
        <f>MalDeath!BA10/MalCnts!O10</f>
        <v>1.3712987178356989E-4</v>
      </c>
      <c r="D10" s="10">
        <f>MalDeath!BB10/MalCnts!P10</f>
        <v>1.3063751105394324E-4</v>
      </c>
      <c r="E10" s="10">
        <f>MalDeath!BC10/MalCnts!Q10</f>
        <v>2.0031449375519566E-4</v>
      </c>
      <c r="F10" s="10">
        <f>MalDeath!BD10/MalCnts!R10</f>
        <v>1.2043235214419767E-4</v>
      </c>
      <c r="G10" s="10">
        <f>MalDeath!BE10/MalCnts!S10</f>
        <v>9.7106234220236944E-5</v>
      </c>
      <c r="H10" s="10">
        <f>MalDeath!BF10/MalCnts!T10</f>
        <v>1.2553230525594105E-4</v>
      </c>
      <c r="I10" s="10">
        <f>MalDeath!BG10/MalCnts!U10</f>
        <v>5.7022295717625589E-5</v>
      </c>
      <c r="J10" s="10">
        <f>MalDeath!BH10/MalCnts!V10</f>
        <v>8.6927965692429535E-5</v>
      </c>
      <c r="K10" s="10">
        <f>MalDeath!BI10/MalCnts!W10</f>
        <v>1.4591155814089221E-4</v>
      </c>
      <c r="L10" s="10">
        <f>MalDeath!BJ10/MalCnts!X10</f>
        <v>8.7900067390051664E-5</v>
      </c>
      <c r="M10" s="10">
        <f>MalDeath!BK10/MalCnts!Y10</f>
        <v>1.1135181098536229E-4</v>
      </c>
      <c r="N10" s="10">
        <f>MalDeath!BL10/MalCnts!Z10</f>
        <v>5.2055678753995272E-5</v>
      </c>
      <c r="O10" s="10">
        <f>MalDeath!BM10/MalCnts!AA10</f>
        <v>1.0481630941774541E-4</v>
      </c>
      <c r="P10" s="10">
        <f>MalDeath!BN10/MalCnts!AB10</f>
        <v>4.2868319240373384E-5</v>
      </c>
      <c r="Q10" s="10">
        <f>MalDeath!BO10/MalCnts!AC10</f>
        <v>7.3154418526879018E-5</v>
      </c>
      <c r="R10" s="10">
        <f>MalDeath!BP10/MalCnts!AD10</f>
        <v>3.1326357997619198E-5</v>
      </c>
      <c r="S10" s="10">
        <f>MalDeath!BQ10/MalCnts!AE10</f>
        <v>9.4021290598915618E-5</v>
      </c>
      <c r="T10" s="10">
        <f>MalDeath!BR10/MalCnts!AF10</f>
        <v>9.558706388402103E-5</v>
      </c>
      <c r="U10" s="10">
        <f>MalDeath!BS10/MalCnts!AG10</f>
        <v>5.4044121620891295E-5</v>
      </c>
      <c r="V10" s="10">
        <f>MalDeath!BT10/MalCnts!AH10</f>
        <v>3.3070605743261865E-5</v>
      </c>
      <c r="W10" s="10">
        <f>MalDeath!BU10/MalCnts!AI10</f>
        <v>3.2511162165676884E-5</v>
      </c>
      <c r="X10" s="10">
        <f>MalDeath!BV10/MalCnts!AJ10</f>
        <v>4.3894302519532967E-5</v>
      </c>
      <c r="Y10" s="80">
        <f>X10*'Male fit'!O10/'Male fit'!N10</f>
        <v>4.1698581036683292E-5</v>
      </c>
      <c r="Z10" s="10"/>
      <c r="AA10" s="39">
        <f>'Male fit'!J10*MalCnts!AF10</f>
        <v>6.6402824553888005</v>
      </c>
      <c r="AB10" s="39">
        <f>'Male fit'!K10*MalCnts!AG10</f>
        <v>6.2527935075419103</v>
      </c>
      <c r="AC10" s="39">
        <f>'Male fit'!L10*MalCnts!AH10</f>
        <v>5.8643330101711539</v>
      </c>
      <c r="AD10" s="39">
        <f>'Male fit'!M10*MalCnts!AI10</f>
        <v>5.6939843994079213</v>
      </c>
      <c r="AE10" s="39">
        <f>'Male fit'!N10*MalCnts!AJ10</f>
        <v>5.3552601077235789</v>
      </c>
      <c r="AF10" s="39">
        <f>'Male fit'!O10*MalCnts!AK10</f>
        <v>5.1248898568331445</v>
      </c>
      <c r="AH10" s="9">
        <f>MalDeath!BR10-AA10</f>
        <v>2.3597175446111995</v>
      </c>
      <c r="AI10" s="9">
        <f>MalDeath!BS10-AB10</f>
        <v>-1.2527935075419103</v>
      </c>
      <c r="AJ10" s="9">
        <f>MalDeath!BT10-AC10</f>
        <v>-2.8643330101711539</v>
      </c>
      <c r="AK10" s="9">
        <f>MalDeath!BU10-AD10</f>
        <v>-2.6939843994079213</v>
      </c>
      <c r="AL10" s="9">
        <f>MalDeath!BV10-AE10</f>
        <v>-1.3552601077235789</v>
      </c>
      <c r="AN10" s="9">
        <f t="shared" si="1"/>
        <v>4.7473813997203781E-2</v>
      </c>
      <c r="AO10" s="9">
        <f t="shared" si="1"/>
        <v>-1.1552707331257916</v>
      </c>
      <c r="AP10" s="9">
        <f t="shared" si="2"/>
        <v>-0.3450181765358214</v>
      </c>
      <c r="AQ10" s="9">
        <f t="shared" si="3"/>
        <v>-0.5746279809850966</v>
      </c>
      <c r="AR10" s="9">
        <f t="shared" si="4"/>
        <v>1.5730099350354105</v>
      </c>
    </row>
    <row r="11" spans="1:44" x14ac:dyDescent="0.2">
      <c r="A11">
        <f t="shared" si="0"/>
        <v>8</v>
      </c>
      <c r="B11" s="10">
        <f>MalDeath!AZ11/MalCnts!N11</f>
        <v>1.2676001404110924E-4</v>
      </c>
      <c r="C11" s="10">
        <f>MalDeath!BA11/MalCnts!O11</f>
        <v>9.8366138440503242E-5</v>
      </c>
      <c r="D11" s="10">
        <f>MalDeath!BB11/MalCnts!P11</f>
        <v>1.075489592193901E-4</v>
      </c>
      <c r="E11" s="10">
        <f>MalDeath!BC11/MalCnts!Q11</f>
        <v>2.0094241994956345E-4</v>
      </c>
      <c r="F11" s="10">
        <f>MalDeath!BD11/MalCnts!R11</f>
        <v>1.0025866736179343E-4</v>
      </c>
      <c r="G11" s="10">
        <f>MalDeath!BE11/MalCnts!S11</f>
        <v>1.5095554862278222E-4</v>
      </c>
      <c r="H11" s="10">
        <f>MalDeath!BF11/MalCnts!T11</f>
        <v>1.168907071887785E-4</v>
      </c>
      <c r="I11" s="10">
        <f>MalDeath!BG11/MalCnts!U11</f>
        <v>6.7744776393848769E-5</v>
      </c>
      <c r="J11" s="10">
        <f>MalDeath!BH11/MalCnts!V11</f>
        <v>5.7056999942942999E-5</v>
      </c>
      <c r="K11" s="10">
        <f>MalDeath!BI11/MalCnts!W11</f>
        <v>1.448449676030089E-4</v>
      </c>
      <c r="L11" s="10">
        <f>MalDeath!BJ11/MalCnts!X11</f>
        <v>7.7767300794198566E-5</v>
      </c>
      <c r="M11" s="10">
        <f>MalDeath!BK11/MalCnts!Y11</f>
        <v>1.1709373353369372E-4</v>
      </c>
      <c r="N11" s="10">
        <f>MalDeath!BL11/MalCnts!Z11</f>
        <v>1.3155364858984608E-4</v>
      </c>
      <c r="O11" s="10">
        <f>MalDeath!BM11/MalCnts!AA11</f>
        <v>8.3278681698468709E-5</v>
      </c>
      <c r="P11" s="10">
        <f>MalDeath!BN11/MalCnts!AB11</f>
        <v>1.2554533756002636E-4</v>
      </c>
      <c r="Q11" s="10">
        <f>MalDeath!BO11/MalCnts!AC11</f>
        <v>5.3441641727233858E-5</v>
      </c>
      <c r="R11" s="10">
        <f>MalDeath!BP11/MalCnts!AD11</f>
        <v>1.1435937954838441E-4</v>
      </c>
      <c r="S11" s="10">
        <f>MalDeath!BQ11/MalCnts!AE11</f>
        <v>7.2669137417338852E-5</v>
      </c>
      <c r="T11" s="10">
        <f>MalDeath!BR11/MalCnts!AF11</f>
        <v>5.1945353488130489E-5</v>
      </c>
      <c r="U11" s="10">
        <f>MalDeath!BS11/MalCnts!AG11</f>
        <v>2.1138967572823742E-5</v>
      </c>
      <c r="V11" s="10">
        <f>MalDeath!BT11/MalCnts!AH11</f>
        <v>5.3780211033548096E-5</v>
      </c>
      <c r="W11" s="10">
        <f>MalDeath!BU11/MalCnts!AI11</f>
        <v>3.2923978533565994E-5</v>
      </c>
      <c r="X11" s="10">
        <f>MalDeath!BV11/MalCnts!AJ11</f>
        <v>1.3943859874934302E-4</v>
      </c>
      <c r="Y11" s="80">
        <f>X11*'Male fit'!O11/'Male fit'!N11</f>
        <v>1.1489482265853986E-4</v>
      </c>
      <c r="Z11" s="10"/>
      <c r="AA11" s="39">
        <f>'Male fit'!J11*MalCnts!AF11</f>
        <v>5.6186095037125616</v>
      </c>
      <c r="AB11" s="39">
        <f>'Male fit'!K11*MalCnts!AG11</f>
        <v>4.9522487230677754</v>
      </c>
      <c r="AC11" s="39">
        <f>'Male fit'!L11*MalCnts!AH11</f>
        <v>4.3057932390943554</v>
      </c>
      <c r="AD11" s="39">
        <f>'Male fit'!M11*MalCnts!AI11</f>
        <v>3.6706264098959753</v>
      </c>
      <c r="AE11" s="39">
        <f>'Male fit'!N11*MalCnts!AJ11</f>
        <v>3.1935772124808888</v>
      </c>
      <c r="AF11" s="39">
        <f>'Male fit'!O11*MalCnts!AK11</f>
        <v>2.6512342222646343</v>
      </c>
      <c r="AH11" s="9">
        <f>MalDeath!BR11-AA11</f>
        <v>-0.61860950371256163</v>
      </c>
      <c r="AI11" s="9">
        <f>MalDeath!BS11-AB11</f>
        <v>-2.9522487230677754</v>
      </c>
      <c r="AJ11" s="9">
        <f>MalDeath!BT11-AC11</f>
        <v>0.69420676090564459</v>
      </c>
      <c r="AK11" s="9">
        <f>MalDeath!BU11-AD11</f>
        <v>-0.67062640989597533</v>
      </c>
      <c r="AL11" s="9">
        <f>MalDeath!BV11-AE11</f>
        <v>9.8064227875191108</v>
      </c>
      <c r="AN11" s="9">
        <f t="shared" si="1"/>
        <v>1.0484321026477965</v>
      </c>
      <c r="AO11" s="9">
        <f t="shared" si="1"/>
        <v>-1.2382510321006184</v>
      </c>
      <c r="AP11" s="9">
        <f t="shared" si="2"/>
        <v>-1.167197954636612</v>
      </c>
      <c r="AQ11" s="9">
        <f t="shared" si="3"/>
        <v>0.51580750988269097</v>
      </c>
      <c r="AR11" s="9">
        <f t="shared" si="4"/>
        <v>2.3437333042083339</v>
      </c>
    </row>
    <row r="12" spans="1:44" x14ac:dyDescent="0.2">
      <c r="A12">
        <f t="shared" si="0"/>
        <v>9</v>
      </c>
      <c r="B12" s="10">
        <f>MalDeath!AZ12/MalCnts!N12</f>
        <v>1.6405782555827913E-4</v>
      </c>
      <c r="C12" s="10">
        <f>MalDeath!BA12/MalCnts!O12</f>
        <v>9.7168509629399298E-5</v>
      </c>
      <c r="D12" s="10">
        <f>MalDeath!BB12/MalCnts!P12</f>
        <v>1.4720169576353521E-4</v>
      </c>
      <c r="E12" s="10">
        <f>MalDeath!BC12/MalCnts!Q12</f>
        <v>1.2710083006619021E-4</v>
      </c>
      <c r="F12" s="10">
        <f>MalDeath!BD12/MalCnts!R12</f>
        <v>1.1065396493275257E-4</v>
      </c>
      <c r="G12" s="10">
        <f>MalDeath!BE12/MalCnts!S12</f>
        <v>7.0301593837563152E-5</v>
      </c>
      <c r="H12" s="10">
        <f>MalDeath!BF12/MalCnts!T12</f>
        <v>7.0605085583450163E-5</v>
      </c>
      <c r="I12" s="10">
        <f>MalDeath!BG12/MalCnts!U12</f>
        <v>7.8089920543505847E-5</v>
      </c>
      <c r="J12" s="10">
        <f>MalDeath!BH12/MalCnts!V12</f>
        <v>5.8102939040333123E-5</v>
      </c>
      <c r="K12" s="10">
        <f>MalDeath!BI12/MalCnts!W12</f>
        <v>6.6507681637229102E-5</v>
      </c>
      <c r="L12" s="10">
        <f>MalDeath!BJ12/MalCnts!X12</f>
        <v>9.6457129628736512E-5</v>
      </c>
      <c r="M12" s="10">
        <f>MalDeath!BK12/MalCnts!Y12</f>
        <v>8.7426173453528138E-5</v>
      </c>
      <c r="N12" s="10">
        <f>MalDeath!BL12/MalCnts!Z12</f>
        <v>1.2679710512455378E-4</v>
      </c>
      <c r="O12" s="10">
        <f>MalDeath!BM12/MalCnts!AA12</f>
        <v>7.0790732481821946E-5</v>
      </c>
      <c r="P12" s="10">
        <f>MalDeath!BN12/MalCnts!AB12</f>
        <v>7.2750704122886333E-5</v>
      </c>
      <c r="Q12" s="10">
        <f>MalDeath!BO12/MalCnts!AC12</f>
        <v>8.3458521115005842E-5</v>
      </c>
      <c r="R12" s="10">
        <f>MalDeath!BP12/MalCnts!AD12</f>
        <v>1.0637845198076678E-5</v>
      </c>
      <c r="S12" s="10">
        <f>MalDeath!BQ12/MalCnts!AE12</f>
        <v>9.3028063465812186E-5</v>
      </c>
      <c r="T12" s="10">
        <f>MalDeath!BR12/MalCnts!AF12</f>
        <v>6.1933565928280927E-5</v>
      </c>
      <c r="U12" s="10">
        <f>MalDeath!BS12/MalCnts!AG12</f>
        <v>3.1012239497188222E-5</v>
      </c>
      <c r="V12" s="10">
        <f>MalDeath!BT12/MalCnts!AH12</f>
        <v>5.260057229422656E-5</v>
      </c>
      <c r="W12" s="10">
        <f>MalDeath!BU12/MalCnts!AI12</f>
        <v>7.4918392465350247E-5</v>
      </c>
      <c r="X12" s="10">
        <f>MalDeath!BV12/MalCnts!AJ12</f>
        <v>4.3442373691298495E-5</v>
      </c>
      <c r="Y12" s="80">
        <f>X12*'Male fit'!O12/'Male fit'!N12</f>
        <v>3.0913607862773565E-5</v>
      </c>
      <c r="Z12" s="10"/>
      <c r="AA12" s="39">
        <f>'Male fit'!J12*MalCnts!AF12</f>
        <v>5.1665631868003601</v>
      </c>
      <c r="AB12" s="39">
        <f>'Male fit'!K12*MalCnts!AG12</f>
        <v>4.4681228677784253</v>
      </c>
      <c r="AC12" s="39">
        <f>'Male fit'!L12*MalCnts!AH12</f>
        <v>3.7116564507260068</v>
      </c>
      <c r="AD12" s="39">
        <f>'Male fit'!M12*MalCnts!AI12</f>
        <v>2.9810688302836725</v>
      </c>
      <c r="AE12" s="39">
        <f>'Male fit'!N12*MalCnts!AJ12</f>
        <v>2.2801228991472953</v>
      </c>
      <c r="AF12" s="39">
        <f>'Male fit'!O12*MalCnts!AK12</f>
        <v>1.6354000744873158</v>
      </c>
      <c r="AH12" s="9">
        <f>MalDeath!BR12-AA12</f>
        <v>0.83343681319963991</v>
      </c>
      <c r="AI12" s="9">
        <f>MalDeath!BS12-AB12</f>
        <v>-1.4681228677784253</v>
      </c>
      <c r="AJ12" s="9">
        <f>MalDeath!BT12-AC12</f>
        <v>1.2883435492739932</v>
      </c>
      <c r="AK12" s="9">
        <f>MalDeath!BU12-AD12</f>
        <v>4.0189311697163275</v>
      </c>
      <c r="AL12" s="9">
        <f>MalDeath!BV12-AE12</f>
        <v>1.7198771008527047</v>
      </c>
      <c r="AN12" s="9">
        <f t="shared" si="1"/>
        <v>1.0384902347627745</v>
      </c>
      <c r="AO12" s="9">
        <f t="shared" si="1"/>
        <v>-1.0626939096180885</v>
      </c>
      <c r="AP12" s="9">
        <f t="shared" si="2"/>
        <v>-0.51065727857733667</v>
      </c>
      <c r="AQ12" s="9">
        <f t="shared" si="3"/>
        <v>0.40880827734438319</v>
      </c>
      <c r="AR12" s="9">
        <f t="shared" si="4"/>
        <v>2.7258476101730431</v>
      </c>
    </row>
    <row r="13" spans="1:44" x14ac:dyDescent="0.2">
      <c r="A13">
        <f t="shared" si="0"/>
        <v>10</v>
      </c>
      <c r="B13" s="10">
        <f>MalDeath!AZ13/MalCnts!N13</f>
        <v>1.247181848707248E-4</v>
      </c>
      <c r="C13" s="10">
        <f>MalDeath!BA13/MalCnts!O13</f>
        <v>1.8263611196554907E-4</v>
      </c>
      <c r="D13" s="10">
        <f>MalDeath!BB13/MalCnts!P13</f>
        <v>1.8414778344220668E-4</v>
      </c>
      <c r="E13" s="10">
        <f>MalDeath!BC13/MalCnts!Q13</f>
        <v>1.2747597568150618E-4</v>
      </c>
      <c r="F13" s="10">
        <f>MalDeath!BD13/MalCnts!R13</f>
        <v>8.8063483987123166E-5</v>
      </c>
      <c r="G13" s="10">
        <f>MalDeath!BE13/MalCnts!S13</f>
        <v>1.0081254914611771E-4</v>
      </c>
      <c r="H13" s="10">
        <f>MalDeath!BF13/MalCnts!T13</f>
        <v>9.0554191652915842E-5</v>
      </c>
      <c r="I13" s="10">
        <f>MalDeath!BG13/MalCnts!U13</f>
        <v>3.02944621723149E-5</v>
      </c>
      <c r="J13" s="10">
        <f>MalDeath!BH13/MalCnts!V13</f>
        <v>8.7895775143074793E-5</v>
      </c>
      <c r="K13" s="10">
        <f>MalDeath!BI13/MalCnts!W13</f>
        <v>5.8065827292874357E-5</v>
      </c>
      <c r="L13" s="10">
        <f>MalDeath!BJ13/MalCnts!X13</f>
        <v>1.1384767181511138E-4</v>
      </c>
      <c r="M13" s="10">
        <f>MalDeath!BK13/MalCnts!Y13</f>
        <v>1.1561139157578326E-4</v>
      </c>
      <c r="N13" s="10">
        <f>MalDeath!BL13/MalCnts!Z13</f>
        <v>1.2619398928321815E-4</v>
      </c>
      <c r="O13" s="10">
        <f>MalDeath!BM13/MalCnts!AA13</f>
        <v>5.8463007531984137E-5</v>
      </c>
      <c r="P13" s="10">
        <f>MalDeath!BN13/MalCnts!AB13</f>
        <v>1.00981540574383E-4</v>
      </c>
      <c r="Q13" s="10">
        <f>MalDeath!BO13/MalCnts!AC13</f>
        <v>7.2519321219153383E-5</v>
      </c>
      <c r="R13" s="10">
        <f>MalDeath!BP13/MalCnts!AD13</f>
        <v>5.1936720299986498E-5</v>
      </c>
      <c r="S13" s="10">
        <f>MalDeath!BQ13/MalCnts!AE13</f>
        <v>5.2877598933987606E-5</v>
      </c>
      <c r="T13" s="10">
        <f>MalDeath!BR13/MalCnts!AF13</f>
        <v>6.1678899648430271E-5</v>
      </c>
      <c r="U13" s="10">
        <f>MalDeath!BS13/MalCnts!AG13</f>
        <v>6.1586467400229919E-5</v>
      </c>
      <c r="V13" s="10">
        <f>MalDeath!BT13/MalCnts!AH13</f>
        <v>3.0863244961575261E-5</v>
      </c>
      <c r="W13" s="10">
        <f>MalDeath!BU13/MalCnts!AI13</f>
        <v>8.3781915673501869E-5</v>
      </c>
      <c r="X13" s="10">
        <f>MalDeath!BV13/MalCnts!AJ13</f>
        <v>7.4119565447576294E-5</v>
      </c>
      <c r="Y13" s="80">
        <f>X13*'Male fit'!O13/'Male fit'!N13</f>
        <v>6.2360969469638376E-5</v>
      </c>
      <c r="Z13" s="10"/>
      <c r="AA13" s="39">
        <f>'Male fit'!J13*MalCnts!AF13</f>
        <v>5.9550899937776753</v>
      </c>
      <c r="AB13" s="39">
        <f>'Male fit'!K13*MalCnts!AG13</f>
        <v>5.3851890288345547</v>
      </c>
      <c r="AC13" s="39">
        <f>'Male fit'!L13*MalCnts!AH13</f>
        <v>4.795447455083325</v>
      </c>
      <c r="AD13" s="39">
        <f>'Male fit'!M13*MalCnts!AI13</f>
        <v>4.1434161913512568</v>
      </c>
      <c r="AE13" s="39">
        <f>'Male fit'!N13*MalCnts!AJ13</f>
        <v>3.5369926726303236</v>
      </c>
      <c r="AF13" s="39">
        <f>'Male fit'!O13*MalCnts!AK13</f>
        <v>2.9997559721823857</v>
      </c>
      <c r="AH13" s="9">
        <f>MalDeath!BR13-AA13</f>
        <v>4.4910006222324661E-2</v>
      </c>
      <c r="AI13" s="9">
        <f>MalDeath!BS13-AB13</f>
        <v>0.61481097116544525</v>
      </c>
      <c r="AJ13" s="9">
        <f>MalDeath!BT13-AC13</f>
        <v>-1.795447455083325</v>
      </c>
      <c r="AK13" s="9">
        <f>MalDeath!BU13-AD13</f>
        <v>3.8565838086487432</v>
      </c>
      <c r="AL13" s="9">
        <f>MalDeath!BV13-AE13</f>
        <v>3.4630073273696764</v>
      </c>
      <c r="AN13" s="9">
        <f t="shared" si="1"/>
        <v>0.24408887198676227</v>
      </c>
      <c r="AO13" s="9">
        <f t="shared" si="1"/>
        <v>-0.8320525011479869</v>
      </c>
      <c r="AP13" s="9">
        <f t="shared" si="2"/>
        <v>-0.93170579672952658</v>
      </c>
      <c r="AQ13" s="9">
        <f t="shared" si="3"/>
        <v>2.0252905293910151</v>
      </c>
      <c r="AR13" s="9">
        <f t="shared" si="4"/>
        <v>4.3465505272088212</v>
      </c>
    </row>
    <row r="14" spans="1:44" x14ac:dyDescent="0.2">
      <c r="A14">
        <f t="shared" si="0"/>
        <v>11</v>
      </c>
      <c r="B14" s="10">
        <f>MalDeath!AZ14/MalCnts!N14</f>
        <v>1.3068610203568736E-4</v>
      </c>
      <c r="C14" s="10">
        <f>MalDeath!BA14/MalCnts!O14</f>
        <v>1.815957487479451E-4</v>
      </c>
      <c r="D14" s="10">
        <f>MalDeath!BB14/MalCnts!P14</f>
        <v>1.0543366784560677E-4</v>
      </c>
      <c r="E14" s="10">
        <f>MalDeath!BC14/MalCnts!Q14</f>
        <v>1.5489317211535668E-4</v>
      </c>
      <c r="F14" s="10">
        <f>MalDeath!BD14/MalCnts!R14</f>
        <v>1.3736668073039828E-4</v>
      </c>
      <c r="G14" s="10">
        <f>MalDeath!BE14/MalCnts!S14</f>
        <v>6.8574339482165779E-5</v>
      </c>
      <c r="H14" s="10">
        <f>MalDeath!BF14/MalCnts!T14</f>
        <v>1.211876388608362E-4</v>
      </c>
      <c r="I14" s="10">
        <f>MalDeath!BG14/MalCnts!U14</f>
        <v>1.0070189218855422E-4</v>
      </c>
      <c r="J14" s="10">
        <f>MalDeath!BH14/MalCnts!V14</f>
        <v>1.0095809229588798E-4</v>
      </c>
      <c r="K14" s="10">
        <f>MalDeath!BI14/MalCnts!W14</f>
        <v>9.7560975609756103E-5</v>
      </c>
      <c r="L14" s="10">
        <f>MalDeath!BJ14/MalCnts!X14</f>
        <v>1.3535332050699486E-4</v>
      </c>
      <c r="M14" s="10">
        <f>MalDeath!BK14/MalCnts!Y14</f>
        <v>7.5812137523217462E-5</v>
      </c>
      <c r="N14" s="10">
        <f>MalDeath!BL14/MalCnts!Z14</f>
        <v>3.8499667940364014E-5</v>
      </c>
      <c r="O14" s="10">
        <f>MalDeath!BM14/MalCnts!AA14</f>
        <v>1.4549122687901919E-4</v>
      </c>
      <c r="P14" s="10">
        <f>MalDeath!BN14/MalCnts!AB14</f>
        <v>1.0698619878035734E-4</v>
      </c>
      <c r="Q14" s="10">
        <f>MalDeath!BO14/MalCnts!AC14</f>
        <v>6.0421743771525248E-5</v>
      </c>
      <c r="R14" s="10">
        <f>MalDeath!BP14/MalCnts!AD14</f>
        <v>6.1856945504031011E-5</v>
      </c>
      <c r="S14" s="10">
        <f>MalDeath!BQ14/MalCnts!AE14</f>
        <v>1.1363401582611929E-4</v>
      </c>
      <c r="T14" s="10">
        <f>MalDeath!BR14/MalCnts!AF14</f>
        <v>1.0519450463907766E-4</v>
      </c>
      <c r="U14" s="10">
        <f>MalDeath!BS14/MalCnts!AG14</f>
        <v>7.155561916055036E-5</v>
      </c>
      <c r="V14" s="10">
        <f>MalDeath!BT14/MalCnts!AH14</f>
        <v>7.1464303580361606E-5</v>
      </c>
      <c r="W14" s="10">
        <f>MalDeath!BU14/MalCnts!AI14</f>
        <v>4.0968495227170305E-5</v>
      </c>
      <c r="X14" s="10">
        <f>MalDeath!BV14/MalCnts!AJ14</f>
        <v>6.2220009955201591E-5</v>
      </c>
      <c r="Y14" s="80">
        <f>X14*'Male fit'!O14/'Male fit'!N14</f>
        <v>5.8258655646010787E-5</v>
      </c>
      <c r="Z14" s="10"/>
      <c r="AA14" s="39">
        <f>'Male fit'!J14*MalCnts!AF14</f>
        <v>7.4270036865067297</v>
      </c>
      <c r="AB14" s="39">
        <f>'Male fit'!K14*MalCnts!AG14</f>
        <v>7.2551154208677771</v>
      </c>
      <c r="AC14" s="39">
        <f>'Male fit'!L14*MalCnts!AH14</f>
        <v>6.8760562378118424</v>
      </c>
      <c r="AD14" s="39">
        <f>'Male fit'!M14*MalCnts!AI14</f>
        <v>6.4668627823392582</v>
      </c>
      <c r="AE14" s="39">
        <f>'Male fit'!N14*MalCnts!AJ14</f>
        <v>6.0048090571526993</v>
      </c>
      <c r="AF14" s="39">
        <f>'Male fit'!O14*MalCnts!AK14</f>
        <v>5.6640149702786822</v>
      </c>
      <c r="AH14" s="9">
        <f>MalDeath!BR14-AA14</f>
        <v>2.5729963134932703</v>
      </c>
      <c r="AI14" s="9">
        <f>MalDeath!BS14-AB14</f>
        <v>-0.25511542086777705</v>
      </c>
      <c r="AJ14" s="9">
        <f>MalDeath!BT14-AC14</f>
        <v>0.12394376218815761</v>
      </c>
      <c r="AK14" s="9">
        <f>MalDeath!BU14-AD14</f>
        <v>-2.4668627823392582</v>
      </c>
      <c r="AL14" s="9">
        <f>MalDeath!BV14-AE14</f>
        <v>-4.8090571526993031E-3</v>
      </c>
      <c r="AN14" s="9">
        <f t="shared" si="1"/>
        <v>0.78808543278002097</v>
      </c>
      <c r="AO14" s="9">
        <f t="shared" si="1"/>
        <v>-0.75832137573915759</v>
      </c>
      <c r="AP14" s="9">
        <f t="shared" si="2"/>
        <v>-0.69728984401424154</v>
      </c>
      <c r="AQ14" s="9">
        <f t="shared" si="3"/>
        <v>2.536282993364062</v>
      </c>
      <c r="AR14" s="9">
        <f t="shared" si="4"/>
        <v>2.6077131573044339</v>
      </c>
    </row>
    <row r="15" spans="1:44" x14ac:dyDescent="0.2">
      <c r="A15">
        <f t="shared" si="0"/>
        <v>12</v>
      </c>
      <c r="B15" s="10">
        <f>MalDeath!AZ15/MalCnts!N15</f>
        <v>2.0241890592581348E-4</v>
      </c>
      <c r="C15" s="10">
        <f>MalDeath!BA15/MalCnts!O15</f>
        <v>1.901464127378081E-4</v>
      </c>
      <c r="D15" s="10">
        <f>MalDeath!BB15/MalCnts!P15</f>
        <v>1.7157236541101115E-4</v>
      </c>
      <c r="E15" s="10">
        <f>MalDeath!BC15/MalCnts!Q15</f>
        <v>1.818651709054014E-4</v>
      </c>
      <c r="F15" s="10">
        <f>MalDeath!BD15/MalCnts!R15</f>
        <v>9.6810106975168202E-5</v>
      </c>
      <c r="G15" s="10">
        <f>MalDeath!BE15/MalCnts!S15</f>
        <v>1.4737814283889605E-4</v>
      </c>
      <c r="H15" s="10">
        <f>MalDeath!BF15/MalCnts!T15</f>
        <v>7.8482925058616932E-5</v>
      </c>
      <c r="I15" s="10">
        <f>MalDeath!BG15/MalCnts!U15</f>
        <v>1.3135824424549846E-4</v>
      </c>
      <c r="J15" s="10">
        <f>MalDeath!BH15/MalCnts!V15</f>
        <v>1.1071522032328845E-4</v>
      </c>
      <c r="K15" s="10">
        <f>MalDeath!BI15/MalCnts!W15</f>
        <v>1.4114326040931546E-4</v>
      </c>
      <c r="L15" s="10">
        <f>MalDeath!BJ15/MalCnts!X15</f>
        <v>1.1685997253790645E-4</v>
      </c>
      <c r="M15" s="10">
        <f>MalDeath!BK15/MalCnts!Y15</f>
        <v>1.5446848360220505E-4</v>
      </c>
      <c r="N15" s="10">
        <f>MalDeath!BL15/MalCnts!Z15</f>
        <v>1.4203334943044626E-4</v>
      </c>
      <c r="O15" s="10">
        <f>MalDeath!BM15/MalCnts!AA15</f>
        <v>4.8066293031348837E-5</v>
      </c>
      <c r="P15" s="10">
        <f>MalDeath!BN15/MalCnts!AB15</f>
        <v>9.6843858646703917E-5</v>
      </c>
      <c r="Q15" s="10">
        <f>MalDeath!BO15/MalCnts!AC15</f>
        <v>7.7614141296544227E-5</v>
      </c>
      <c r="R15" s="10">
        <f>MalDeath!BP15/MalCnts!AD15</f>
        <v>1.2027181430031872E-4</v>
      </c>
      <c r="S15" s="10">
        <f>MalDeath!BQ15/MalCnts!AE15</f>
        <v>1.2299744780295809E-4</v>
      </c>
      <c r="T15" s="10">
        <f>MalDeath!BR15/MalCnts!AF15</f>
        <v>7.1950580230036287E-5</v>
      </c>
      <c r="U15" s="10">
        <f>MalDeath!BS15/MalCnts!AG15</f>
        <v>8.3740696931950214E-5</v>
      </c>
      <c r="V15" s="10">
        <f>MalDeath!BT15/MalCnts!AH15</f>
        <v>3.0507337014551999E-5</v>
      </c>
      <c r="W15" s="10">
        <f>MalDeath!BU15/MalCnts!AI15</f>
        <v>1.3202929019022374E-4</v>
      </c>
      <c r="X15" s="10">
        <f>MalDeath!BV15/MalCnts!AJ15</f>
        <v>1.4202095823569392E-4</v>
      </c>
      <c r="Y15" s="80">
        <f>X15*'Male fit'!O15/'Male fit'!N15</f>
        <v>1.3480136636566143E-4</v>
      </c>
      <c r="Z15" s="10"/>
      <c r="AA15" s="39">
        <f>'Male fit'!J15*MalCnts!AF15</f>
        <v>8.612289269268862</v>
      </c>
      <c r="AB15" s="39">
        <f>'Male fit'!K15*MalCnts!AG15</f>
        <v>8.0995864651914022</v>
      </c>
      <c r="AC15" s="39">
        <f>'Male fit'!L15*MalCnts!AH15</f>
        <v>7.969575600932103</v>
      </c>
      <c r="AD15" s="39">
        <f>'Male fit'!M15*MalCnts!AI15</f>
        <v>7.6115731391747623</v>
      </c>
      <c r="AE15" s="39">
        <f>'Male fit'!N15*MalCnts!AJ15</f>
        <v>7.2517455225446872</v>
      </c>
      <c r="AF15" s="39">
        <f>'Male fit'!O15*MalCnts!AK15</f>
        <v>6.9328902429983446</v>
      </c>
      <c r="AH15" s="9">
        <f>MalDeath!BR15-AA15</f>
        <v>-1.612289269268862</v>
      </c>
      <c r="AI15" s="9">
        <f>MalDeath!BS15-AB15</f>
        <v>-9.958646519140224E-2</v>
      </c>
      <c r="AJ15" s="9">
        <f>MalDeath!BT15-AC15</f>
        <v>-4.969575600932103</v>
      </c>
      <c r="AK15" s="9">
        <f>MalDeath!BU15-AD15</f>
        <v>5.3884268608252377</v>
      </c>
      <c r="AL15" s="9">
        <f>MalDeath!BV15-AE15</f>
        <v>6.7482544774553128</v>
      </c>
      <c r="AN15" s="9">
        <f t="shared" si="1"/>
        <v>0.31770935177146936</v>
      </c>
      <c r="AO15" s="9">
        <f t="shared" si="1"/>
        <v>-1.1217085056794465</v>
      </c>
      <c r="AP15" s="9">
        <f t="shared" si="2"/>
        <v>1.3820396049730959</v>
      </c>
      <c r="AQ15" s="9">
        <f t="shared" si="3"/>
        <v>2.7019810940917499</v>
      </c>
      <c r="AR15" s="9">
        <f t="shared" si="4"/>
        <v>2.1272637131305481</v>
      </c>
    </row>
    <row r="16" spans="1:44" x14ac:dyDescent="0.2">
      <c r="A16">
        <f t="shared" si="0"/>
        <v>13</v>
      </c>
      <c r="B16" s="10">
        <f>MalDeath!AZ16/MalCnts!N16</f>
        <v>2.0087380103450008E-4</v>
      </c>
      <c r="C16" s="10">
        <f>MalDeath!BA16/MalCnts!O16</f>
        <v>1.6126756304553794E-4</v>
      </c>
      <c r="D16" s="10">
        <f>MalDeath!BB16/MalCnts!P16</f>
        <v>2.193419740777667E-4</v>
      </c>
      <c r="E16" s="10">
        <f>MalDeath!BC16/MalCnts!Q16</f>
        <v>1.7130947055856403E-4</v>
      </c>
      <c r="F16" s="10">
        <f>MalDeath!BD16/MalCnts!R16</f>
        <v>2.2969584441934806E-4</v>
      </c>
      <c r="G16" s="10">
        <f>MalDeath!BE16/MalCnts!S16</f>
        <v>2.0349625954494359E-4</v>
      </c>
      <c r="H16" s="10">
        <f>MalDeath!BF16/MalCnts!T16</f>
        <v>1.4756372293435382E-4</v>
      </c>
      <c r="I16" s="10">
        <f>MalDeath!BG16/MalCnts!U16</f>
        <v>1.2763116556707509E-4</v>
      </c>
      <c r="J16" s="10">
        <f>MalDeath!BH16/MalCnts!V16</f>
        <v>1.5145395799676898E-4</v>
      </c>
      <c r="K16" s="10">
        <f>MalDeath!BI16/MalCnts!W16</f>
        <v>1.1056498708399923E-4</v>
      </c>
      <c r="L16" s="10">
        <f>MalDeath!BJ16/MalCnts!X16</f>
        <v>1.207535018515537E-4</v>
      </c>
      <c r="M16" s="10">
        <f>MalDeath!BK16/MalCnts!Y16</f>
        <v>1.2638660690848636E-4</v>
      </c>
      <c r="N16" s="10">
        <f>MalDeath!BL16/MalCnts!Z16</f>
        <v>1.3499701078047559E-4</v>
      </c>
      <c r="O16" s="10">
        <f>MalDeath!BM16/MalCnts!AA16</f>
        <v>1.1348483558884444E-4</v>
      </c>
      <c r="P16" s="10">
        <f>MalDeath!BN16/MalCnts!AB16</f>
        <v>1.1520184322949167E-4</v>
      </c>
      <c r="Q16" s="10">
        <f>MalDeath!BO16/MalCnts!AC16</f>
        <v>7.7252887326663831E-5</v>
      </c>
      <c r="R16" s="10">
        <f>MalDeath!BP16/MalCnts!AD16</f>
        <v>4.8320383470563224E-5</v>
      </c>
      <c r="S16" s="10">
        <f>MalDeath!BQ16/MalCnts!AE16</f>
        <v>1.4955432810225528E-4</v>
      </c>
      <c r="T16" s="10">
        <f>MalDeath!BR16/MalCnts!AF16</f>
        <v>1.2238903394255873E-4</v>
      </c>
      <c r="U16" s="10">
        <f>MalDeath!BS16/MalCnts!AG16</f>
        <v>7.1617114444148876E-5</v>
      </c>
      <c r="V16" s="10">
        <f>MalDeath!BT16/MalCnts!AH16</f>
        <v>1.1458333333333333E-4</v>
      </c>
      <c r="W16" s="10">
        <f>MalDeath!BU16/MalCnts!AI16</f>
        <v>1.1130223616310837E-4</v>
      </c>
      <c r="X16" s="10">
        <f>MalDeath!BV16/MalCnts!AJ16</f>
        <v>1.0050756319413036E-4</v>
      </c>
      <c r="Y16" s="80">
        <f>X16*'Male fit'!O16/'Male fit'!N16</f>
        <v>9.7236719227568861E-5</v>
      </c>
      <c r="Z16" s="10"/>
      <c r="AA16" s="39">
        <f>'Male fit'!J16*MalCnts!AF16</f>
        <v>9.8986266997462682</v>
      </c>
      <c r="AB16" s="39">
        <f>'Male fit'!K16*MalCnts!AG16</f>
        <v>9.5835930960236286</v>
      </c>
      <c r="AC16" s="39">
        <f>'Male fit'!L16*MalCnts!AH16</f>
        <v>9.133713475517931</v>
      </c>
      <c r="AD16" s="39">
        <f>'Male fit'!M16*MalCnts!AI16</f>
        <v>9.1156640900307409</v>
      </c>
      <c r="AE16" s="39">
        <f>'Male fit'!N16*MalCnts!AJ16</f>
        <v>8.8877640620028249</v>
      </c>
      <c r="AF16" s="39">
        <f>'Male fit'!O16*MalCnts!AK16</f>
        <v>8.6636891903430353</v>
      </c>
      <c r="AH16" s="9">
        <f>MalDeath!BR16-AA16</f>
        <v>2.1013733002537318</v>
      </c>
      <c r="AI16" s="9">
        <f>MalDeath!BS16-AB16</f>
        <v>-2.5835930960236286</v>
      </c>
      <c r="AJ16" s="9">
        <f>MalDeath!BT16-AC16</f>
        <v>1.866286524482069</v>
      </c>
      <c r="AK16" s="9">
        <f>MalDeath!BU16-AD16</f>
        <v>1.8843359099692591</v>
      </c>
      <c r="AL16" s="9">
        <f>MalDeath!BV16-AE16</f>
        <v>1.1122359379971751</v>
      </c>
      <c r="AN16" s="9">
        <f t="shared" si="1"/>
        <v>1.2620447686362728</v>
      </c>
      <c r="AO16" s="9">
        <f t="shared" si="1"/>
        <v>-0.58380462046696535</v>
      </c>
      <c r="AP16" s="9">
        <f t="shared" si="2"/>
        <v>0.87939614238762265</v>
      </c>
      <c r="AQ16" s="9">
        <f t="shared" si="3"/>
        <v>1.6785959130307972</v>
      </c>
      <c r="AR16" s="9">
        <f t="shared" si="4"/>
        <v>2.6244970092153168</v>
      </c>
    </row>
    <row r="17" spans="1:44" x14ac:dyDescent="0.2">
      <c r="A17">
        <f t="shared" si="0"/>
        <v>14</v>
      </c>
      <c r="B17" s="10">
        <f>MalDeath!AZ17/MalCnts!N17</f>
        <v>1.3252864657668312E-4</v>
      </c>
      <c r="C17" s="10">
        <f>MalDeath!BA17/MalCnts!O17</f>
        <v>1.9004941284734032E-4</v>
      </c>
      <c r="D17" s="10">
        <f>MalDeath!BB17/MalCnts!P17</f>
        <v>2.2093677191291073E-4</v>
      </c>
      <c r="E17" s="10">
        <f>MalDeath!BC17/MalCnts!Q17</f>
        <v>1.9895944211772431E-4</v>
      </c>
      <c r="F17" s="10">
        <f>MalDeath!BD17/MalCnts!R17</f>
        <v>1.8076301017981163E-4</v>
      </c>
      <c r="G17" s="10">
        <f>MalDeath!BE17/MalCnts!S17</f>
        <v>1.5324789763040438E-4</v>
      </c>
      <c r="H17" s="10">
        <f>MalDeath!BF17/MalCnts!T17</f>
        <v>1.5522527067406573E-4</v>
      </c>
      <c r="I17" s="10">
        <f>MalDeath!BG17/MalCnts!U17</f>
        <v>1.3776544449036626E-4</v>
      </c>
      <c r="J17" s="10">
        <f>MalDeath!BH17/MalCnts!V17</f>
        <v>1.0794896957801766E-4</v>
      </c>
      <c r="K17" s="10">
        <f>MalDeath!BI17/MalCnts!W17</f>
        <v>1.3104442405975625E-4</v>
      </c>
      <c r="L17" s="10">
        <f>MalDeath!BJ17/MalCnts!X17</f>
        <v>1.1036641650278926E-4</v>
      </c>
      <c r="M17" s="10">
        <f>MalDeath!BK17/MalCnts!Y17</f>
        <v>1.5067805123053743E-4</v>
      </c>
      <c r="N17" s="10">
        <f>MalDeath!BL17/MalCnts!Z17</f>
        <v>1.3594476758299913E-4</v>
      </c>
      <c r="O17" s="10">
        <f>MalDeath!BM17/MalCnts!AA17</f>
        <v>9.6320554806395689E-5</v>
      </c>
      <c r="P17" s="10">
        <f>MalDeath!BN17/MalCnts!AB17</f>
        <v>7.5507314771118452E-5</v>
      </c>
      <c r="Q17" s="10">
        <f>MalDeath!BO17/MalCnts!AC17</f>
        <v>1.436809134274603E-4</v>
      </c>
      <c r="R17" s="10">
        <f>MalDeath!BP17/MalCnts!AD17</f>
        <v>1.3460891303302726E-4</v>
      </c>
      <c r="S17" s="10">
        <f>MalDeath!BQ17/MalCnts!AE17</f>
        <v>1.8276787517916061E-4</v>
      </c>
      <c r="T17" s="10">
        <f>MalDeath!BR17/MalCnts!AF17</f>
        <v>1.1909606089778581E-4</v>
      </c>
      <c r="U17" s="10">
        <f>MalDeath!BS17/MalCnts!AG17</f>
        <v>1.0153211968606269E-4</v>
      </c>
      <c r="V17" s="10">
        <f>MalDeath!BT17/MalCnts!AH17</f>
        <v>2.5461100530609337E-4</v>
      </c>
      <c r="W17" s="10">
        <f>MalDeath!BU17/MalCnts!AI17</f>
        <v>1.8656909793841146E-4</v>
      </c>
      <c r="X17" s="10">
        <f>MalDeath!BV17/MalCnts!AJ17</f>
        <v>1.3021094172559547E-4</v>
      </c>
      <c r="Y17" s="80">
        <f>X17*'Male fit'!O17/'Male fit'!N17</f>
        <v>1.3089493875379553E-4</v>
      </c>
      <c r="Z17" s="10"/>
      <c r="AA17" s="39">
        <f>'Male fit'!J17*MalCnts!AF17</f>
        <v>13.518443591843118</v>
      </c>
      <c r="AB17" s="39">
        <f>'Male fit'!K17*MalCnts!AG17</f>
        <v>13.28505851747987</v>
      </c>
      <c r="AC17" s="39">
        <f>'Male fit'!L17*MalCnts!AH17</f>
        <v>13.31500920578932</v>
      </c>
      <c r="AD17" s="39">
        <f>'Male fit'!M17*MalCnts!AI17</f>
        <v>13.152578326645232</v>
      </c>
      <c r="AE17" s="39">
        <f>'Male fit'!N17*MalCnts!AJ17</f>
        <v>13.682370120016726</v>
      </c>
      <c r="AF17" s="39">
        <f>'Male fit'!O17*MalCnts!AK17</f>
        <v>13.855087930460687</v>
      </c>
      <c r="AH17" s="9">
        <f>MalDeath!BR17-AA17</f>
        <v>-1.5184435918431181</v>
      </c>
      <c r="AI17" s="9">
        <f>MalDeath!BS17-AB17</f>
        <v>-3.2850585174798699</v>
      </c>
      <c r="AJ17" s="9">
        <f>MalDeath!BT17-AC17</f>
        <v>11.68499079421068</v>
      </c>
      <c r="AK17" s="9">
        <f>MalDeath!BU17-AD17</f>
        <v>4.8474216733547681</v>
      </c>
      <c r="AL17" s="9">
        <f>MalDeath!BV17-AE17</f>
        <v>-0.68237012001672603</v>
      </c>
      <c r="AN17" s="9">
        <f t="shared" si="1"/>
        <v>0.89828994618098323</v>
      </c>
      <c r="AO17" s="9">
        <f t="shared" si="1"/>
        <v>-2.2930001856106781</v>
      </c>
      <c r="AP17" s="9">
        <f t="shared" si="2"/>
        <v>0.7026126588338254</v>
      </c>
      <c r="AQ17" s="9">
        <f t="shared" si="3"/>
        <v>2.7853572167764225</v>
      </c>
      <c r="AR17" s="9">
        <f t="shared" si="4"/>
        <v>5.7113190294368463</v>
      </c>
    </row>
    <row r="18" spans="1:44" x14ac:dyDescent="0.2">
      <c r="A18">
        <f t="shared" si="0"/>
        <v>15</v>
      </c>
      <c r="B18" s="10">
        <f>MalDeath!AZ18/MalCnts!N18</f>
        <v>2.1942885802952886E-4</v>
      </c>
      <c r="C18" s="10">
        <f>MalDeath!BA18/MalCnts!O18</f>
        <v>2.9395665659780646E-4</v>
      </c>
      <c r="D18" s="10">
        <f>MalDeath!BB18/MalCnts!P18</f>
        <v>2.2896735721894258E-4</v>
      </c>
      <c r="E18" s="10">
        <f>MalDeath!BC18/MalCnts!Q18</f>
        <v>2.103344317464769E-4</v>
      </c>
      <c r="F18" s="10">
        <f>MalDeath!BD18/MalCnts!R18</f>
        <v>3.3802256797733259E-4</v>
      </c>
      <c r="G18" s="10">
        <f>MalDeath!BE18/MalCnts!S18</f>
        <v>1.8087830697904669E-4</v>
      </c>
      <c r="H18" s="10">
        <f>MalDeath!BF18/MalCnts!T18</f>
        <v>1.4381867341655642E-4</v>
      </c>
      <c r="I18" s="10">
        <f>MalDeath!BG18/MalCnts!U18</f>
        <v>1.6497006278566508E-4</v>
      </c>
      <c r="J18" s="10">
        <f>MalDeath!BH18/MalCnts!V18</f>
        <v>9.8342921768205738E-5</v>
      </c>
      <c r="K18" s="10">
        <f>MalDeath!BI18/MalCnts!W18</f>
        <v>1.56719853466937E-4</v>
      </c>
      <c r="L18" s="10">
        <f>MalDeath!BJ18/MalCnts!X18</f>
        <v>1.4087199766554974E-4</v>
      </c>
      <c r="M18" s="10">
        <f>MalDeath!BK18/MalCnts!Y18</f>
        <v>2.1029862404614553E-4</v>
      </c>
      <c r="N18" s="10">
        <f>MalDeath!BL18/MalCnts!Z18</f>
        <v>1.4046634827627724E-4</v>
      </c>
      <c r="O18" s="10">
        <f>MalDeath!BM18/MalCnts!AA18</f>
        <v>1.2606060606060605E-4</v>
      </c>
      <c r="P18" s="10">
        <f>MalDeath!BN18/MalCnts!AB18</f>
        <v>1.9232433575982536E-4</v>
      </c>
      <c r="Q18" s="10">
        <f>MalDeath!BO18/MalCnts!AC18</f>
        <v>9.408576858664358E-5</v>
      </c>
      <c r="R18" s="10">
        <f>MalDeath!BP18/MalCnts!AD18</f>
        <v>1.6206682873349539E-4</v>
      </c>
      <c r="S18" s="10">
        <f>MalDeath!BQ18/MalCnts!AE18</f>
        <v>2.1044374934236327E-4</v>
      </c>
      <c r="T18" s="10">
        <f>MalDeath!BR18/MalCnts!AF18</f>
        <v>2.1068155482987464E-4</v>
      </c>
      <c r="U18" s="10">
        <f>MalDeath!BS18/MalCnts!AG18</f>
        <v>1.975952656174358E-4</v>
      </c>
      <c r="V18" s="10">
        <f>MalDeath!BT18/MalCnts!AH18</f>
        <v>1.2130769697337296E-4</v>
      </c>
      <c r="W18" s="10">
        <f>MalDeath!BU18/MalCnts!AI18</f>
        <v>1.5200648561005271E-4</v>
      </c>
      <c r="X18" s="10">
        <f>MalDeath!BV18/MalCnts!AJ18</f>
        <v>2.257359505022625E-4</v>
      </c>
      <c r="Y18" s="80">
        <f>X18*'Male fit'!O18/'Male fit'!N18</f>
        <v>2.2561892039031352E-4</v>
      </c>
      <c r="Z18" s="10"/>
      <c r="AA18" s="39">
        <f>'Male fit'!J18*MalCnts!AF18</f>
        <v>17.233412909453659</v>
      </c>
      <c r="AB18" s="39">
        <f>'Male fit'!K18*MalCnts!AG18</f>
        <v>16.695669602772149</v>
      </c>
      <c r="AC18" s="39">
        <f>'Male fit'!L18*MalCnts!AH18</f>
        <v>16.30866476801069</v>
      </c>
      <c r="AD18" s="39">
        <f>'Male fit'!M18*MalCnts!AI18</f>
        <v>16.260342096656021</v>
      </c>
      <c r="AE18" s="39">
        <f>'Male fit'!N18*MalCnts!AJ18</f>
        <v>16.050826192206479</v>
      </c>
      <c r="AF18" s="39">
        <f>'Male fit'!O18*MalCnts!AK18</f>
        <v>16.158717890672019</v>
      </c>
      <c r="AH18" s="9">
        <f>MalDeath!BR18-AA18</f>
        <v>4.7665870905463414</v>
      </c>
      <c r="AI18" s="9">
        <f>MalDeath!BS18-AB18</f>
        <v>3.3043303972278508</v>
      </c>
      <c r="AJ18" s="9">
        <f>MalDeath!BT18-AC18</f>
        <v>-4.30866476801069</v>
      </c>
      <c r="AK18" s="9">
        <f>MalDeath!BU18-AD18</f>
        <v>-1.2603420966560215</v>
      </c>
      <c r="AL18" s="9">
        <f>MalDeath!BV18-AE18</f>
        <v>5.949173807793521</v>
      </c>
      <c r="AN18" s="9">
        <f t="shared" si="1"/>
        <v>2.4907004431777615</v>
      </c>
      <c r="AO18" s="9">
        <f t="shared" si="1"/>
        <v>-2.0566897963813169</v>
      </c>
      <c r="AP18" s="9">
        <f t="shared" si="2"/>
        <v>1.6327542758518216</v>
      </c>
      <c r="AQ18" s="9">
        <f t="shared" si="3"/>
        <v>0.50645053697746611</v>
      </c>
      <c r="AR18" s="9">
        <f t="shared" si="4"/>
        <v>5.546631274630144</v>
      </c>
    </row>
    <row r="19" spans="1:44" x14ac:dyDescent="0.2">
      <c r="A19">
        <f t="shared" si="0"/>
        <v>16</v>
      </c>
      <c r="B19" s="10">
        <f>MalDeath!AZ19/MalCnts!N19</f>
        <v>3.7996327021721236E-4</v>
      </c>
      <c r="C19" s="10">
        <f>MalDeath!BA19/MalCnts!O19</f>
        <v>4.555195511061878E-4</v>
      </c>
      <c r="D19" s="10">
        <f>MalDeath!BB19/MalCnts!P19</f>
        <v>4.02357816806486E-4</v>
      </c>
      <c r="E19" s="10">
        <f>MalDeath!BC19/MalCnts!Q19</f>
        <v>3.6697611679758785E-4</v>
      </c>
      <c r="F19" s="10">
        <f>MalDeath!BD19/MalCnts!R19</f>
        <v>2.8025222700430385E-4</v>
      </c>
      <c r="G19" s="10">
        <f>MalDeath!BE19/MalCnts!S19</f>
        <v>3.2823083579506461E-4</v>
      </c>
      <c r="H19" s="10">
        <f>MalDeath!BF19/MalCnts!T19</f>
        <v>3.6198405364984713E-4</v>
      </c>
      <c r="I19" s="10">
        <f>MalDeath!BG19/MalCnts!U19</f>
        <v>2.6850013904471484E-4</v>
      </c>
      <c r="J19" s="10">
        <f>MalDeath!BH19/MalCnts!V19</f>
        <v>2.6170905707196027E-4</v>
      </c>
      <c r="K19" s="10">
        <f>MalDeath!BI19/MalCnts!W19</f>
        <v>2.3557357257138371E-4</v>
      </c>
      <c r="L19" s="10">
        <f>MalDeath!BJ19/MalCnts!X19</f>
        <v>2.3444139453556183E-4</v>
      </c>
      <c r="M19" s="10">
        <f>MalDeath!BK19/MalCnts!Y19</f>
        <v>2.711251694532309E-4</v>
      </c>
      <c r="N19" s="10">
        <f>MalDeath!BL19/MalCnts!Z19</f>
        <v>2.1990324257326776E-4</v>
      </c>
      <c r="O19" s="10">
        <f>MalDeath!BM19/MalCnts!AA19</f>
        <v>2.1037235907556375E-4</v>
      </c>
      <c r="P19" s="10">
        <f>MalDeath!BN19/MalCnts!AB19</f>
        <v>2.2253398480963669E-4</v>
      </c>
      <c r="Q19" s="10">
        <f>MalDeath!BO19/MalCnts!AC19</f>
        <v>1.6272458385580688E-4</v>
      </c>
      <c r="R19" s="10">
        <f>MalDeath!BP19/MalCnts!AD19</f>
        <v>1.494684528146778E-4</v>
      </c>
      <c r="S19" s="10">
        <f>MalDeath!BQ19/MalCnts!AE19</f>
        <v>2.1781128073033068E-4</v>
      </c>
      <c r="T19" s="10">
        <f>MalDeath!BR19/MalCnts!AF19</f>
        <v>1.999010014088261E-4</v>
      </c>
      <c r="U19" s="10">
        <f>MalDeath!BS19/MalCnts!AG19</f>
        <v>1.0476489804470604E-4</v>
      </c>
      <c r="V19" s="10">
        <f>MalDeath!BT19/MalCnts!AH19</f>
        <v>1.7698070910270782E-4</v>
      </c>
      <c r="W19" s="10">
        <f>MalDeath!BU19/MalCnts!AI19</f>
        <v>2.1115714113341109E-4</v>
      </c>
      <c r="X19" s="10">
        <f>MalDeath!BV19/MalCnts!AJ19</f>
        <v>3.3089673013867582E-4</v>
      </c>
      <c r="Y19" s="80">
        <f>X19*'Male fit'!O19/'Male fit'!N19</f>
        <v>3.2313206625754747E-4</v>
      </c>
      <c r="Z19" s="10"/>
      <c r="AA19" s="39">
        <f>'Male fit'!J19*MalCnts!AF19</f>
        <v>20.245777798783177</v>
      </c>
      <c r="AB19" s="39">
        <f>'Male fit'!K19*MalCnts!AG19</f>
        <v>19.801093246586341</v>
      </c>
      <c r="AC19" s="39">
        <f>'Male fit'!L19*MalCnts!AH19</f>
        <v>18.759973655580829</v>
      </c>
      <c r="AD19" s="39">
        <f>'Male fit'!M19*MalCnts!AI19</f>
        <v>17.933056263611132</v>
      </c>
      <c r="AE19" s="39">
        <f>'Male fit'!N19*MalCnts!AJ19</f>
        <v>17.570698956045049</v>
      </c>
      <c r="AF19" s="39">
        <f>'Male fit'!O19*MalCnts!AK19</f>
        <v>17.289839710952428</v>
      </c>
      <c r="AH19" s="9">
        <f>MalDeath!BR19-AA19</f>
        <v>0.75422220121682315</v>
      </c>
      <c r="AI19" s="9">
        <f>MalDeath!BS19-AB19</f>
        <v>-8.8010932465863405</v>
      </c>
      <c r="AJ19" s="9">
        <f>MalDeath!BT19-AC19</f>
        <v>-0.75997365558082919</v>
      </c>
      <c r="AK19" s="9">
        <f>MalDeath!BU19-AD19</f>
        <v>3.0669437363888683</v>
      </c>
      <c r="AL19" s="9">
        <f>MalDeath!BV19-AE19</f>
        <v>15.429301043954951</v>
      </c>
      <c r="AN19" s="9">
        <f t="shared" si="1"/>
        <v>-0.19118286025436254</v>
      </c>
      <c r="AO19" s="9">
        <f t="shared" si="1"/>
        <v>-1.5850095194933307</v>
      </c>
      <c r="AP19" s="9">
        <f t="shared" si="2"/>
        <v>1.1692076098957955</v>
      </c>
      <c r="AQ19" s="9">
        <f t="shared" si="3"/>
        <v>-6.2343458307372049E-2</v>
      </c>
      <c r="AR19" s="9">
        <f t="shared" si="4"/>
        <v>5.9844945421530866</v>
      </c>
    </row>
    <row r="20" spans="1:44" x14ac:dyDescent="0.2">
      <c r="A20">
        <f t="shared" si="0"/>
        <v>17</v>
      </c>
      <c r="B20" s="10">
        <f>MalDeath!AZ20/MalCnts!N20</f>
        <v>5.2831897527682832E-4</v>
      </c>
      <c r="C20" s="10">
        <f>MalDeath!BA20/MalCnts!O20</f>
        <v>4.47879343388051E-4</v>
      </c>
      <c r="D20" s="10">
        <f>MalDeath!BB20/MalCnts!P20</f>
        <v>3.8911701158135108E-4</v>
      </c>
      <c r="E20" s="10">
        <f>MalDeath!BC20/MalCnts!Q20</f>
        <v>4.0007601444274412E-4</v>
      </c>
      <c r="F20" s="10">
        <f>MalDeath!BD20/MalCnts!R20</f>
        <v>4.2615607222849892E-4</v>
      </c>
      <c r="G20" s="10">
        <f>MalDeath!BE20/MalCnts!S20</f>
        <v>3.103817695765792E-4</v>
      </c>
      <c r="H20" s="10">
        <f>MalDeath!BF20/MalCnts!T20</f>
        <v>3.4825870646766171E-4</v>
      </c>
      <c r="I20" s="10">
        <f>MalDeath!BG20/MalCnts!U20</f>
        <v>3.5231384498190821E-4</v>
      </c>
      <c r="J20" s="10">
        <f>MalDeath!BH20/MalCnts!V20</f>
        <v>3.1607076153897728E-4</v>
      </c>
      <c r="K20" s="10">
        <f>MalDeath!BI20/MalCnts!W20</f>
        <v>2.8032053202903733E-4</v>
      </c>
      <c r="L20" s="10">
        <f>MalDeath!BJ20/MalCnts!X20</f>
        <v>2.9341001114958042E-4</v>
      </c>
      <c r="M20" s="10">
        <f>MalDeath!BK20/MalCnts!Y20</f>
        <v>2.1425580194972779E-4</v>
      </c>
      <c r="N20" s="10">
        <f>MalDeath!BL20/MalCnts!Z20</f>
        <v>3.0052592036063113E-4</v>
      </c>
      <c r="O20" s="10">
        <f>MalDeath!BM20/MalCnts!AA20</f>
        <v>2.3941582538605801E-4</v>
      </c>
      <c r="P20" s="10">
        <f>MalDeath!BN20/MalCnts!AB20</f>
        <v>2.3957116760997814E-4</v>
      </c>
      <c r="Q20" s="10">
        <f>MalDeath!BO20/MalCnts!AC20</f>
        <v>2.3076479298475029E-4</v>
      </c>
      <c r="R20" s="10">
        <f>MalDeath!BP20/MalCnts!AD20</f>
        <v>2.36906194623177E-4</v>
      </c>
      <c r="S20" s="10">
        <f>MalDeath!BQ20/MalCnts!AE20</f>
        <v>3.1474195788012033E-4</v>
      </c>
      <c r="T20" s="10">
        <f>MalDeath!BR20/MalCnts!AF20</f>
        <v>3.0107162682171853E-4</v>
      </c>
      <c r="U20" s="10">
        <f>MalDeath!BS20/MalCnts!AG20</f>
        <v>2.4600478763163621E-4</v>
      </c>
      <c r="V20" s="10">
        <f>MalDeath!BT20/MalCnts!AH20</f>
        <v>2.2718667171525936E-4</v>
      </c>
      <c r="W20" s="10">
        <f>MalDeath!BU20/MalCnts!AI20</f>
        <v>1.6599617232355583E-4</v>
      </c>
      <c r="X20" s="10">
        <f>MalDeath!BV20/MalCnts!AJ20</f>
        <v>2.7787977729920707E-4</v>
      </c>
      <c r="Y20" s="80">
        <f>X20*'Male fit'!O20/'Male fit'!N20</f>
        <v>2.7082444088797914E-4</v>
      </c>
      <c r="Z20" s="10"/>
      <c r="AA20" s="39">
        <f>'Male fit'!J20*MalCnts!AF20</f>
        <v>25.650236784284971</v>
      </c>
      <c r="AB20" s="39">
        <f>'Male fit'!K20*MalCnts!AG20</f>
        <v>24.918034519044596</v>
      </c>
      <c r="AC20" s="39">
        <f>'Male fit'!L20*MalCnts!AH20</f>
        <v>24.318867515842122</v>
      </c>
      <c r="AD20" s="39">
        <f>'Male fit'!M20*MalCnts!AI20</f>
        <v>23.006106538169544</v>
      </c>
      <c r="AE20" s="39">
        <f>'Male fit'!N20*MalCnts!AJ20</f>
        <v>22.0751842965782</v>
      </c>
      <c r="AF20" s="39">
        <f>'Male fit'!O20*MalCnts!AK20</f>
        <v>21.721810142839821</v>
      </c>
      <c r="AH20" s="9">
        <f>MalDeath!BR20-AA20</f>
        <v>6.3497632157150292</v>
      </c>
      <c r="AI20" s="9">
        <f>MalDeath!BS20-AB20</f>
        <v>1.0819654809554038</v>
      </c>
      <c r="AJ20" s="9">
        <f>MalDeath!BT20-AC20</f>
        <v>-0.31886751584212192</v>
      </c>
      <c r="AK20" s="9">
        <f>MalDeath!BU20-AD20</f>
        <v>-6.0061065381695435</v>
      </c>
      <c r="AL20" s="9">
        <f>MalDeath!BV20-AE20</f>
        <v>5.9248157034217996</v>
      </c>
      <c r="AN20" s="9">
        <f t="shared" si="1"/>
        <v>1.068896263629854</v>
      </c>
      <c r="AO20" s="9">
        <f t="shared" si="1"/>
        <v>0.34043837342095601</v>
      </c>
      <c r="AP20" s="9">
        <f t="shared" si="2"/>
        <v>-1.0949918023262832</v>
      </c>
      <c r="AQ20" s="9">
        <f t="shared" si="3"/>
        <v>-8.2705394392311143E-2</v>
      </c>
      <c r="AR20" s="9">
        <f t="shared" si="4"/>
        <v>8.8804496745538835</v>
      </c>
    </row>
    <row r="21" spans="1:44" x14ac:dyDescent="0.2">
      <c r="A21">
        <f t="shared" si="0"/>
        <v>18</v>
      </c>
      <c r="B21" s="10">
        <f>MalDeath!AZ21/MalCnts!N21</f>
        <v>7.4228028503562943E-4</v>
      </c>
      <c r="C21" s="10">
        <f>MalDeath!BA21/MalCnts!O21</f>
        <v>4.2585810407972063E-4</v>
      </c>
      <c r="D21" s="10">
        <f>MalDeath!BB21/MalCnts!P21</f>
        <v>6.8918696510862415E-4</v>
      </c>
      <c r="E21" s="10">
        <f>MalDeath!BC21/MalCnts!Q21</f>
        <v>4.671046619076148E-4</v>
      </c>
      <c r="F21" s="10">
        <f>MalDeath!BD21/MalCnts!R21</f>
        <v>4.1912821331630207E-4</v>
      </c>
      <c r="G21" s="10">
        <f>MalDeath!BE21/MalCnts!S21</f>
        <v>4.7573267787942157E-4</v>
      </c>
      <c r="H21" s="10">
        <f>MalDeath!BF21/MalCnts!T21</f>
        <v>3.2042937536298641E-4</v>
      </c>
      <c r="I21" s="10">
        <f>MalDeath!BG21/MalCnts!U21</f>
        <v>4.6702505042876873E-4</v>
      </c>
      <c r="J21" s="10">
        <f>MalDeath!BH21/MalCnts!V21</f>
        <v>2.6601556191037178E-4</v>
      </c>
      <c r="K21" s="10">
        <f>MalDeath!BI21/MalCnts!W21</f>
        <v>3.6257466175600633E-4</v>
      </c>
      <c r="L21" s="10">
        <f>MalDeath!BJ21/MalCnts!X21</f>
        <v>3.8458949878373574E-4</v>
      </c>
      <c r="M21" s="10">
        <f>MalDeath!BK21/MalCnts!Y21</f>
        <v>3.8905964284324785E-4</v>
      </c>
      <c r="N21" s="10">
        <f>MalDeath!BL21/MalCnts!Z21</f>
        <v>2.6144297154144839E-4</v>
      </c>
      <c r="O21" s="10">
        <f>MalDeath!BM21/MalCnts!AA21</f>
        <v>3.5845505869701587E-4</v>
      </c>
      <c r="P21" s="10">
        <f>MalDeath!BN21/MalCnts!AB21</f>
        <v>3.8603541627485721E-4</v>
      </c>
      <c r="Q21" s="10">
        <f>MalDeath!BO21/MalCnts!AC21</f>
        <v>3.5551693149386241E-4</v>
      </c>
      <c r="R21" s="10">
        <f>MalDeath!BP21/MalCnts!AD21</f>
        <v>2.5567939697540744E-4</v>
      </c>
      <c r="S21" s="10">
        <f>MalDeath!BQ21/MalCnts!AE21</f>
        <v>3.3572694208710251E-4</v>
      </c>
      <c r="T21" s="10">
        <f>MalDeath!BR21/MalCnts!AF21</f>
        <v>1.9173529572886802E-4</v>
      </c>
      <c r="U21" s="10">
        <f>MalDeath!BS21/MalCnts!AG21</f>
        <v>2.8731370949803517E-4</v>
      </c>
      <c r="V21" s="10">
        <f>MalDeath!BT21/MalCnts!AH21</f>
        <v>2.7961338788901215E-4</v>
      </c>
      <c r="W21" s="10">
        <f>MalDeath!BU21/MalCnts!AI21</f>
        <v>2.6932899930345947E-4</v>
      </c>
      <c r="X21" s="10">
        <f>MalDeath!BV21/MalCnts!AJ21</f>
        <v>3.0402933883119719E-4</v>
      </c>
      <c r="Y21" s="80">
        <f>X21*'Male fit'!O21/'Male fit'!N21</f>
        <v>2.9780767362459293E-4</v>
      </c>
      <c r="Z21" s="10"/>
      <c r="AA21" s="39">
        <f>'Male fit'!J21*MalCnts!AF21</f>
        <v>32.308043216906889</v>
      </c>
      <c r="AB21" s="39">
        <f>'Male fit'!K21*MalCnts!AG21</f>
        <v>31.225191711583697</v>
      </c>
      <c r="AC21" s="39">
        <f>'Male fit'!L21*MalCnts!AH21</f>
        <v>30.451446805298062</v>
      </c>
      <c r="AD21" s="39">
        <f>'Male fit'!M21*MalCnts!AI21</f>
        <v>29.959634066454932</v>
      </c>
      <c r="AE21" s="39">
        <f>'Male fit'!N21*MalCnts!AJ21</f>
        <v>28.69844772438811</v>
      </c>
      <c r="AF21" s="39">
        <f>'Male fit'!O21*MalCnts!AK21</f>
        <v>28.748151977251673</v>
      </c>
      <c r="AH21" s="9">
        <f>MalDeath!BR21-AA21</f>
        <v>-11.308043216906889</v>
      </c>
      <c r="AI21" s="9">
        <f>MalDeath!BS21-AB21</f>
        <v>-0.22519171158369744</v>
      </c>
      <c r="AJ21" s="9">
        <f>MalDeath!BT21-AC21</f>
        <v>-0.4514468052980618</v>
      </c>
      <c r="AK21" s="9">
        <f>MalDeath!BU21-AD21</f>
        <v>-0.95963406645493166</v>
      </c>
      <c r="AL21" s="9">
        <f>MalDeath!BV21-AE21</f>
        <v>3.3015522756118898</v>
      </c>
      <c r="AN21" s="9">
        <f t="shared" si="1"/>
        <v>0.33630902739796015</v>
      </c>
      <c r="AO21" s="9">
        <f t="shared" si="1"/>
        <v>1.4990394240842917</v>
      </c>
      <c r="AP21" s="9">
        <f t="shared" si="2"/>
        <v>0.74744759676157457</v>
      </c>
      <c r="AQ21" s="9">
        <f t="shared" si="3"/>
        <v>2.1755451820363971</v>
      </c>
      <c r="AR21" s="9">
        <f t="shared" si="4"/>
        <v>11.542977262139447</v>
      </c>
    </row>
    <row r="22" spans="1:44" x14ac:dyDescent="0.2">
      <c r="A22">
        <f t="shared" si="0"/>
        <v>19</v>
      </c>
      <c r="B22" s="10">
        <f>MalDeath!AZ22/MalCnts!N22</f>
        <v>7.1301616169966518E-4</v>
      </c>
      <c r="C22" s="10">
        <f>MalDeath!BA22/MalCnts!O22</f>
        <v>6.8235738730605309E-4</v>
      </c>
      <c r="D22" s="10">
        <f>MalDeath!BB22/MalCnts!P22</f>
        <v>7.1672498840591936E-4</v>
      </c>
      <c r="E22" s="10">
        <f>MalDeath!BC22/MalCnts!Q22</f>
        <v>5.7211744753887339E-4</v>
      </c>
      <c r="F22" s="10">
        <f>MalDeath!BD22/MalCnts!R22</f>
        <v>5.1685347710643125E-4</v>
      </c>
      <c r="G22" s="10">
        <f>MalDeath!BE22/MalCnts!S22</f>
        <v>3.9915379395681156E-4</v>
      </c>
      <c r="H22" s="10">
        <f>MalDeath!BF22/MalCnts!T22</f>
        <v>3.4696062492565132E-4</v>
      </c>
      <c r="I22" s="10">
        <f>MalDeath!BG22/MalCnts!U22</f>
        <v>4.2973356518958243E-4</v>
      </c>
      <c r="J22" s="10">
        <f>MalDeath!BH22/MalCnts!V22</f>
        <v>4.6509786846636451E-4</v>
      </c>
      <c r="K22" s="10">
        <f>MalDeath!BI22/MalCnts!W22</f>
        <v>4.0618535276725577E-4</v>
      </c>
      <c r="L22" s="10">
        <f>MalDeath!BJ22/MalCnts!X22</f>
        <v>3.6940913482486217E-4</v>
      </c>
      <c r="M22" s="10">
        <f>MalDeath!BK22/MalCnts!Y22</f>
        <v>3.3369881298565097E-4</v>
      </c>
      <c r="N22" s="10">
        <f>MalDeath!BL22/MalCnts!Z22</f>
        <v>3.0850509997493397E-4</v>
      </c>
      <c r="O22" s="10">
        <f>MalDeath!BM22/MalCnts!AA22</f>
        <v>4.1202341826126115E-4</v>
      </c>
      <c r="P22" s="10">
        <f>MalDeath!BN22/MalCnts!AB22</f>
        <v>3.5378053813950745E-4</v>
      </c>
      <c r="Q22" s="10">
        <f>MalDeath!BO22/MalCnts!AC22</f>
        <v>3.2128044862433556E-4</v>
      </c>
      <c r="R22" s="10">
        <f>MalDeath!BP22/MalCnts!AD22</f>
        <v>2.9993130605570983E-4</v>
      </c>
      <c r="S22" s="10">
        <f>MalDeath!BQ22/MalCnts!AE22</f>
        <v>3.796331447513403E-4</v>
      </c>
      <c r="T22" s="10">
        <f>MalDeath!BR22/MalCnts!AF22</f>
        <v>3.827611661456862E-4</v>
      </c>
      <c r="U22" s="10">
        <f>MalDeath!BS22/MalCnts!AG22</f>
        <v>3.9158797824906773E-4</v>
      </c>
      <c r="V22" s="10">
        <f>MalDeath!BT22/MalCnts!AH22</f>
        <v>3.3439677533055571E-4</v>
      </c>
      <c r="W22" s="10">
        <f>MalDeath!BU22/MalCnts!AI22</f>
        <v>3.6988253973981922E-4</v>
      </c>
      <c r="X22" s="10">
        <f>MalDeath!BV22/MalCnts!AJ22</f>
        <v>4.4614574689259487E-4</v>
      </c>
      <c r="Y22" s="80">
        <f>X22*'Male fit'!O22/'Male fit'!N22</f>
        <v>4.4056988971818566E-4</v>
      </c>
      <c r="Z22" s="10"/>
      <c r="AA22" s="39">
        <f>'Male fit'!J22*MalCnts!AF22</f>
        <v>37.218047972422035</v>
      </c>
      <c r="AB22" s="39">
        <f>'Male fit'!K22*MalCnts!AG22</f>
        <v>37.657819052908437</v>
      </c>
      <c r="AC22" s="39">
        <f>'Male fit'!L22*MalCnts!AH22</f>
        <v>36.636006266899713</v>
      </c>
      <c r="AD22" s="39">
        <f>'Male fit'!M22*MalCnts!AI22</f>
        <v>36.254388007069927</v>
      </c>
      <c r="AE22" s="39">
        <f>'Male fit'!N22*MalCnts!AJ22</f>
        <v>36.202594458012747</v>
      </c>
      <c r="AF22" s="39">
        <f>'Male fit'!O22*MalCnts!AK22</f>
        <v>36.598668231123831</v>
      </c>
      <c r="AH22" s="9">
        <f>MalDeath!BR22-AA22</f>
        <v>4.7819520275779652</v>
      </c>
      <c r="AI22" s="9">
        <f>MalDeath!BS22-AB22</f>
        <v>6.3421809470915633</v>
      </c>
      <c r="AJ22" s="9">
        <f>MalDeath!BT22-AC22</f>
        <v>0.36399373310028693</v>
      </c>
      <c r="AK22" s="9">
        <f>MalDeath!BU22-AD22</f>
        <v>4.7456119929300726</v>
      </c>
      <c r="AL22" s="9">
        <f>MalDeath!BV22-AE22</f>
        <v>13.797405541987253</v>
      </c>
      <c r="AN22" s="9">
        <f t="shared" si="1"/>
        <v>-5.7478117063949695E-2</v>
      </c>
      <c r="AO22" s="9">
        <f t="shared" si="1"/>
        <v>3.6226943952476005</v>
      </c>
      <c r="AP22" s="9">
        <f t="shared" si="2"/>
        <v>0.31804187241067583</v>
      </c>
      <c r="AQ22" s="9">
        <f t="shared" si="3"/>
        <v>2.5457066975538574</v>
      </c>
      <c r="AR22" s="9">
        <f t="shared" si="4"/>
        <v>11.621453398425356</v>
      </c>
    </row>
    <row r="23" spans="1:44" x14ac:dyDescent="0.2">
      <c r="A23">
        <f t="shared" si="0"/>
        <v>20</v>
      </c>
      <c r="B23" s="10">
        <f>MalDeath!AZ23/MalCnts!N23</f>
        <v>7.0003855284783798E-4</v>
      </c>
      <c r="C23" s="10">
        <f>MalDeath!BA23/MalCnts!O23</f>
        <v>5.9513426434222268E-4</v>
      </c>
      <c r="D23" s="10">
        <f>MalDeath!BB23/MalCnts!P23</f>
        <v>6.8757162204396288E-4</v>
      </c>
      <c r="E23" s="10">
        <f>MalDeath!BC23/MalCnts!Q23</f>
        <v>4.6183073903414398E-4</v>
      </c>
      <c r="F23" s="10">
        <f>MalDeath!BD23/MalCnts!R23</f>
        <v>5.6147084945435246E-4</v>
      </c>
      <c r="G23" s="10">
        <f>MalDeath!BE23/MalCnts!S23</f>
        <v>5.0753692331117085E-4</v>
      </c>
      <c r="H23" s="10">
        <f>MalDeath!BF23/MalCnts!T23</f>
        <v>4.9948054023815234E-4</v>
      </c>
      <c r="I23" s="10">
        <f>MalDeath!BG23/MalCnts!U23</f>
        <v>5.1467313307269761E-4</v>
      </c>
      <c r="J23" s="10">
        <f>MalDeath!BH23/MalCnts!V23</f>
        <v>4.4716941758667631E-4</v>
      </c>
      <c r="K23" s="10">
        <f>MalDeath!BI23/MalCnts!W23</f>
        <v>4.1253720201553888E-4</v>
      </c>
      <c r="L23" s="10">
        <f>MalDeath!BJ23/MalCnts!X23</f>
        <v>4.9641736524141803E-4</v>
      </c>
      <c r="M23" s="10">
        <f>MalDeath!BK23/MalCnts!Y23</f>
        <v>5.6290458767238951E-4</v>
      </c>
      <c r="N23" s="10">
        <f>MalDeath!BL23/MalCnts!Z23</f>
        <v>3.3997544621777314E-4</v>
      </c>
      <c r="O23" s="10">
        <f>MalDeath!BM23/MalCnts!AA23</f>
        <v>3.4337383872875372E-4</v>
      </c>
      <c r="P23" s="10">
        <f>MalDeath!BN23/MalCnts!AB23</f>
        <v>1.9855339668132179E-4</v>
      </c>
      <c r="Q23" s="10">
        <f>MalDeath!BO23/MalCnts!AC23</f>
        <v>3.2898238009076042E-4</v>
      </c>
      <c r="R23" s="10">
        <f>MalDeath!BP23/MalCnts!AD23</f>
        <v>3.4358357670503351E-4</v>
      </c>
      <c r="S23" s="10">
        <f>MalDeath!BQ23/MalCnts!AE23</f>
        <v>4.1718419630412727E-4</v>
      </c>
      <c r="T23" s="10">
        <f>MalDeath!BR23/MalCnts!AF23</f>
        <v>3.6283811977286332E-4</v>
      </c>
      <c r="U23" s="10">
        <f>MalDeath!BS23/MalCnts!AG23</f>
        <v>4.2787994401904066E-4</v>
      </c>
      <c r="V23" s="10">
        <f>MalDeath!BT23/MalCnts!AH23</f>
        <v>3.8347902631189048E-4</v>
      </c>
      <c r="W23" s="10">
        <f>MalDeath!BU23/MalCnts!AI23</f>
        <v>4.2312371079494365E-4</v>
      </c>
      <c r="X23" s="10">
        <f>MalDeath!BV23/MalCnts!AJ23</f>
        <v>4.9640757674722401E-4</v>
      </c>
      <c r="Y23" s="80">
        <f>X23*'Male fit'!O23/'Male fit'!N23</f>
        <v>4.8728145097161725E-4</v>
      </c>
      <c r="Z23" s="10"/>
      <c r="AA23" s="39">
        <f>'Male fit'!J23*MalCnts!AF23</f>
        <v>38.896349090613128</v>
      </c>
      <c r="AB23" s="39">
        <f>'Male fit'!K23*MalCnts!AG23</f>
        <v>38.90266434945547</v>
      </c>
      <c r="AC23" s="39">
        <f>'Male fit'!L23*MalCnts!AH23</f>
        <v>39.096467772571401</v>
      </c>
      <c r="AD23" s="39">
        <f>'Male fit'!M23*MalCnts!AI23</f>
        <v>37.969089214512479</v>
      </c>
      <c r="AE23" s="39">
        <f>'Male fit'!N23*MalCnts!AJ23</f>
        <v>37.738188254278661</v>
      </c>
      <c r="AF23" s="39">
        <f>'Male fit'!O23*MalCnts!AK23</f>
        <v>37.567357301116651</v>
      </c>
      <c r="AH23" s="9">
        <f>MalDeath!BR23-AA23</f>
        <v>1.1036509093868716</v>
      </c>
      <c r="AI23" s="9">
        <f>MalDeath!BS23-AB23</f>
        <v>9.0973356505445295</v>
      </c>
      <c r="AJ23" s="9">
        <f>MalDeath!BT23-AC23</f>
        <v>4.9035322274285988</v>
      </c>
      <c r="AK23" s="9">
        <f>MalDeath!BU23-AD23</f>
        <v>10.030910785487521</v>
      </c>
      <c r="AL23" s="9">
        <f>MalDeath!BV23-AE23</f>
        <v>19.261811745721339</v>
      </c>
      <c r="AN23" s="9">
        <f t="shared" si="1"/>
        <v>-0.33299260562744876</v>
      </c>
      <c r="AO23" s="9">
        <f t="shared" si="1"/>
        <v>5.6593617378202081</v>
      </c>
      <c r="AP23" s="9">
        <f t="shared" si="2"/>
        <v>-1.3765663560327284</v>
      </c>
      <c r="AQ23" s="9">
        <f t="shared" si="3"/>
        <v>5.1812619087970146</v>
      </c>
      <c r="AR23" s="9">
        <f t="shared" si="4"/>
        <v>10.898052481893986</v>
      </c>
    </row>
    <row r="24" spans="1:44" x14ac:dyDescent="0.2">
      <c r="A24">
        <f t="shared" si="0"/>
        <v>21</v>
      </c>
      <c r="B24" s="10">
        <f>MalDeath!AZ24/MalCnts!N24</f>
        <v>7.8644380596858414E-4</v>
      </c>
      <c r="C24" s="10">
        <f>MalDeath!BA24/MalCnts!O24</f>
        <v>5.5393850275458506E-4</v>
      </c>
      <c r="D24" s="10">
        <f>MalDeath!BB24/MalCnts!P24</f>
        <v>5.9098643788019277E-4</v>
      </c>
      <c r="E24" s="10">
        <f>MalDeath!BC24/MalCnts!Q24</f>
        <v>5.6026477698349294E-4</v>
      </c>
      <c r="F24" s="10">
        <f>MalDeath!BD24/MalCnts!R24</f>
        <v>4.4060719868237468E-4</v>
      </c>
      <c r="G24" s="10">
        <f>MalDeath!BE24/MalCnts!S24</f>
        <v>4.7035245759159092E-4</v>
      </c>
      <c r="H24" s="10">
        <f>MalDeath!BF24/MalCnts!T24</f>
        <v>4.881124285627123E-4</v>
      </c>
      <c r="I24" s="10">
        <f>MalDeath!BG24/MalCnts!U24</f>
        <v>5.7846706228494493E-4</v>
      </c>
      <c r="J24" s="10">
        <f>MalDeath!BH24/MalCnts!V24</f>
        <v>4.8172871791342647E-4</v>
      </c>
      <c r="K24" s="10">
        <f>MalDeath!BI24/MalCnts!W24</f>
        <v>4.4281314269407516E-4</v>
      </c>
      <c r="L24" s="10">
        <f>MalDeath!BJ24/MalCnts!X24</f>
        <v>4.0810774044347709E-4</v>
      </c>
      <c r="M24" s="10">
        <f>MalDeath!BK24/MalCnts!Y24</f>
        <v>3.9852822599330842E-4</v>
      </c>
      <c r="N24" s="10">
        <f>MalDeath!BL24/MalCnts!Z24</f>
        <v>4.8339267288260063E-4</v>
      </c>
      <c r="O24" s="10">
        <f>MalDeath!BM24/MalCnts!AA24</f>
        <v>3.7434956762624939E-4</v>
      </c>
      <c r="P24" s="10">
        <f>MalDeath!BN24/MalCnts!AB24</f>
        <v>3.3029462280354075E-4</v>
      </c>
      <c r="Q24" s="10">
        <f>MalDeath!BO24/MalCnts!AC24</f>
        <v>3.2655346146669156E-4</v>
      </c>
      <c r="R24" s="10">
        <f>MalDeath!BP24/MalCnts!AD24</f>
        <v>4.3840003049739343E-4</v>
      </c>
      <c r="S24" s="10">
        <f>MalDeath!BQ24/MalCnts!AE24</f>
        <v>2.9115636035765272E-4</v>
      </c>
      <c r="T24" s="10">
        <f>MalDeath!BR24/MalCnts!AF24</f>
        <v>3.4585903907272385E-4</v>
      </c>
      <c r="U24" s="10">
        <f>MalDeath!BS24/MalCnts!AG24</f>
        <v>3.6634291483867511E-4</v>
      </c>
      <c r="V24" s="10">
        <f>MalDeath!BT24/MalCnts!AH24</f>
        <v>3.1737075957401792E-4</v>
      </c>
      <c r="W24" s="10">
        <f>MalDeath!BU24/MalCnts!AI24</f>
        <v>3.7815631606992456E-4</v>
      </c>
      <c r="X24" s="10">
        <f>MalDeath!BV24/MalCnts!AJ24</f>
        <v>4.6503616947984845E-4</v>
      </c>
      <c r="Y24" s="80">
        <f>X24*'Male fit'!O24/'Male fit'!N24</f>
        <v>4.5498310211936597E-4</v>
      </c>
      <c r="Z24" s="10"/>
      <c r="AA24" s="39">
        <f>'Male fit'!J24*MalCnts!AF24</f>
        <v>38.214713521092726</v>
      </c>
      <c r="AB24" s="39">
        <f>'Male fit'!K24*MalCnts!AG24</f>
        <v>39.182818390769796</v>
      </c>
      <c r="AC24" s="39">
        <f>'Male fit'!L24*MalCnts!AH24</f>
        <v>38.907002277335323</v>
      </c>
      <c r="AD24" s="39">
        <f>'Male fit'!M24*MalCnts!AI24</f>
        <v>39.082248686023831</v>
      </c>
      <c r="AE24" s="39">
        <f>'Male fit'!N24*MalCnts!AJ24</f>
        <v>38.178318274615499</v>
      </c>
      <c r="AF24" s="39">
        <f>'Male fit'!O24*MalCnts!AK24</f>
        <v>37.78306678911396</v>
      </c>
      <c r="AH24" s="9">
        <f>MalDeath!BR24-AA24</f>
        <v>-1.214713521092726</v>
      </c>
      <c r="AI24" s="9">
        <f>MalDeath!BS24-AB24</f>
        <v>1.8171816092302038</v>
      </c>
      <c r="AJ24" s="9">
        <f>MalDeath!BT24-AC24</f>
        <v>-2.907002277335323</v>
      </c>
      <c r="AK24" s="9">
        <f>MalDeath!BU24-AD24</f>
        <v>4.9177513139761686</v>
      </c>
      <c r="AL24" s="9">
        <f>MalDeath!BV24-AE24</f>
        <v>15.821681725384501</v>
      </c>
      <c r="AN24" s="9">
        <f t="shared" si="1"/>
        <v>6.729896540634997E-2</v>
      </c>
      <c r="AO24" s="9">
        <f t="shared" si="1"/>
        <v>5.6468371196922531</v>
      </c>
      <c r="AP24" s="9">
        <f t="shared" si="2"/>
        <v>0.33985030883610251</v>
      </c>
      <c r="AQ24" s="9">
        <f t="shared" si="3"/>
        <v>6.3795797048267193</v>
      </c>
      <c r="AR24" s="9">
        <f t="shared" si="4"/>
        <v>11.352098945364023</v>
      </c>
    </row>
    <row r="25" spans="1:44" x14ac:dyDescent="0.2">
      <c r="A25">
        <f t="shared" si="0"/>
        <v>22</v>
      </c>
      <c r="B25" s="10">
        <f>MalDeath!AZ25/MalCnts!N25</f>
        <v>6.6349433438041034E-4</v>
      </c>
      <c r="C25" s="10">
        <f>MalDeath!BA25/MalCnts!O25</f>
        <v>7.3763168283915478E-4</v>
      </c>
      <c r="D25" s="10">
        <f>MalDeath!BB25/MalCnts!P25</f>
        <v>5.3941204087544579E-4</v>
      </c>
      <c r="E25" s="10">
        <f>MalDeath!BC25/MalCnts!Q25</f>
        <v>6.1866753212507224E-4</v>
      </c>
      <c r="F25" s="10">
        <f>MalDeath!BD25/MalCnts!R25</f>
        <v>4.9722898430621016E-4</v>
      </c>
      <c r="G25" s="10">
        <f>MalDeath!BE25/MalCnts!S25</f>
        <v>3.8796267169969592E-4</v>
      </c>
      <c r="H25" s="10">
        <f>MalDeath!BF25/MalCnts!T25</f>
        <v>5.1157698722080686E-4</v>
      </c>
      <c r="I25" s="10">
        <f>MalDeath!BG25/MalCnts!U25</f>
        <v>3.8610430912730266E-4</v>
      </c>
      <c r="J25" s="10">
        <f>MalDeath!BH25/MalCnts!V25</f>
        <v>5.4485655412902199E-4</v>
      </c>
      <c r="K25" s="10">
        <f>MalDeath!BI25/MalCnts!W25</f>
        <v>4.3769635544834698E-4</v>
      </c>
      <c r="L25" s="10">
        <f>MalDeath!BJ25/MalCnts!X25</f>
        <v>5.0581197412577212E-4</v>
      </c>
      <c r="M25" s="10">
        <f>MalDeath!BK25/MalCnts!Y25</f>
        <v>4.0339233746650404E-4</v>
      </c>
      <c r="N25" s="10">
        <f>MalDeath!BL25/MalCnts!Z25</f>
        <v>3.7638505108738559E-4</v>
      </c>
      <c r="O25" s="10">
        <f>MalDeath!BM25/MalCnts!AA25</f>
        <v>3.5959614586694944E-4</v>
      </c>
      <c r="P25" s="10">
        <f>MalDeath!BN25/MalCnts!AB25</f>
        <v>2.6887951416253305E-4</v>
      </c>
      <c r="Q25" s="10">
        <f>MalDeath!BO25/MalCnts!AC25</f>
        <v>3.7300558575864676E-4</v>
      </c>
      <c r="R25" s="10">
        <f>MalDeath!BP25/MalCnts!AD25</f>
        <v>4.4176115446915035E-4</v>
      </c>
      <c r="S25" s="10">
        <f>MalDeath!BQ25/MalCnts!AE25</f>
        <v>3.1942878617061257E-4</v>
      </c>
      <c r="T25" s="10">
        <f>MalDeath!BR25/MalCnts!AF25</f>
        <v>4.1752878629021037E-4</v>
      </c>
      <c r="U25" s="10">
        <f>MalDeath!BS25/MalCnts!AG25</f>
        <v>4.7015441345932241E-4</v>
      </c>
      <c r="V25" s="10">
        <f>MalDeath!BT25/MalCnts!AH25</f>
        <v>2.833588651477451E-4</v>
      </c>
      <c r="W25" s="10">
        <f>MalDeath!BU25/MalCnts!AI25</f>
        <v>4.1867280720117231E-4</v>
      </c>
      <c r="X25" s="10">
        <f>MalDeath!BV25/MalCnts!AJ25</f>
        <v>3.704576836291382E-4</v>
      </c>
      <c r="Y25" s="80">
        <f>X25*'Male fit'!O25/'Male fit'!N25</f>
        <v>3.6508391826465457E-4</v>
      </c>
      <c r="Z25" s="10"/>
      <c r="AA25" s="39">
        <f>'Male fit'!J25*MalCnts!AF25</f>
        <v>40.027809227102466</v>
      </c>
      <c r="AB25" s="39">
        <f>'Male fit'!K25*MalCnts!AG25</f>
        <v>39.734697806181558</v>
      </c>
      <c r="AC25" s="39">
        <f>'Male fit'!L25*MalCnts!AH25</f>
        <v>40.791908658059143</v>
      </c>
      <c r="AD25" s="39">
        <f>'Male fit'!M25*MalCnts!AI25</f>
        <v>40.828330481953756</v>
      </c>
      <c r="AE25" s="39">
        <f>'Male fit'!N25*MalCnts!AJ25</f>
        <v>41.692188879235054</v>
      </c>
      <c r="AF25" s="39">
        <f>'Male fit'!O25*MalCnts!AK25</f>
        <v>41.571721787449938</v>
      </c>
      <c r="AH25" s="9">
        <f>MalDeath!BR25-AA25</f>
        <v>4.9721907728975339</v>
      </c>
      <c r="AI25" s="9">
        <f>MalDeath!BS25-AB25</f>
        <v>11.265302193818442</v>
      </c>
      <c r="AJ25" s="9">
        <f>MalDeath!BT25-AC25</f>
        <v>-8.7919086580591426</v>
      </c>
      <c r="AK25" s="9">
        <f>MalDeath!BU25-AD25</f>
        <v>7.1716695180462438</v>
      </c>
      <c r="AL25" s="9">
        <f>MalDeath!BV25-AE25</f>
        <v>2.3078111207649457</v>
      </c>
      <c r="AN25" s="9">
        <f t="shared" si="1"/>
        <v>5.1042681185766978E-2</v>
      </c>
      <c r="AO25" s="9">
        <f t="shared" si="1"/>
        <v>3.3441593663027334</v>
      </c>
      <c r="AP25" s="9">
        <f t="shared" si="2"/>
        <v>-0.80697622626269383</v>
      </c>
      <c r="AQ25" s="9">
        <f t="shared" si="3"/>
        <v>4.1729334549731387</v>
      </c>
      <c r="AR25" s="9">
        <f t="shared" si="4"/>
        <v>6.5214350371232879</v>
      </c>
    </row>
    <row r="26" spans="1:44" x14ac:dyDescent="0.2">
      <c r="A26">
        <f t="shared" si="0"/>
        <v>23</v>
      </c>
      <c r="B26" s="10">
        <f>MalDeath!AZ26/MalCnts!N26</f>
        <v>6.576131773154769E-4</v>
      </c>
      <c r="C26" s="10">
        <f>MalDeath!BA26/MalCnts!O26</f>
        <v>6.355584713793669E-4</v>
      </c>
      <c r="D26" s="10">
        <f>MalDeath!BB26/MalCnts!P26</f>
        <v>6.3765671442235505E-4</v>
      </c>
      <c r="E26" s="10">
        <f>MalDeath!BC26/MalCnts!Q26</f>
        <v>4.8647790000397122E-4</v>
      </c>
      <c r="F26" s="10">
        <f>MalDeath!BD26/MalCnts!R26</f>
        <v>4.5483949219697584E-4</v>
      </c>
      <c r="G26" s="10">
        <f>MalDeath!BE26/MalCnts!S26</f>
        <v>5.3793474437754745E-4</v>
      </c>
      <c r="H26" s="10">
        <f>MalDeath!BF26/MalCnts!T26</f>
        <v>5.7607910089763602E-4</v>
      </c>
      <c r="I26" s="10">
        <f>MalDeath!BG26/MalCnts!U26</f>
        <v>4.8959108944217214E-4</v>
      </c>
      <c r="J26" s="10">
        <f>MalDeath!BH26/MalCnts!V26</f>
        <v>4.1314818920171707E-4</v>
      </c>
      <c r="K26" s="10">
        <f>MalDeath!BI26/MalCnts!W26</f>
        <v>4.3070537794396912E-4</v>
      </c>
      <c r="L26" s="10">
        <f>MalDeath!BJ26/MalCnts!X26</f>
        <v>4.2303624651475821E-4</v>
      </c>
      <c r="M26" s="10">
        <f>MalDeath!BK26/MalCnts!Y26</f>
        <v>4.230972642915525E-4</v>
      </c>
      <c r="N26" s="10">
        <f>MalDeath!BL26/MalCnts!Z26</f>
        <v>5.7123815870900173E-4</v>
      </c>
      <c r="O26" s="10">
        <f>MalDeath!BM26/MalCnts!AA26</f>
        <v>3.1909850114875463E-4</v>
      </c>
      <c r="P26" s="10">
        <f>MalDeath!BN26/MalCnts!AB26</f>
        <v>3.0150478296223879E-4</v>
      </c>
      <c r="Q26" s="10">
        <f>MalDeath!BO26/MalCnts!AC26</f>
        <v>3.4820217717992892E-4</v>
      </c>
      <c r="R26" s="10">
        <f>MalDeath!BP26/MalCnts!AD26</f>
        <v>4.1321555159684853E-4</v>
      </c>
      <c r="S26" s="10">
        <f>MalDeath!BQ26/MalCnts!AE26</f>
        <v>4.6282431733413193E-4</v>
      </c>
      <c r="T26" s="10">
        <f>MalDeath!BR26/MalCnts!AF26</f>
        <v>2.9657639622606536E-4</v>
      </c>
      <c r="U26" s="10">
        <f>MalDeath!BS26/MalCnts!AG26</f>
        <v>3.7499085388161262E-4</v>
      </c>
      <c r="V26" s="10">
        <f>MalDeath!BT26/MalCnts!AH26</f>
        <v>4.4650586380659915E-4</v>
      </c>
      <c r="W26" s="10">
        <f>MalDeath!BU26/MalCnts!AI26</f>
        <v>4.1123817690241407E-4</v>
      </c>
      <c r="X26" s="10">
        <f>MalDeath!BV26/MalCnts!AJ26</f>
        <v>4.095423364390294E-4</v>
      </c>
      <c r="Y26" s="80">
        <f>X26*'Male fit'!O26/'Male fit'!N26</f>
        <v>4.036518761512499E-4</v>
      </c>
      <c r="Z26" s="10"/>
      <c r="AA26" s="39">
        <f>'Male fit'!J26*MalCnts!AF26</f>
        <v>41.306585361737895</v>
      </c>
      <c r="AB26" s="39">
        <f>'Male fit'!K26*MalCnts!AG26</f>
        <v>41.287814802223473</v>
      </c>
      <c r="AC26" s="39">
        <f>'Male fit'!L26*MalCnts!AH26</f>
        <v>40.869363480953908</v>
      </c>
      <c r="AD26" s="39">
        <f>'Male fit'!M26*MalCnts!AI26</f>
        <v>41.968045086306411</v>
      </c>
      <c r="AE26" s="39">
        <f>'Male fit'!N26*MalCnts!AJ26</f>
        <v>42.428215407037918</v>
      </c>
      <c r="AF26" s="39">
        <f>'Male fit'!O26*MalCnts!AK26</f>
        <v>42.387416158230543</v>
      </c>
      <c r="AH26" s="9">
        <f>MalDeath!BR26-AA26</f>
        <v>-9.3065853617378949</v>
      </c>
      <c r="AI26" s="9">
        <f>MalDeath!BS26-AB26</f>
        <v>-0.28781480222347255</v>
      </c>
      <c r="AJ26" s="9">
        <f>MalDeath!BT26-AC26</f>
        <v>8.1306365190460923</v>
      </c>
      <c r="AK26" s="9">
        <f>MalDeath!BU26-AD26</f>
        <v>5.031954913693589</v>
      </c>
      <c r="AL26" s="9">
        <f>MalDeath!BV26-AE26</f>
        <v>5.5717845929620822</v>
      </c>
      <c r="AN26" s="9">
        <f t="shared" si="1"/>
        <v>-0.49936697787341444</v>
      </c>
      <c r="AO26" s="9">
        <f t="shared" si="1"/>
        <v>0.28980160664319926</v>
      </c>
      <c r="AP26" s="9">
        <f t="shared" si="2"/>
        <v>-4.2004307463163908</v>
      </c>
      <c r="AQ26" s="9">
        <f t="shared" si="3"/>
        <v>3.2605648708817356</v>
      </c>
      <c r="AR26" s="9">
        <f t="shared" si="4"/>
        <v>2.2209478947232144</v>
      </c>
    </row>
    <row r="27" spans="1:44" x14ac:dyDescent="0.2">
      <c r="A27">
        <f t="shared" si="0"/>
        <v>24</v>
      </c>
      <c r="B27" s="10">
        <f>MalDeath!AZ27/MalCnts!N27</f>
        <v>7.0111263526901387E-4</v>
      </c>
      <c r="C27" s="10">
        <f>MalDeath!BA27/MalCnts!O27</f>
        <v>6.3962365369537406E-4</v>
      </c>
      <c r="D27" s="10">
        <f>MalDeath!BB27/MalCnts!P27</f>
        <v>6.2891167848412003E-4</v>
      </c>
      <c r="E27" s="10">
        <f>MalDeath!BC27/MalCnts!Q27</f>
        <v>5.8250045986878412E-4</v>
      </c>
      <c r="F27" s="10">
        <f>MalDeath!BD27/MalCnts!R27</f>
        <v>5.9362447315828009E-4</v>
      </c>
      <c r="G27" s="10">
        <f>MalDeath!BE27/MalCnts!S27</f>
        <v>4.6411671526439517E-4</v>
      </c>
      <c r="H27" s="10">
        <f>MalDeath!BF27/MalCnts!T27</f>
        <v>4.5470986410375651E-4</v>
      </c>
      <c r="I27" s="10">
        <f>MalDeath!BG27/MalCnts!U27</f>
        <v>5.1161042432342136E-4</v>
      </c>
      <c r="J27" s="10">
        <f>MalDeath!BH27/MalCnts!V27</f>
        <v>4.7457011016084898E-4</v>
      </c>
      <c r="K27" s="10">
        <f>MalDeath!BI27/MalCnts!W27</f>
        <v>4.477255541847415E-4</v>
      </c>
      <c r="L27" s="10">
        <f>MalDeath!BJ27/MalCnts!X27</f>
        <v>4.0626027741773232E-4</v>
      </c>
      <c r="M27" s="10">
        <f>MalDeath!BK27/MalCnts!Y27</f>
        <v>4.0907188249172342E-4</v>
      </c>
      <c r="N27" s="10">
        <f>MalDeath!BL27/MalCnts!Z27</f>
        <v>4.5767463147657278E-4</v>
      </c>
      <c r="O27" s="10">
        <f>MalDeath!BM27/MalCnts!AA27</f>
        <v>4.1635518882654076E-4</v>
      </c>
      <c r="P27" s="10">
        <f>MalDeath!BN27/MalCnts!AB27</f>
        <v>4.2537786224997737E-4</v>
      </c>
      <c r="Q27" s="10">
        <f>MalDeath!BO27/MalCnts!AC27</f>
        <v>5.062787607019193E-4</v>
      </c>
      <c r="R27" s="10">
        <f>MalDeath!BP27/MalCnts!AD27</f>
        <v>3.2522087918044338E-4</v>
      </c>
      <c r="S27" s="10">
        <f>MalDeath!BQ27/MalCnts!AE27</f>
        <v>4.8831215806845413E-4</v>
      </c>
      <c r="T27" s="10">
        <f>MalDeath!BR27/MalCnts!AF27</f>
        <v>4.4782001218070434E-4</v>
      </c>
      <c r="U27" s="10">
        <f>MalDeath!BS27/MalCnts!AG27</f>
        <v>3.5625222657641609E-4</v>
      </c>
      <c r="V27" s="10">
        <f>MalDeath!BT27/MalCnts!AH27</f>
        <v>3.5269540682058653E-4</v>
      </c>
      <c r="W27" s="10">
        <f>MalDeath!BU27/MalCnts!AI27</f>
        <v>3.423793563268101E-4</v>
      </c>
      <c r="X27" s="10">
        <f>MalDeath!BV27/MalCnts!AJ27</f>
        <v>3.0815585838526332E-4</v>
      </c>
      <c r="Y27" s="80">
        <f>X27*'Male fit'!O27/'Male fit'!N27</f>
        <v>3.0642449988098829E-4</v>
      </c>
      <c r="Z27" s="10"/>
      <c r="AA27" s="39">
        <f>'Male fit'!J27*MalCnts!AF27</f>
        <v>45.29932939352495</v>
      </c>
      <c r="AB27" s="39">
        <f>'Male fit'!K27*MalCnts!AG27</f>
        <v>44.171207819856036</v>
      </c>
      <c r="AC27" s="39">
        <f>'Male fit'!L27*MalCnts!AH27</f>
        <v>44.370138942393694</v>
      </c>
      <c r="AD27" s="39">
        <f>'Male fit'!M27*MalCnts!AI27</f>
        <v>44.287619256337827</v>
      </c>
      <c r="AE27" s="39">
        <f>'Male fit'!N27*MalCnts!AJ27</f>
        <v>46.355913999216426</v>
      </c>
      <c r="AF27" s="39">
        <f>'Male fit'!O27*MalCnts!AK27</f>
        <v>46.665621950813673</v>
      </c>
      <c r="AH27" s="9">
        <f>MalDeath!BR27-AA27</f>
        <v>4.7006706064750503</v>
      </c>
      <c r="AI27" s="9">
        <f>MalDeath!BS27-AB27</f>
        <v>-5.1712078198560363</v>
      </c>
      <c r="AJ27" s="9">
        <f>MalDeath!BT27-AC27</f>
        <v>-5.3701389423936945</v>
      </c>
      <c r="AK27" s="9">
        <f>MalDeath!BU27-AD27</f>
        <v>-6.2876192563378268</v>
      </c>
      <c r="AL27" s="9">
        <f>MalDeath!BV27-AE27</f>
        <v>-10.355913999216426</v>
      </c>
      <c r="AN27" s="9">
        <f t="shared" si="1"/>
        <v>-0.95950617456464893</v>
      </c>
      <c r="AO27" s="9">
        <f t="shared" si="1"/>
        <v>-0.76222460408421999</v>
      </c>
      <c r="AP27" s="9">
        <f t="shared" si="2"/>
        <v>-3.7873938673586438</v>
      </c>
      <c r="AQ27" s="9">
        <f t="shared" si="3"/>
        <v>2.350162739988126</v>
      </c>
      <c r="AR27" s="9">
        <f t="shared" si="4"/>
        <v>-1.062105882117504</v>
      </c>
    </row>
    <row r="28" spans="1:44" x14ac:dyDescent="0.2">
      <c r="A28">
        <f t="shared" si="0"/>
        <v>25</v>
      </c>
      <c r="B28" s="10">
        <f>MalDeath!AZ28/MalCnts!N28</f>
        <v>6.5288575503726467E-4</v>
      </c>
      <c r="C28" s="10">
        <f>MalDeath!BA28/MalCnts!O28</f>
        <v>5.8262179809141139E-4</v>
      </c>
      <c r="D28" s="10">
        <f>MalDeath!BB28/MalCnts!P28</f>
        <v>5.3118136779202203E-4</v>
      </c>
      <c r="E28" s="10">
        <f>MalDeath!BC28/MalCnts!Q28</f>
        <v>5.7473582318302819E-4</v>
      </c>
      <c r="F28" s="10">
        <f>MalDeath!BD28/MalCnts!R28</f>
        <v>4.4830713114002468E-4</v>
      </c>
      <c r="G28" s="10">
        <f>MalDeath!BE28/MalCnts!S28</f>
        <v>4.7413963412224901E-4</v>
      </c>
      <c r="H28" s="10">
        <f>MalDeath!BF28/MalCnts!T28</f>
        <v>5.1478752397294842E-4</v>
      </c>
      <c r="I28" s="10">
        <f>MalDeath!BG28/MalCnts!U28</f>
        <v>3.6074664247946319E-4</v>
      </c>
      <c r="J28" s="10">
        <f>MalDeath!BH28/MalCnts!V28</f>
        <v>3.2063879522558491E-4</v>
      </c>
      <c r="K28" s="10">
        <f>MalDeath!BI28/MalCnts!W28</f>
        <v>5.2844109875866199E-4</v>
      </c>
      <c r="L28" s="10">
        <f>MalDeath!BJ28/MalCnts!X28</f>
        <v>3.9336395016078754E-4</v>
      </c>
      <c r="M28" s="10">
        <f>MalDeath!BK28/MalCnts!Y28</f>
        <v>3.2580156768048451E-4</v>
      </c>
      <c r="N28" s="10">
        <f>MalDeath!BL28/MalCnts!Z28</f>
        <v>4.4452851603140074E-4</v>
      </c>
      <c r="O28" s="10">
        <f>MalDeath!BM28/MalCnts!AA28</f>
        <v>3.9901576112256435E-4</v>
      </c>
      <c r="P28" s="10">
        <f>MalDeath!BN28/MalCnts!AB28</f>
        <v>4.8885964087618688E-4</v>
      </c>
      <c r="Q28" s="10">
        <f>MalDeath!BO28/MalCnts!AC28</f>
        <v>4.1272262348032837E-4</v>
      </c>
      <c r="R28" s="10">
        <f>MalDeath!BP28/MalCnts!AD28</f>
        <v>4.1070328473344461E-4</v>
      </c>
      <c r="S28" s="10">
        <f>MalDeath!BQ28/MalCnts!AE28</f>
        <v>4.7274997770047273E-4</v>
      </c>
      <c r="T28" s="10">
        <f>MalDeath!BR28/MalCnts!AF28</f>
        <v>4.1102622526024215E-4</v>
      </c>
      <c r="U28" s="10">
        <f>MalDeath!BS28/MalCnts!AG28</f>
        <v>3.7107062710935981E-4</v>
      </c>
      <c r="V28" s="10">
        <f>MalDeath!BT28/MalCnts!AH28</f>
        <v>3.164242254386996E-4</v>
      </c>
      <c r="W28" s="10">
        <f>MalDeath!BU28/MalCnts!AI28</f>
        <v>4.742983963344788E-4</v>
      </c>
      <c r="X28" s="10">
        <f>MalDeath!BV28/MalCnts!AJ28</f>
        <v>4.0547211057048163E-4</v>
      </c>
      <c r="Y28" s="80">
        <f>X28*'Male fit'!O28/'Male fit'!N28</f>
        <v>4.0534507395501848E-4</v>
      </c>
      <c r="Z28" s="10"/>
      <c r="AA28" s="39">
        <f>'Male fit'!J28*MalCnts!AF28</f>
        <v>47.648397385909036</v>
      </c>
      <c r="AB28" s="39">
        <f>'Male fit'!K28*MalCnts!AG28</f>
        <v>48.174453147753141</v>
      </c>
      <c r="AC28" s="39">
        <f>'Male fit'!L28*MalCnts!AH28</f>
        <v>47.063740372839888</v>
      </c>
      <c r="AD28" s="39">
        <f>'Male fit'!M28*MalCnts!AI28</f>
        <v>47.530932134969497</v>
      </c>
      <c r="AE28" s="39">
        <f>'Male fit'!N28*MalCnts!AJ28</f>
        <v>48.240623966279031</v>
      </c>
      <c r="AF28" s="39">
        <f>'Male fit'!O28*MalCnts!AK28</f>
        <v>48.923506243467557</v>
      </c>
      <c r="AH28" s="9">
        <f>MalDeath!BR28-AA28</f>
        <v>-1.6483973859090355</v>
      </c>
      <c r="AI28" s="9">
        <f>MalDeath!BS28-AB28</f>
        <v>-6.174453147753141</v>
      </c>
      <c r="AJ28" s="9">
        <f>MalDeath!BT28-AC28</f>
        <v>-12.063740372839888</v>
      </c>
      <c r="AK28" s="9">
        <f>MalDeath!BU28-AD28</f>
        <v>5.4690678650305031</v>
      </c>
      <c r="AL28" s="9">
        <f>MalDeath!BV28-AE28</f>
        <v>-2.2406239662790313</v>
      </c>
      <c r="AN28" s="9">
        <f t="shared" si="1"/>
        <v>-1.4238808001910528</v>
      </c>
      <c r="AO28" s="9">
        <f t="shared" si="1"/>
        <v>-3.1825306845980421</v>
      </c>
      <c r="AP28" s="9">
        <f t="shared" si="2"/>
        <v>-2.4308744751858198</v>
      </c>
      <c r="AQ28" s="9">
        <f t="shared" si="3"/>
        <v>1.9638479703704959</v>
      </c>
      <c r="AR28" s="9">
        <f t="shared" si="4"/>
        <v>-2.2043874231400253</v>
      </c>
    </row>
    <row r="29" spans="1:44" x14ac:dyDescent="0.2">
      <c r="A29">
        <f t="shared" si="0"/>
        <v>26</v>
      </c>
      <c r="B29" s="10">
        <f>MalDeath!AZ29/MalCnts!N29</f>
        <v>6.9454355168640884E-4</v>
      </c>
      <c r="C29" s="10">
        <f>MalDeath!BA29/MalCnts!O29</f>
        <v>6.1591647377884622E-4</v>
      </c>
      <c r="D29" s="10">
        <f>MalDeath!BB29/MalCnts!P29</f>
        <v>7.1678165038974997E-4</v>
      </c>
      <c r="E29" s="10">
        <f>MalDeath!BC29/MalCnts!Q29</f>
        <v>5.8953274447821273E-4</v>
      </c>
      <c r="F29" s="10">
        <f>MalDeath!BD29/MalCnts!R29</f>
        <v>5.4338529035893618E-4</v>
      </c>
      <c r="G29" s="10">
        <f>MalDeath!BE29/MalCnts!S29</f>
        <v>5.7024734478580089E-4</v>
      </c>
      <c r="H29" s="10">
        <f>MalDeath!BF29/MalCnts!T29</f>
        <v>4.1490086832824584E-4</v>
      </c>
      <c r="I29" s="10">
        <f>MalDeath!BG29/MalCnts!U29</f>
        <v>5.1368310788352483E-4</v>
      </c>
      <c r="J29" s="10">
        <f>MalDeath!BH29/MalCnts!V29</f>
        <v>4.5977951018156182E-4</v>
      </c>
      <c r="K29" s="10">
        <f>MalDeath!BI29/MalCnts!W29</f>
        <v>6.0305000204423733E-4</v>
      </c>
      <c r="L29" s="10">
        <f>MalDeath!BJ29/MalCnts!X29</f>
        <v>4.644085214023161E-4</v>
      </c>
      <c r="M29" s="10">
        <f>MalDeath!BK29/MalCnts!Y29</f>
        <v>4.1892365847005184E-4</v>
      </c>
      <c r="N29" s="10">
        <f>MalDeath!BL29/MalCnts!Z29</f>
        <v>4.6713825385627397E-4</v>
      </c>
      <c r="O29" s="10">
        <f>MalDeath!BM29/MalCnts!AA29</f>
        <v>5.37720630548192E-4</v>
      </c>
      <c r="P29" s="10">
        <f>MalDeath!BN29/MalCnts!AB29</f>
        <v>4.1623309053069721E-4</v>
      </c>
      <c r="Q29" s="10">
        <f>MalDeath!BO29/MalCnts!AC29</f>
        <v>5.4068163173987623E-4</v>
      </c>
      <c r="R29" s="10">
        <f>MalDeath!BP29/MalCnts!AD29</f>
        <v>4.4361636057137785E-4</v>
      </c>
      <c r="S29" s="10">
        <f>MalDeath!BQ29/MalCnts!AE29</f>
        <v>4.5023173692341649E-4</v>
      </c>
      <c r="T29" s="10">
        <f>MalDeath!BR29/MalCnts!AF29</f>
        <v>4.0577971454279211E-4</v>
      </c>
      <c r="U29" s="10">
        <f>MalDeath!BS29/MalCnts!AG29</f>
        <v>4.0581909290610579E-4</v>
      </c>
      <c r="V29" s="10">
        <f>MalDeath!BT29/MalCnts!AH29</f>
        <v>4.2823932460540805E-4</v>
      </c>
      <c r="W29" s="10">
        <f>MalDeath!BU29/MalCnts!AI29</f>
        <v>4.382708871854959E-4</v>
      </c>
      <c r="X29" s="10">
        <f>MalDeath!BV29/MalCnts!AJ29</f>
        <v>4.2920334603424869E-4</v>
      </c>
      <c r="Y29" s="80">
        <f>X29*'Male fit'!O29/'Male fit'!N29</f>
        <v>4.2861362385369884E-4</v>
      </c>
      <c r="Z29" s="10"/>
      <c r="AA29" s="39">
        <f>'Male fit'!J29*MalCnts!AF29</f>
        <v>49.515409504548899</v>
      </c>
      <c r="AB29" s="39">
        <f>'Male fit'!K29*MalCnts!AG29</f>
        <v>49.442949444406892</v>
      </c>
      <c r="AC29" s="39">
        <f>'Male fit'!L29*MalCnts!AH29</f>
        <v>49.841817882546586</v>
      </c>
      <c r="AD29" s="39">
        <f>'Male fit'!M29*MalCnts!AI29</f>
        <v>48.63425934049188</v>
      </c>
      <c r="AE29" s="39">
        <f>'Male fit'!N29*MalCnts!AJ29</f>
        <v>49.593587158819091</v>
      </c>
      <c r="AF29" s="39">
        <f>'Male fit'!O29*MalCnts!AK29</f>
        <v>50.216932481699992</v>
      </c>
      <c r="AH29" s="9">
        <f>MalDeath!BR29-AA29</f>
        <v>-3.5154095045488987</v>
      </c>
      <c r="AI29" s="9">
        <f>MalDeath!BS29-AB29</f>
        <v>-3.4429494444068922</v>
      </c>
      <c r="AJ29" s="9">
        <f>MalDeath!BT29-AC29</f>
        <v>-0.84181788254658585</v>
      </c>
      <c r="AK29" s="9">
        <f>MalDeath!BU29-AD29</f>
        <v>0.36574065950811985</v>
      </c>
      <c r="AL29" s="9">
        <f>MalDeath!BV29-AE29</f>
        <v>-0.59358715881909063</v>
      </c>
      <c r="AN29" s="9">
        <f t="shared" si="1"/>
        <v>0.5057251290025675</v>
      </c>
      <c r="AO29" s="9">
        <f t="shared" si="1"/>
        <v>-3.5088246323058585</v>
      </c>
      <c r="AP29" s="9">
        <f t="shared" si="2"/>
        <v>-4.2452902728741337</v>
      </c>
      <c r="AQ29" s="9">
        <f t="shared" si="3"/>
        <v>0.6140494921833366</v>
      </c>
      <c r="AR29" s="9">
        <f t="shared" si="4"/>
        <v>-4.0402033034881075</v>
      </c>
    </row>
    <row r="30" spans="1:44" x14ac:dyDescent="0.2">
      <c r="A30">
        <f t="shared" si="0"/>
        <v>27</v>
      </c>
      <c r="B30" s="10">
        <f>MalDeath!AZ30/MalCnts!N30</f>
        <v>6.0160793393251053E-4</v>
      </c>
      <c r="C30" s="10">
        <f>MalDeath!BA30/MalCnts!O30</f>
        <v>7.2588095552329421E-4</v>
      </c>
      <c r="D30" s="10">
        <f>MalDeath!BB30/MalCnts!P30</f>
        <v>4.7307885633186483E-4</v>
      </c>
      <c r="E30" s="10">
        <f>MalDeath!BC30/MalCnts!Q30</f>
        <v>5.0587710162178245E-4</v>
      </c>
      <c r="F30" s="10">
        <f>MalDeath!BD30/MalCnts!R30</f>
        <v>5.3784719050953408E-4</v>
      </c>
      <c r="G30" s="10">
        <f>MalDeath!BE30/MalCnts!S30</f>
        <v>4.9366297930645393E-4</v>
      </c>
      <c r="H30" s="10">
        <f>MalDeath!BF30/MalCnts!T30</f>
        <v>5.0963204566303129E-4</v>
      </c>
      <c r="I30" s="10">
        <f>MalDeath!BG30/MalCnts!U30</f>
        <v>3.0603682314033268E-4</v>
      </c>
      <c r="J30" s="10">
        <f>MalDeath!BH30/MalCnts!V30</f>
        <v>4.6936166813134138E-4</v>
      </c>
      <c r="K30" s="10">
        <f>MalDeath!BI30/MalCnts!W30</f>
        <v>4.044121364082136E-4</v>
      </c>
      <c r="L30" s="10">
        <f>MalDeath!BJ30/MalCnts!X30</f>
        <v>3.1433467517060263E-4</v>
      </c>
      <c r="M30" s="10">
        <f>MalDeath!BK30/MalCnts!Y30</f>
        <v>4.7098071922680666E-4</v>
      </c>
      <c r="N30" s="10">
        <f>MalDeath!BL30/MalCnts!Z30</f>
        <v>4.2674115239508474E-4</v>
      </c>
      <c r="O30" s="10">
        <f>MalDeath!BM30/MalCnts!AA30</f>
        <v>5.2321156773211565E-4</v>
      </c>
      <c r="P30" s="10">
        <f>MalDeath!BN30/MalCnts!AB30</f>
        <v>3.8509946837488024E-4</v>
      </c>
      <c r="Q30" s="10">
        <f>MalDeath!BO30/MalCnts!AC30</f>
        <v>4.6043111386743341E-4</v>
      </c>
      <c r="R30" s="10">
        <f>MalDeath!BP30/MalCnts!AD30</f>
        <v>4.2424074740152543E-4</v>
      </c>
      <c r="S30" s="10">
        <f>MalDeath!BQ30/MalCnts!AE30</f>
        <v>4.0360790369564452E-4</v>
      </c>
      <c r="T30" s="10">
        <f>MalDeath!BR30/MalCnts!AF30</f>
        <v>4.717599266151225E-4</v>
      </c>
      <c r="U30" s="10">
        <f>MalDeath!BS30/MalCnts!AG30</f>
        <v>4.4381401582066433E-4</v>
      </c>
      <c r="V30" s="10">
        <f>MalDeath!BT30/MalCnts!AH30</f>
        <v>4.3605284960537214E-4</v>
      </c>
      <c r="W30" s="10">
        <f>MalDeath!BU30/MalCnts!AI30</f>
        <v>5.0135712186435695E-4</v>
      </c>
      <c r="X30" s="10">
        <f>MalDeath!BV30/MalCnts!AJ30</f>
        <v>4.2876393482788191E-4</v>
      </c>
      <c r="Y30" s="80">
        <f>X30*'Male fit'!O30/'Male fit'!N30</f>
        <v>4.3108762906231681E-4</v>
      </c>
      <c r="Z30" s="10"/>
      <c r="AA30" s="39">
        <f>'Male fit'!J30*MalCnts!AF30</f>
        <v>51.349682355234485</v>
      </c>
      <c r="AB30" s="39">
        <f>'Male fit'!K30*MalCnts!AG30</f>
        <v>51.836228208750669</v>
      </c>
      <c r="AC30" s="39">
        <f>'Male fit'!L30*MalCnts!AH30</f>
        <v>52.009311697195024</v>
      </c>
      <c r="AD30" s="39">
        <f>'Male fit'!M30*MalCnts!AI30</f>
        <v>52.759904330041905</v>
      </c>
      <c r="AE30" s="39">
        <f>'Male fit'!N30*MalCnts!AJ30</f>
        <v>52.40359658434766</v>
      </c>
      <c r="AF30" s="39">
        <f>'Male fit'!O30*MalCnts!AK30</f>
        <v>53.434008820494412</v>
      </c>
      <c r="AH30" s="9">
        <f>MalDeath!BR30-AA30</f>
        <v>2.650317644765515</v>
      </c>
      <c r="AI30" s="9">
        <f>MalDeath!BS30-AB30</f>
        <v>-0.8362282087506685</v>
      </c>
      <c r="AJ30" s="9">
        <f>MalDeath!BT30-AC30</f>
        <v>-2.0093116971950238</v>
      </c>
      <c r="AK30" s="9">
        <f>MalDeath!BU30-AD30</f>
        <v>5.2400956699580945</v>
      </c>
      <c r="AL30" s="9">
        <f>MalDeath!BV30-AE30</f>
        <v>-3.4035965843476603</v>
      </c>
      <c r="AN30" s="9">
        <f t="shared" si="1"/>
        <v>0.50700309547542877</v>
      </c>
      <c r="AO30" s="9">
        <f t="shared" si="1"/>
        <v>-4.1421561193196981</v>
      </c>
      <c r="AP30" s="9">
        <f t="shared" si="2"/>
        <v>-1.9538010082919712</v>
      </c>
      <c r="AQ30" s="9">
        <f t="shared" si="3"/>
        <v>4.4101913845983063</v>
      </c>
      <c r="AR30" s="9">
        <f t="shared" si="4"/>
        <v>-2.1677209623888203</v>
      </c>
    </row>
    <row r="31" spans="1:44" x14ac:dyDescent="0.2">
      <c r="A31">
        <f t="shared" si="0"/>
        <v>28</v>
      </c>
      <c r="B31" s="10">
        <f>MalDeath!AZ31/MalCnts!N31</f>
        <v>5.7420090374229202E-4</v>
      </c>
      <c r="C31" s="10">
        <f>MalDeath!BA31/MalCnts!O31</f>
        <v>6.3277408157361875E-4</v>
      </c>
      <c r="D31" s="10">
        <f>MalDeath!BB31/MalCnts!P31</f>
        <v>6.2764053995821979E-4</v>
      </c>
      <c r="E31" s="10">
        <f>MalDeath!BC31/MalCnts!Q31</f>
        <v>7.4762677684324429E-4</v>
      </c>
      <c r="F31" s="10">
        <f>MalDeath!BD31/MalCnts!R31</f>
        <v>6.3540601451505618E-4</v>
      </c>
      <c r="G31" s="10">
        <f>MalDeath!BE31/MalCnts!S31</f>
        <v>4.5706624413431655E-4</v>
      </c>
      <c r="H31" s="10">
        <f>MalDeath!BF31/MalCnts!T31</f>
        <v>5.0487201494421163E-4</v>
      </c>
      <c r="I31" s="10">
        <f>MalDeath!BG31/MalCnts!U31</f>
        <v>5.907095644026195E-4</v>
      </c>
      <c r="J31" s="10">
        <f>MalDeath!BH31/MalCnts!V31</f>
        <v>5.5917986952469707E-4</v>
      </c>
      <c r="K31" s="10">
        <f>MalDeath!BI31/MalCnts!W31</f>
        <v>4.2557824206494521E-4</v>
      </c>
      <c r="L31" s="10">
        <f>MalDeath!BJ31/MalCnts!X31</f>
        <v>3.7179577358642242E-4</v>
      </c>
      <c r="M31" s="10">
        <f>MalDeath!BK31/MalCnts!Y31</f>
        <v>4.841296257072831E-4</v>
      </c>
      <c r="N31" s="10">
        <f>MalDeath!BL31/MalCnts!Z31</f>
        <v>4.2057080260558285E-4</v>
      </c>
      <c r="O31" s="10">
        <f>MalDeath!BM31/MalCnts!AA31</f>
        <v>4.1634795069665662E-4</v>
      </c>
      <c r="P31" s="10">
        <f>MalDeath!BN31/MalCnts!AB31</f>
        <v>4.6410744560944887E-4</v>
      </c>
      <c r="Q31" s="10">
        <f>MalDeath!BO31/MalCnts!AC31</f>
        <v>4.1066611911184117E-4</v>
      </c>
      <c r="R31" s="10">
        <f>MalDeath!BP31/MalCnts!AD31</f>
        <v>4.0001860551653565E-4</v>
      </c>
      <c r="S31" s="10">
        <f>MalDeath!BQ31/MalCnts!AE31</f>
        <v>5.4733039599354151E-4</v>
      </c>
      <c r="T31" s="10">
        <f>MalDeath!BR31/MalCnts!AF31</f>
        <v>4.5136538027533288E-4</v>
      </c>
      <c r="U31" s="10">
        <f>MalDeath!BS31/MalCnts!AG31</f>
        <v>4.3099732781656753E-4</v>
      </c>
      <c r="V31" s="10">
        <f>MalDeath!BT31/MalCnts!AH31</f>
        <v>4.3858517582105727E-4</v>
      </c>
      <c r="W31" s="10">
        <f>MalDeath!BU31/MalCnts!AI31</f>
        <v>4.3101962001310302E-4</v>
      </c>
      <c r="X31" s="10">
        <f>MalDeath!BV31/MalCnts!AJ31</f>
        <v>4.1444992345363659E-4</v>
      </c>
      <c r="Y31" s="80">
        <f>X31*'Male fit'!O31/'Male fit'!N31</f>
        <v>4.1364875360896714E-4</v>
      </c>
      <c r="Z31" s="10"/>
      <c r="AA31" s="39">
        <f>'Male fit'!J31*MalCnts!AF31</f>
        <v>51.658555715769793</v>
      </c>
      <c r="AB31" s="39">
        <f>'Male fit'!K31*MalCnts!AG31</f>
        <v>51.919284540762554</v>
      </c>
      <c r="AC31" s="39">
        <f>'Male fit'!L31*MalCnts!AH31</f>
        <v>51.941442469395476</v>
      </c>
      <c r="AD31" s="39">
        <f>'Male fit'!M31*MalCnts!AI31</f>
        <v>51.717037477242208</v>
      </c>
      <c r="AE31" s="39">
        <f>'Male fit'!N31*MalCnts!AJ31</f>
        <v>52.607294808778327</v>
      </c>
      <c r="AF31" s="39">
        <f>'Male fit'!O31*MalCnts!AK31</f>
        <v>53.258795117596897</v>
      </c>
      <c r="AH31" s="9">
        <f>MalDeath!BR31-AA31</f>
        <v>0.34144428423020656</v>
      </c>
      <c r="AI31" s="9">
        <f>MalDeath!BS31-AB31</f>
        <v>-1.9192845407625541</v>
      </c>
      <c r="AJ31" s="9">
        <f>MalDeath!BT31-AC31</f>
        <v>-0.94144246939547571</v>
      </c>
      <c r="AK31" s="9">
        <f>MalDeath!BU31-AD31</f>
        <v>-1.7170374772422079</v>
      </c>
      <c r="AL31" s="9">
        <f>MalDeath!BV31-AE31</f>
        <v>-3.6072948087783274</v>
      </c>
      <c r="AN31" s="9">
        <f t="shared" si="1"/>
        <v>3.0334076853697582</v>
      </c>
      <c r="AO31" s="9">
        <f t="shared" si="1"/>
        <v>-4.7159522896870127</v>
      </c>
      <c r="AP31" s="9">
        <f t="shared" si="2"/>
        <v>1.7056534134578711</v>
      </c>
      <c r="AQ31" s="9">
        <f t="shared" si="3"/>
        <v>4.1591898995431338</v>
      </c>
      <c r="AR31" s="9">
        <f t="shared" si="4"/>
        <v>-0.94105445845693225</v>
      </c>
    </row>
    <row r="32" spans="1:44" x14ac:dyDescent="0.2">
      <c r="A32">
        <f t="shared" si="0"/>
        <v>29</v>
      </c>
      <c r="B32" s="10">
        <f>MalDeath!AZ32/MalCnts!N32</f>
        <v>6.8172735607325045E-4</v>
      </c>
      <c r="C32" s="10">
        <f>MalDeath!BA32/MalCnts!O32</f>
        <v>6.9480632273753696E-4</v>
      </c>
      <c r="D32" s="10">
        <f>MalDeath!BB32/MalCnts!P32</f>
        <v>6.0238797381860032E-4</v>
      </c>
      <c r="E32" s="10">
        <f>MalDeath!BC32/MalCnts!Q32</f>
        <v>6.5492173685244618E-4</v>
      </c>
      <c r="F32" s="10">
        <f>MalDeath!BD32/MalCnts!R32</f>
        <v>6.8998827019940657E-4</v>
      </c>
      <c r="G32" s="10">
        <f>MalDeath!BE32/MalCnts!S32</f>
        <v>5.8741537236160887E-4</v>
      </c>
      <c r="H32" s="10">
        <f>MalDeath!BF32/MalCnts!T32</f>
        <v>5.1950697769175924E-4</v>
      </c>
      <c r="I32" s="10">
        <f>MalDeath!BG32/MalCnts!U32</f>
        <v>6.0576690089653498E-4</v>
      </c>
      <c r="J32" s="10">
        <f>MalDeath!BH32/MalCnts!V32</f>
        <v>6.474521745288268E-4</v>
      </c>
      <c r="K32" s="10">
        <f>MalDeath!BI32/MalCnts!W32</f>
        <v>4.6695786678081194E-4</v>
      </c>
      <c r="L32" s="10">
        <f>MalDeath!BJ32/MalCnts!X32</f>
        <v>5.3184155061358751E-4</v>
      </c>
      <c r="M32" s="10">
        <f>MalDeath!BK32/MalCnts!Y32</f>
        <v>5.5122924120789359E-4</v>
      </c>
      <c r="N32" s="10">
        <f>MalDeath!BL32/MalCnts!Z32</f>
        <v>5.5330878654353036E-4</v>
      </c>
      <c r="O32" s="10">
        <f>MalDeath!BM32/MalCnts!AA32</f>
        <v>6.7465827091929521E-4</v>
      </c>
      <c r="P32" s="10">
        <f>MalDeath!BN32/MalCnts!AB32</f>
        <v>4.6305675339333778E-4</v>
      </c>
      <c r="Q32" s="10">
        <f>MalDeath!BO32/MalCnts!AC32</f>
        <v>4.1395790800726308E-4</v>
      </c>
      <c r="R32" s="10">
        <f>MalDeath!BP32/MalCnts!AD32</f>
        <v>4.1652396864037323E-4</v>
      </c>
      <c r="S32" s="10">
        <f>MalDeath!BQ32/MalCnts!AE32</f>
        <v>4.6009588398222189E-4</v>
      </c>
      <c r="T32" s="10">
        <f>MalDeath!BR32/MalCnts!AF32</f>
        <v>4.9626895973002973E-4</v>
      </c>
      <c r="U32" s="10">
        <f>MalDeath!BS32/MalCnts!AG32</f>
        <v>3.7666395582759064E-4</v>
      </c>
      <c r="V32" s="10">
        <f>MalDeath!BT32/MalCnts!AH32</f>
        <v>4.9414691498969111E-4</v>
      </c>
      <c r="W32" s="10">
        <f>MalDeath!BU32/MalCnts!AI32</f>
        <v>5.4452328687869039E-4</v>
      </c>
      <c r="X32" s="10">
        <f>MalDeath!BV32/MalCnts!AJ32</f>
        <v>4.2237934733943251E-4</v>
      </c>
      <c r="Y32" s="80">
        <f>X32*'Male fit'!O32/'Male fit'!N32</f>
        <v>4.1673530223515666E-4</v>
      </c>
      <c r="Z32" s="10"/>
      <c r="AA32" s="39">
        <f>'Male fit'!J32*MalCnts!AF32</f>
        <v>50.292939561160644</v>
      </c>
      <c r="AB32" s="39">
        <f>'Male fit'!K32*MalCnts!AG32</f>
        <v>52.337865254925234</v>
      </c>
      <c r="AC32" s="39">
        <f>'Male fit'!L32*MalCnts!AH32</f>
        <v>51.912692619482883</v>
      </c>
      <c r="AD32" s="39">
        <f>'Male fit'!M32*MalCnts!AI32</f>
        <v>51.306909794262978</v>
      </c>
      <c r="AE32" s="39">
        <f>'Male fit'!N32*MalCnts!AJ32</f>
        <v>50.993502293719992</v>
      </c>
      <c r="AF32" s="39">
        <f>'Male fit'!O32*MalCnts!AK32</f>
        <v>50.956000504970866</v>
      </c>
      <c r="AH32" s="9">
        <f>MalDeath!BR32-AA32</f>
        <v>4.7070604388393562</v>
      </c>
      <c r="AI32" s="9">
        <f>MalDeath!BS32-AB32</f>
        <v>-8.3378652549252337</v>
      </c>
      <c r="AJ32" s="9">
        <f>MalDeath!BT32-AC32</f>
        <v>6.0873073805171174</v>
      </c>
      <c r="AK32" s="9">
        <f>MalDeath!BU32-AD32</f>
        <v>12.693090205737022</v>
      </c>
      <c r="AL32" s="9">
        <f>MalDeath!BV32-AE32</f>
        <v>-0.99350229371999177</v>
      </c>
      <c r="AN32" s="9">
        <f t="shared" si="1"/>
        <v>4.7077576735398097</v>
      </c>
      <c r="AO32" s="9">
        <f t="shared" si="1"/>
        <v>-3.9531469985305834</v>
      </c>
      <c r="AP32" s="9">
        <f t="shared" si="2"/>
        <v>0.94238417518044737</v>
      </c>
      <c r="AQ32" s="9">
        <f t="shared" si="3"/>
        <v>5.9861452289446717</v>
      </c>
      <c r="AR32" s="9">
        <f t="shared" si="4"/>
        <v>1.1745479025734795</v>
      </c>
    </row>
    <row r="33" spans="1:44" x14ac:dyDescent="0.2">
      <c r="A33">
        <f t="shared" si="0"/>
        <v>30</v>
      </c>
      <c r="B33" s="10">
        <f>MalDeath!AZ33/MalCnts!N33</f>
        <v>6.4111643718177142E-4</v>
      </c>
      <c r="C33" s="10">
        <f>MalDeath!BA33/MalCnts!O33</f>
        <v>8.6552407092618875E-4</v>
      </c>
      <c r="D33" s="10">
        <f>MalDeath!BB33/MalCnts!P33</f>
        <v>7.0944218046229237E-4</v>
      </c>
      <c r="E33" s="10">
        <f>MalDeath!BC33/MalCnts!Q33</f>
        <v>6.293209626812669E-4</v>
      </c>
      <c r="F33" s="10">
        <f>MalDeath!BD33/MalCnts!R33</f>
        <v>6.282526138121806E-4</v>
      </c>
      <c r="G33" s="10">
        <f>MalDeath!BE33/MalCnts!S33</f>
        <v>6.629921727341995E-4</v>
      </c>
      <c r="H33" s="10">
        <f>MalDeath!BF33/MalCnts!T33</f>
        <v>5.9964021587047766E-4</v>
      </c>
      <c r="I33" s="10">
        <f>MalDeath!BG33/MalCnts!U33</f>
        <v>6.0255729400710814E-4</v>
      </c>
      <c r="J33" s="10">
        <f>MalDeath!BH33/MalCnts!V33</f>
        <v>5.1302169780004226E-4</v>
      </c>
      <c r="K33" s="10">
        <f>MalDeath!BI33/MalCnts!W33</f>
        <v>4.8147813788330175E-4</v>
      </c>
      <c r="L33" s="10">
        <f>MalDeath!BJ33/MalCnts!X33</f>
        <v>3.7758500503446671E-4</v>
      </c>
      <c r="M33" s="10">
        <f>MalDeath!BK33/MalCnts!Y33</f>
        <v>4.0281775935077565E-4</v>
      </c>
      <c r="N33" s="10">
        <f>MalDeath!BL33/MalCnts!Z33</f>
        <v>4.6050655721293423E-4</v>
      </c>
      <c r="O33" s="10">
        <f>MalDeath!BM33/MalCnts!AA33</f>
        <v>4.8250904704463208E-4</v>
      </c>
      <c r="P33" s="10">
        <f>MalDeath!BN33/MalCnts!AB33</f>
        <v>4.973474801061008E-4</v>
      </c>
      <c r="Q33" s="10">
        <f>MalDeath!BO33/MalCnts!AC33</f>
        <v>5.2739075819613183E-4</v>
      </c>
      <c r="R33" s="10">
        <f>MalDeath!BP33/MalCnts!AD33</f>
        <v>5.0414519381581898E-4</v>
      </c>
      <c r="S33" s="10">
        <f>MalDeath!BQ33/MalCnts!AE33</f>
        <v>4.4925689242589553E-4</v>
      </c>
      <c r="T33" s="10">
        <f>MalDeath!BR33/MalCnts!AF33</f>
        <v>5.8281426437912067E-4</v>
      </c>
      <c r="U33" s="10">
        <f>MalDeath!BS33/MalCnts!AG33</f>
        <v>4.0082659350839061E-4</v>
      </c>
      <c r="V33" s="10">
        <f>MalDeath!BT33/MalCnts!AH33</f>
        <v>5.3267045454545451E-4</v>
      </c>
      <c r="W33" s="10">
        <f>MalDeath!BU33/MalCnts!AI33</f>
        <v>5.1406515986583744E-4</v>
      </c>
      <c r="X33" s="10">
        <f>MalDeath!BV33/MalCnts!AJ33</f>
        <v>5.0966270355176418E-4</v>
      </c>
      <c r="Y33" s="80">
        <f>X33*'Male fit'!O33/'Male fit'!N33</f>
        <v>5.0815297432485408E-4</v>
      </c>
      <c r="Z33" s="10"/>
      <c r="AA33" s="39">
        <f>'Male fit'!J33*MalCnts!AF33</f>
        <v>53.016374436437388</v>
      </c>
      <c r="AB33" s="39">
        <f>'Male fit'!K33*MalCnts!AG33</f>
        <v>54.043433999589716</v>
      </c>
      <c r="AC33" s="39">
        <f>'Male fit'!L33*MalCnts!AH33</f>
        <v>56.766468264090676</v>
      </c>
      <c r="AD33" s="39">
        <f>'Male fit'!M33*MalCnts!AI33</f>
        <v>56.78593956024536</v>
      </c>
      <c r="AE33" s="39">
        <f>'Male fit'!N33*MalCnts!AJ33</f>
        <v>57.107291446619591</v>
      </c>
      <c r="AF33" s="39">
        <f>'Male fit'!O33*MalCnts!AK33</f>
        <v>57.595104079227035</v>
      </c>
      <c r="AH33" s="9">
        <f>MalDeath!BR33-AA33</f>
        <v>10.983625563562612</v>
      </c>
      <c r="AI33" s="9">
        <f>MalDeath!BS33-AB33</f>
        <v>-9.0434339995897162</v>
      </c>
      <c r="AJ33" s="9">
        <f>MalDeath!BT33-AC33</f>
        <v>6.2335317359093239</v>
      </c>
      <c r="AK33" s="9">
        <f>MalDeath!BU33-AD33</f>
        <v>4.2140604397546397</v>
      </c>
      <c r="AL33" s="9">
        <f>MalDeath!BV33-AE33</f>
        <v>3.8927085533804089</v>
      </c>
      <c r="AN33" s="9">
        <f t="shared" si="1"/>
        <v>3.7644636645313625</v>
      </c>
      <c r="AO33" s="9">
        <f t="shared" si="1"/>
        <v>-4.3723827821839976</v>
      </c>
      <c r="AP33" s="9">
        <f t="shared" si="2"/>
        <v>0.135782637450545</v>
      </c>
      <c r="AQ33" s="9">
        <f t="shared" si="3"/>
        <v>4.2074298191963821</v>
      </c>
      <c r="AR33" s="9">
        <f t="shared" si="4"/>
        <v>-0.65066276772247422</v>
      </c>
    </row>
    <row r="34" spans="1:44" x14ac:dyDescent="0.2">
      <c r="A34">
        <f t="shared" si="0"/>
        <v>31</v>
      </c>
      <c r="B34" s="10">
        <f>MalDeath!AZ34/MalCnts!N34</f>
        <v>6.7897979673945232E-4</v>
      </c>
      <c r="C34" s="10">
        <f>MalDeath!BA34/MalCnts!O34</f>
        <v>8.0894740357569594E-4</v>
      </c>
      <c r="D34" s="10">
        <f>MalDeath!BB34/MalCnts!P34</f>
        <v>8.0923776027887575E-4</v>
      </c>
      <c r="E34" s="10">
        <f>MalDeath!BC34/MalCnts!Q34</f>
        <v>7.7681456444668494E-4</v>
      </c>
      <c r="F34" s="10">
        <f>MalDeath!BD34/MalCnts!R34</f>
        <v>6.9425034487111288E-4</v>
      </c>
      <c r="G34" s="10">
        <f>MalDeath!BE34/MalCnts!S34</f>
        <v>5.1786151441538138E-4</v>
      </c>
      <c r="H34" s="10">
        <f>MalDeath!BF34/MalCnts!T34</f>
        <v>6.0607867099863883E-4</v>
      </c>
      <c r="I34" s="10">
        <f>MalDeath!BG34/MalCnts!U34</f>
        <v>6.4148182301115581E-4</v>
      </c>
      <c r="J34" s="10">
        <f>MalDeath!BH34/MalCnts!V34</f>
        <v>6.4158706234596823E-4</v>
      </c>
      <c r="K34" s="10">
        <f>MalDeath!BI34/MalCnts!W34</f>
        <v>4.6036368731297724E-4</v>
      </c>
      <c r="L34" s="10">
        <f>MalDeath!BJ34/MalCnts!X34</f>
        <v>5.9946048556299325E-4</v>
      </c>
      <c r="M34" s="10">
        <f>MalDeath!BK34/MalCnts!Y34</f>
        <v>5.2127074223161797E-4</v>
      </c>
      <c r="N34" s="10">
        <f>MalDeath!BL34/MalCnts!Z34</f>
        <v>5.7004697973384705E-4</v>
      </c>
      <c r="O34" s="10">
        <f>MalDeath!BM34/MalCnts!AA34</f>
        <v>3.9006631127291641E-4</v>
      </c>
      <c r="P34" s="10">
        <f>MalDeath!BN34/MalCnts!AB34</f>
        <v>5.6176393876773071E-4</v>
      </c>
      <c r="Q34" s="10">
        <f>MalDeath!BO34/MalCnts!AC34</f>
        <v>5.5318322981366458E-4</v>
      </c>
      <c r="R34" s="10">
        <f>MalDeath!BP34/MalCnts!AD34</f>
        <v>4.948375124898891E-4</v>
      </c>
      <c r="S34" s="10">
        <f>MalDeath!BQ34/MalCnts!AE34</f>
        <v>4.4487696371472264E-4</v>
      </c>
      <c r="T34" s="10">
        <f>MalDeath!BR34/MalCnts!AF34</f>
        <v>5.5397636972927809E-4</v>
      </c>
      <c r="U34" s="10">
        <f>MalDeath!BS34/MalCnts!AG34</f>
        <v>5.1207416990081927E-4</v>
      </c>
      <c r="V34" s="10">
        <f>MalDeath!BT34/MalCnts!AH34</f>
        <v>4.6659858435750258E-4</v>
      </c>
      <c r="W34" s="10">
        <f>MalDeath!BU34/MalCnts!AI34</f>
        <v>5.8600944312359779E-4</v>
      </c>
      <c r="X34" s="10">
        <f>MalDeath!BV34/MalCnts!AJ34</f>
        <v>5.880355471629355E-4</v>
      </c>
      <c r="Y34" s="80">
        <f>X34*'Male fit'!O34/'Male fit'!N34</f>
        <v>5.8671758559464141E-4</v>
      </c>
      <c r="Z34" s="10"/>
      <c r="AA34" s="39">
        <f>'Male fit'!J34*MalCnts!AF34</f>
        <v>56.143659563698641</v>
      </c>
      <c r="AB34" s="39">
        <f>'Male fit'!K34*MalCnts!AG34</f>
        <v>56.628922988624744</v>
      </c>
      <c r="AC34" s="39">
        <f>'Male fit'!L34*MalCnts!AH34</f>
        <v>57.658164073933705</v>
      </c>
      <c r="AD34" s="39">
        <f>'Male fit'!M34*MalCnts!AI34</f>
        <v>60.49948269348419</v>
      </c>
      <c r="AE34" s="39">
        <f>'Male fit'!N34*MalCnts!AJ34</f>
        <v>61.015575353667032</v>
      </c>
      <c r="AF34" s="39">
        <f>'Male fit'!O34*MalCnts!AK34</f>
        <v>61.53227758366134</v>
      </c>
      <c r="AH34" s="9">
        <f>MalDeath!BR34-AA34</f>
        <v>4.8563404363013589</v>
      </c>
      <c r="AI34" s="9">
        <f>MalDeath!BS34-AB34</f>
        <v>0.37107701137525595</v>
      </c>
      <c r="AJ34" s="9">
        <f>MalDeath!BT34-AC34</f>
        <v>-4.6581640739337047</v>
      </c>
      <c r="AK34" s="9">
        <f>MalDeath!BU34-AD34</f>
        <v>9.5005173065158104</v>
      </c>
      <c r="AL34" s="9">
        <f>MalDeath!BV34-AE34</f>
        <v>9.9844246463329682</v>
      </c>
      <c r="AN34" s="9">
        <f t="shared" si="1"/>
        <v>2.6184346286842781</v>
      </c>
      <c r="AO34" s="9">
        <f t="shared" si="1"/>
        <v>-4.442456021962224</v>
      </c>
      <c r="AP34" s="9">
        <f t="shared" si="2"/>
        <v>2.6028052933707526</v>
      </c>
      <c r="AQ34" s="9">
        <f t="shared" si="3"/>
        <v>3.7107813799846214</v>
      </c>
      <c r="AR34" s="9">
        <f t="shared" si="4"/>
        <v>3.9109348794732939</v>
      </c>
    </row>
    <row r="35" spans="1:44" x14ac:dyDescent="0.2">
      <c r="A35">
        <f t="shared" si="0"/>
        <v>32</v>
      </c>
      <c r="B35" s="10">
        <f>MalDeath!AZ35/MalCnts!N35</f>
        <v>7.9188506353934911E-4</v>
      </c>
      <c r="C35" s="10">
        <f>MalDeath!BA35/MalCnts!O35</f>
        <v>5.9070149404255937E-4</v>
      </c>
      <c r="D35" s="10">
        <f>MalDeath!BB35/MalCnts!P35</f>
        <v>7.706215359079996E-4</v>
      </c>
      <c r="E35" s="10">
        <f>MalDeath!BC35/MalCnts!Q35</f>
        <v>6.7830439494468309E-4</v>
      </c>
      <c r="F35" s="10">
        <f>MalDeath!BD35/MalCnts!R35</f>
        <v>6.3067922492842624E-4</v>
      </c>
      <c r="G35" s="10">
        <f>MalDeath!BE35/MalCnts!S35</f>
        <v>5.8861349826585412E-4</v>
      </c>
      <c r="H35" s="10">
        <f>MalDeath!BF35/MalCnts!T35</f>
        <v>7.0023372666281854E-4</v>
      </c>
      <c r="I35" s="10">
        <f>MalDeath!BG35/MalCnts!U35</f>
        <v>5.4755789180256057E-4</v>
      </c>
      <c r="J35" s="10">
        <f>MalDeath!BH35/MalCnts!V35</f>
        <v>6.5073533092394401E-4</v>
      </c>
      <c r="K35" s="10">
        <f>MalDeath!BI35/MalCnts!W35</f>
        <v>6.0779189205615995E-4</v>
      </c>
      <c r="L35" s="10">
        <f>MalDeath!BJ35/MalCnts!X35</f>
        <v>5.3872860050281331E-4</v>
      </c>
      <c r="M35" s="10">
        <f>MalDeath!BK35/MalCnts!Y35</f>
        <v>5.8868135376756068E-4</v>
      </c>
      <c r="N35" s="10">
        <f>MalDeath!BL35/MalCnts!Z35</f>
        <v>6.2717702795279766E-4</v>
      </c>
      <c r="O35" s="10">
        <f>MalDeath!BM35/MalCnts!AA35</f>
        <v>4.3293450881612091E-4</v>
      </c>
      <c r="P35" s="10">
        <f>MalDeath!BN35/MalCnts!AB35</f>
        <v>5.3883611399377341E-4</v>
      </c>
      <c r="Q35" s="10">
        <f>MalDeath!BO35/MalCnts!AC35</f>
        <v>5.0956177687189012E-4</v>
      </c>
      <c r="R35" s="10">
        <f>MalDeath!BP35/MalCnts!AD35</f>
        <v>6.2666306737110019E-4</v>
      </c>
      <c r="S35" s="10">
        <f>MalDeath!BQ35/MalCnts!AE35</f>
        <v>5.8520930671574877E-4</v>
      </c>
      <c r="T35" s="10">
        <f>MalDeath!BR35/MalCnts!AF35</f>
        <v>5.1465384933508556E-4</v>
      </c>
      <c r="U35" s="10">
        <f>MalDeath!BS35/MalCnts!AG35</f>
        <v>5.0273361402626787E-4</v>
      </c>
      <c r="V35" s="10">
        <f>MalDeath!BT35/MalCnts!AH35</f>
        <v>4.7080142839376764E-4</v>
      </c>
      <c r="W35" s="10">
        <f>MalDeath!BU35/MalCnts!AI35</f>
        <v>4.8805145456763872E-4</v>
      </c>
      <c r="X35" s="10">
        <f>MalDeath!BV35/MalCnts!AJ35</f>
        <v>4.1205168776371309E-4</v>
      </c>
      <c r="Y35" s="80">
        <f>X35*'Male fit'!O35/'Male fit'!N35</f>
        <v>4.0838675739367268E-4</v>
      </c>
      <c r="Z35" s="10"/>
      <c r="AA35" s="39">
        <f>'Male fit'!J35*MalCnts!AF35</f>
        <v>58.066152400276721</v>
      </c>
      <c r="AB35" s="39">
        <f>'Male fit'!K35*MalCnts!AG35</f>
        <v>58.93240712701774</v>
      </c>
      <c r="AC35" s="39">
        <f>'Male fit'!L35*MalCnts!AH35</f>
        <v>59.042319385844536</v>
      </c>
      <c r="AD35" s="39">
        <f>'Male fit'!M35*MalCnts!AI35</f>
        <v>59.653481378783354</v>
      </c>
      <c r="AE35" s="39">
        <f>'Male fit'!N35*MalCnts!AJ35</f>
        <v>62.529649935827429</v>
      </c>
      <c r="AF35" s="39">
        <f>'Male fit'!O35*MalCnts!AK35</f>
        <v>62.611385879341945</v>
      </c>
      <c r="AH35" s="9">
        <f>MalDeath!BR35-AA35</f>
        <v>-2.0661524002767209</v>
      </c>
      <c r="AI35" s="9">
        <f>MalDeath!BS35-AB35</f>
        <v>-2.9324071270177399</v>
      </c>
      <c r="AJ35" s="9">
        <f>MalDeath!BT35-AC35</f>
        <v>-6.0423193858445359</v>
      </c>
      <c r="AK35" s="9">
        <f>MalDeath!BU35-AD35</f>
        <v>-3.6534813787833542</v>
      </c>
      <c r="AL35" s="9">
        <f>MalDeath!BV35-AE35</f>
        <v>-12.529649935827429</v>
      </c>
      <c r="AN35" s="9">
        <f t="shared" si="1"/>
        <v>0.21496229410556111</v>
      </c>
      <c r="AO35" s="9">
        <f t="shared" si="1"/>
        <v>-1.7473489032203944</v>
      </c>
      <c r="AP35" s="9">
        <f t="shared" si="2"/>
        <v>3.6252970949829502</v>
      </c>
      <c r="AQ35" s="9">
        <f t="shared" si="3"/>
        <v>3.9739784699064389</v>
      </c>
      <c r="AR35" s="9">
        <f t="shared" si="4"/>
        <v>6.3122056825703243</v>
      </c>
    </row>
    <row r="36" spans="1:44" x14ac:dyDescent="0.2">
      <c r="A36">
        <f t="shared" si="0"/>
        <v>33</v>
      </c>
      <c r="B36" s="10">
        <f>MalDeath!AZ36/MalCnts!N36</f>
        <v>8.104709821090424E-4</v>
      </c>
      <c r="C36" s="10">
        <f>MalDeath!BA36/MalCnts!O36</f>
        <v>7.442322004465393E-4</v>
      </c>
      <c r="D36" s="10">
        <f>MalDeath!BB36/MalCnts!P36</f>
        <v>7.7773377020847584E-4</v>
      </c>
      <c r="E36" s="10">
        <f>MalDeath!BC36/MalCnts!Q36</f>
        <v>7.721090455544337E-4</v>
      </c>
      <c r="F36" s="10">
        <f>MalDeath!BD36/MalCnts!R36</f>
        <v>6.5753424657534248E-4</v>
      </c>
      <c r="G36" s="10">
        <f>MalDeath!BE36/MalCnts!S36</f>
        <v>7.2558046437149718E-4</v>
      </c>
      <c r="H36" s="10">
        <f>MalDeath!BF36/MalCnts!T36</f>
        <v>6.4678928333925466E-4</v>
      </c>
      <c r="I36" s="10">
        <f>MalDeath!BG36/MalCnts!U36</f>
        <v>6.5525198712287403E-4</v>
      </c>
      <c r="J36" s="10">
        <f>MalDeath!BH36/MalCnts!V36</f>
        <v>6.5572467511822911E-4</v>
      </c>
      <c r="K36" s="10">
        <f>MalDeath!BI36/MalCnts!W36</f>
        <v>5.7836899942163096E-4</v>
      </c>
      <c r="L36" s="10">
        <f>MalDeath!BJ36/MalCnts!X36</f>
        <v>6.6705746801156232E-4</v>
      </c>
      <c r="M36" s="10">
        <f>MalDeath!BK36/MalCnts!Y36</f>
        <v>5.1844466600199407E-4</v>
      </c>
      <c r="N36" s="10">
        <f>MalDeath!BL36/MalCnts!Z36</f>
        <v>7.2872473171949092E-4</v>
      </c>
      <c r="O36" s="10">
        <f>MalDeath!BM36/MalCnts!AA36</f>
        <v>3.8645849435770598E-4</v>
      </c>
      <c r="P36" s="10">
        <f>MalDeath!BN36/MalCnts!AB36</f>
        <v>6.4867414935230864E-4</v>
      </c>
      <c r="Q36" s="10">
        <f>MalDeath!BO36/MalCnts!AC36</f>
        <v>6.1628380863393739E-4</v>
      </c>
      <c r="R36" s="10">
        <f>MalDeath!BP36/MalCnts!AD36</f>
        <v>5.9579961273025167E-4</v>
      </c>
      <c r="S36" s="10">
        <f>MalDeath!BQ36/MalCnts!AE36</f>
        <v>6.7996590593485734E-4</v>
      </c>
      <c r="T36" s="10">
        <f>MalDeath!BR36/MalCnts!AF36</f>
        <v>4.9636157599483035E-4</v>
      </c>
      <c r="U36" s="10">
        <f>MalDeath!BS36/MalCnts!AG36</f>
        <v>5.1767355687143532E-4</v>
      </c>
      <c r="V36" s="10">
        <f>MalDeath!BT36/MalCnts!AH36</f>
        <v>6.3100454145522094E-4</v>
      </c>
      <c r="W36" s="10">
        <f>MalDeath!BU36/MalCnts!AI36</f>
        <v>4.8422313001831246E-4</v>
      </c>
      <c r="X36" s="10">
        <f>MalDeath!BV36/MalCnts!AJ36</f>
        <v>6.7726863560375503E-4</v>
      </c>
      <c r="Y36" s="80">
        <f>X36*'Male fit'!O36/'Male fit'!N36</f>
        <v>6.6598400475148089E-4</v>
      </c>
      <c r="Z36" s="10"/>
      <c r="AA36" s="39">
        <f>'Male fit'!J36*MalCnts!AF36</f>
        <v>58.388700895005215</v>
      </c>
      <c r="AB36" s="39">
        <f>'Male fit'!K36*MalCnts!AG36</f>
        <v>59.269650739653684</v>
      </c>
      <c r="AC36" s="39">
        <f>'Male fit'!L36*MalCnts!AH36</f>
        <v>59.606329189794437</v>
      </c>
      <c r="AD36" s="39">
        <f>'Male fit'!M36*MalCnts!AI36</f>
        <v>59.200279673301011</v>
      </c>
      <c r="AE36" s="39">
        <f>'Male fit'!N36*MalCnts!AJ36</f>
        <v>59.799306572799487</v>
      </c>
      <c r="AF36" s="39">
        <f>'Male fit'!O36*MalCnts!AK36</f>
        <v>59.451228937277207</v>
      </c>
      <c r="AH36" s="9">
        <f>MalDeath!BR36-AA36</f>
        <v>-5.3887008950052149</v>
      </c>
      <c r="AI36" s="9">
        <f>MalDeath!BS36-AB36</f>
        <v>-2.2696507396536845</v>
      </c>
      <c r="AJ36" s="9">
        <f>MalDeath!BT36-AC36</f>
        <v>11.393670810205563</v>
      </c>
      <c r="AK36" s="9">
        <f>MalDeath!BU36-AD36</f>
        <v>-4.2002796733010115</v>
      </c>
      <c r="AL36" s="9">
        <f>MalDeath!BV36-AE36</f>
        <v>19.200693427200513</v>
      </c>
      <c r="AN36" s="9">
        <f t="shared" si="1"/>
        <v>-1.4259356649469423</v>
      </c>
      <c r="AO36" s="9">
        <f t="shared" si="1"/>
        <v>1.0404331466023309</v>
      </c>
      <c r="AP36" s="9">
        <f t="shared" si="2"/>
        <v>3.5985478029805549</v>
      </c>
      <c r="AQ36" s="9">
        <f t="shared" si="3"/>
        <v>3.099811209036484</v>
      </c>
      <c r="AR36" s="9">
        <f t="shared" si="4"/>
        <v>3.7063285645386004</v>
      </c>
    </row>
    <row r="37" spans="1:44" x14ac:dyDescent="0.2">
      <c r="A37">
        <f t="shared" si="0"/>
        <v>34</v>
      </c>
      <c r="B37" s="10">
        <f>MalDeath!AZ37/MalCnts!N37</f>
        <v>7.6513963798393203E-4</v>
      </c>
      <c r="C37" s="10">
        <f>MalDeath!BA37/MalCnts!O37</f>
        <v>9.2172861891810212E-4</v>
      </c>
      <c r="D37" s="10">
        <f>MalDeath!BB37/MalCnts!P37</f>
        <v>8.6397956500507123E-4</v>
      </c>
      <c r="E37" s="10">
        <f>MalDeath!BC37/MalCnts!Q37</f>
        <v>8.3747256555388705E-4</v>
      </c>
      <c r="F37" s="10">
        <f>MalDeath!BD37/MalCnts!R37</f>
        <v>7.6002563223700873E-4</v>
      </c>
      <c r="G37" s="10">
        <f>MalDeath!BE37/MalCnts!S37</f>
        <v>7.8684396884097887E-4</v>
      </c>
      <c r="H37" s="10">
        <f>MalDeath!BF37/MalCnts!T37</f>
        <v>6.9583588333431141E-4</v>
      </c>
      <c r="I37" s="10">
        <f>MalDeath!BG37/MalCnts!U37</f>
        <v>6.8612831514330939E-4</v>
      </c>
      <c r="J37" s="10">
        <f>MalDeath!BH37/MalCnts!V37</f>
        <v>5.5056147778294589E-4</v>
      </c>
      <c r="K37" s="10">
        <f>MalDeath!BI37/MalCnts!W37</f>
        <v>5.8427411368587839E-4</v>
      </c>
      <c r="L37" s="10">
        <f>MalDeath!BJ37/MalCnts!X37</f>
        <v>6.4697860989180523E-4</v>
      </c>
      <c r="M37" s="10">
        <f>MalDeath!BK37/MalCnts!Y37</f>
        <v>6.6680137401495254E-4</v>
      </c>
      <c r="N37" s="10">
        <f>MalDeath!BL37/MalCnts!Z37</f>
        <v>6.8812829104834849E-4</v>
      </c>
      <c r="O37" s="10">
        <f>MalDeath!BM37/MalCnts!AA37</f>
        <v>6.4941552602657611E-4</v>
      </c>
      <c r="P37" s="10">
        <f>MalDeath!BN37/MalCnts!AB37</f>
        <v>5.6001313134239014E-4</v>
      </c>
      <c r="Q37" s="10">
        <f>MalDeath!BO37/MalCnts!AC37</f>
        <v>5.1945506223659711E-4</v>
      </c>
      <c r="R37" s="10">
        <f>MalDeath!BP37/MalCnts!AD37</f>
        <v>6.2300982971064654E-4</v>
      </c>
      <c r="S37" s="10">
        <f>MalDeath!BQ37/MalCnts!AE37</f>
        <v>4.0451477958877621E-4</v>
      </c>
      <c r="T37" s="10">
        <f>MalDeath!BR37/MalCnts!AF37</f>
        <v>5.1328846811908298E-4</v>
      </c>
      <c r="U37" s="10">
        <f>MalDeath!BS37/MalCnts!AG37</f>
        <v>6.2133689442837002E-4</v>
      </c>
      <c r="V37" s="10">
        <f>MalDeath!BT37/MalCnts!AH37</f>
        <v>6.6530010429028666E-4</v>
      </c>
      <c r="W37" s="10">
        <f>MalDeath!BU37/MalCnts!AI37</f>
        <v>6.790722285915866E-4</v>
      </c>
      <c r="X37" s="10">
        <f>MalDeath!BV37/MalCnts!AJ37</f>
        <v>6.4198216330638169E-4</v>
      </c>
      <c r="Y37" s="80">
        <f>X37*'Male fit'!O37/'Male fit'!N37</f>
        <v>6.3131033345123727E-4</v>
      </c>
      <c r="Z37" s="10"/>
      <c r="AA37" s="39">
        <f>'Male fit'!J37*MalCnts!AF37</f>
        <v>61.310301234054229</v>
      </c>
      <c r="AB37" s="39">
        <f>'Male fit'!K37*MalCnts!AG37</f>
        <v>61.862329661216087</v>
      </c>
      <c r="AC37" s="39">
        <f>'Male fit'!L37*MalCnts!AH37</f>
        <v>62.800233611421895</v>
      </c>
      <c r="AD37" s="39">
        <f>'Male fit'!M37*MalCnts!AI37</f>
        <v>62.990924344653891</v>
      </c>
      <c r="AE37" s="39">
        <f>'Male fit'!N37*MalCnts!AJ37</f>
        <v>62.987148278234841</v>
      </c>
      <c r="AF37" s="39">
        <f>'Male fit'!O37*MalCnts!AK37</f>
        <v>62.530115456021001</v>
      </c>
      <c r="AH37" s="9">
        <f>MalDeath!BR37-AA37</f>
        <v>-7.3103012340542293</v>
      </c>
      <c r="AI37" s="9">
        <f>MalDeath!BS37-AB37</f>
        <v>5.1376703387839129</v>
      </c>
      <c r="AJ37" s="9">
        <f>MalDeath!BT37-AC37</f>
        <v>11.199766388578105</v>
      </c>
      <c r="AK37" s="9">
        <f>MalDeath!BU37-AD37</f>
        <v>14.009075655346109</v>
      </c>
      <c r="AL37" s="9">
        <f>MalDeath!BV37-AE37</f>
        <v>11.012851721765159</v>
      </c>
      <c r="AN37" s="9">
        <f t="shared" si="1"/>
        <v>-2.1001278496455411</v>
      </c>
      <c r="AO37" s="9">
        <f t="shared" si="1"/>
        <v>1.6870883026339825</v>
      </c>
      <c r="AP37" s="9">
        <f t="shared" si="2"/>
        <v>3.1446726107996157</v>
      </c>
      <c r="AQ37" s="9">
        <f t="shared" si="3"/>
        <v>0.96104023938952143</v>
      </c>
      <c r="AR37" s="9">
        <f t="shared" si="4"/>
        <v>0.5987719333334468</v>
      </c>
    </row>
    <row r="38" spans="1:44" x14ac:dyDescent="0.2">
      <c r="A38">
        <f t="shared" si="0"/>
        <v>35</v>
      </c>
      <c r="B38" s="10">
        <f>MalDeath!AZ38/MalCnts!N38</f>
        <v>8.8894766228804847E-4</v>
      </c>
      <c r="C38" s="10">
        <f>MalDeath!BA38/MalCnts!O38</f>
        <v>9.1389875200383541E-4</v>
      </c>
      <c r="D38" s="10">
        <f>MalDeath!BB38/MalCnts!P38</f>
        <v>8.311672610771928E-4</v>
      </c>
      <c r="E38" s="10">
        <f>MalDeath!BC38/MalCnts!Q38</f>
        <v>8.0617211397917513E-4</v>
      </c>
      <c r="F38" s="10">
        <f>MalDeath!BD38/MalCnts!R38</f>
        <v>8.4815797485972776E-4</v>
      </c>
      <c r="G38" s="10">
        <f>MalDeath!BE38/MalCnts!S38</f>
        <v>8.9160616481976816E-4</v>
      </c>
      <c r="H38" s="10">
        <f>MalDeath!BF38/MalCnts!T38</f>
        <v>6.883401508018767E-4</v>
      </c>
      <c r="I38" s="10">
        <f>MalDeath!BG38/MalCnts!U38</f>
        <v>8.1650518943762154E-4</v>
      </c>
      <c r="J38" s="10">
        <f>MalDeath!BH38/MalCnts!V38</f>
        <v>8.3233483641419182E-4</v>
      </c>
      <c r="K38" s="10">
        <f>MalDeath!BI38/MalCnts!W38</f>
        <v>7.5777668321145761E-4</v>
      </c>
      <c r="L38" s="10">
        <f>MalDeath!BJ38/MalCnts!X38</f>
        <v>6.6277574438619049E-4</v>
      </c>
      <c r="M38" s="10">
        <f>MalDeath!BK38/MalCnts!Y38</f>
        <v>5.3743107944027554E-4</v>
      </c>
      <c r="N38" s="10">
        <f>MalDeath!BL38/MalCnts!Z38</f>
        <v>6.8774399741084618E-4</v>
      </c>
      <c r="O38" s="10">
        <f>MalDeath!BM38/MalCnts!AA38</f>
        <v>8.1846129276959322E-4</v>
      </c>
      <c r="P38" s="10">
        <f>MalDeath!BN38/MalCnts!AB38</f>
        <v>7.8883252785876901E-4</v>
      </c>
      <c r="Q38" s="10">
        <f>MalDeath!BO38/MalCnts!AC38</f>
        <v>6.7374418895637029E-4</v>
      </c>
      <c r="R38" s="10">
        <f>MalDeath!BP38/MalCnts!AD38</f>
        <v>7.4139108379670275E-4</v>
      </c>
      <c r="S38" s="10">
        <f>MalDeath!BQ38/MalCnts!AE38</f>
        <v>6.3915984896161112E-4</v>
      </c>
      <c r="T38" s="10">
        <f>MalDeath!BR38/MalCnts!AF38</f>
        <v>6.8602565735958521E-4</v>
      </c>
      <c r="U38" s="10">
        <f>MalDeath!BS38/MalCnts!AG38</f>
        <v>7.0582920815373898E-4</v>
      </c>
      <c r="V38" s="10">
        <f>MalDeath!BT38/MalCnts!AH38</f>
        <v>7.1678000367579489E-4</v>
      </c>
      <c r="W38" s="10">
        <f>MalDeath!BU38/MalCnts!AI38</f>
        <v>6.602957054010404E-4</v>
      </c>
      <c r="X38" s="10">
        <f>MalDeath!BV38/MalCnts!AJ38</f>
        <v>5.8314112885678225E-4</v>
      </c>
      <c r="Y38" s="80">
        <f>X38*'Male fit'!O38/'Male fit'!N38</f>
        <v>5.8399340385896156E-4</v>
      </c>
      <c r="Z38" s="10"/>
      <c r="AA38" s="39">
        <f>'Male fit'!J38*MalCnts!AF38</f>
        <v>67.220864231699906</v>
      </c>
      <c r="AB38" s="39">
        <f>'Male fit'!K38*MalCnts!AG38</f>
        <v>70.104523750476091</v>
      </c>
      <c r="AC38" s="39">
        <f>'Male fit'!L38*MalCnts!AH38</f>
        <v>71.900214724102653</v>
      </c>
      <c r="AD38" s="39">
        <f>'Male fit'!M38*MalCnts!AI38</f>
        <v>74.156775864595133</v>
      </c>
      <c r="AE38" s="39">
        <f>'Male fit'!N38*MalCnts!AJ38</f>
        <v>76.13667703677821</v>
      </c>
      <c r="AF38" s="39">
        <f>'Male fit'!O38*MalCnts!AK38</f>
        <v>76.919547828708929</v>
      </c>
      <c r="AH38" s="9">
        <f>MalDeath!BR38-AA38</f>
        <v>2.7791357683000939</v>
      </c>
      <c r="AI38" s="9">
        <f>MalDeath!BS38-AB38</f>
        <v>4.8954762495239095</v>
      </c>
      <c r="AJ38" s="9">
        <f>MalDeath!BT38-AC38</f>
        <v>6.0997852758973465</v>
      </c>
      <c r="AK38" s="9">
        <f>MalDeath!BU38-AD38</f>
        <v>-0.15677586459513293</v>
      </c>
      <c r="AL38" s="9">
        <f>MalDeath!BV38-AE38</f>
        <v>-9.1366770367782095</v>
      </c>
      <c r="AN38" s="9">
        <f t="shared" si="1"/>
        <v>1.9724060613285133E-3</v>
      </c>
      <c r="AO38" s="9">
        <f t="shared" si="1"/>
        <v>9.63617032921988E-2</v>
      </c>
      <c r="AP38" s="9">
        <f t="shared" si="2"/>
        <v>6.9964387375958168</v>
      </c>
      <c r="AQ38" s="9">
        <f t="shared" si="3"/>
        <v>2.4265064211007172</v>
      </c>
      <c r="AR38" s="9">
        <f t="shared" si="4"/>
        <v>3.9134076780525859</v>
      </c>
    </row>
    <row r="39" spans="1:44" x14ac:dyDescent="0.2">
      <c r="A39">
        <f t="shared" si="0"/>
        <v>36</v>
      </c>
      <c r="B39" s="10">
        <f>MalDeath!AZ39/MalCnts!N39</f>
        <v>9.0281389033339114E-4</v>
      </c>
      <c r="C39" s="10">
        <f>MalDeath!BA39/MalCnts!O39</f>
        <v>8.5808580858085805E-4</v>
      </c>
      <c r="D39" s="10">
        <f>MalDeath!BB39/MalCnts!P39</f>
        <v>9.7434475315350422E-4</v>
      </c>
      <c r="E39" s="10">
        <f>MalDeath!BC39/MalCnts!Q39</f>
        <v>8.6370833933130788E-4</v>
      </c>
      <c r="F39" s="10">
        <f>MalDeath!BD39/MalCnts!R39</f>
        <v>8.1006601659499731E-4</v>
      </c>
      <c r="G39" s="10">
        <f>MalDeath!BE39/MalCnts!S39</f>
        <v>8.0191292683638065E-4</v>
      </c>
      <c r="H39" s="10">
        <f>MalDeath!BF39/MalCnts!T39</f>
        <v>8.4446723165545741E-4</v>
      </c>
      <c r="I39" s="10">
        <f>MalDeath!BG39/MalCnts!U39</f>
        <v>8.4204505735438972E-4</v>
      </c>
      <c r="J39" s="10">
        <f>MalDeath!BH39/MalCnts!V39</f>
        <v>7.6679362297347401E-4</v>
      </c>
      <c r="K39" s="10">
        <f>MalDeath!BI39/MalCnts!W39</f>
        <v>7.3934791339588888E-4</v>
      </c>
      <c r="L39" s="10">
        <f>MalDeath!BJ39/MalCnts!X39</f>
        <v>5.3959388460264113E-4</v>
      </c>
      <c r="M39" s="10">
        <f>MalDeath!BK39/MalCnts!Y39</f>
        <v>7.6208196834885538E-4</v>
      </c>
      <c r="N39" s="10">
        <f>MalDeath!BL39/MalCnts!Z39</f>
        <v>5.6762166522271679E-4</v>
      </c>
      <c r="O39" s="10">
        <f>MalDeath!BM39/MalCnts!AA39</f>
        <v>6.1819729614690801E-4</v>
      </c>
      <c r="P39" s="10">
        <f>MalDeath!BN39/MalCnts!AB39</f>
        <v>6.2846027233278464E-4</v>
      </c>
      <c r="Q39" s="10">
        <f>MalDeath!BO39/MalCnts!AC39</f>
        <v>6.4770711680650498E-4</v>
      </c>
      <c r="R39" s="10">
        <f>MalDeath!BP39/MalCnts!AD39</f>
        <v>5.4612871391478471E-4</v>
      </c>
      <c r="S39" s="10">
        <f>MalDeath!BQ39/MalCnts!AE39</f>
        <v>6.7923576273324466E-4</v>
      </c>
      <c r="T39" s="10">
        <f>MalDeath!BR39/MalCnts!AF39</f>
        <v>7.127862129570864E-4</v>
      </c>
      <c r="U39" s="10">
        <f>MalDeath!BS39/MalCnts!AG39</f>
        <v>7.3843044665325831E-4</v>
      </c>
      <c r="V39" s="10">
        <f>MalDeath!BT39/MalCnts!AH39</f>
        <v>6.4389096779611987E-4</v>
      </c>
      <c r="W39" s="10">
        <f>MalDeath!BU39/MalCnts!AI39</f>
        <v>7.0277275797236364E-4</v>
      </c>
      <c r="X39" s="10">
        <f>MalDeath!BV39/MalCnts!AJ39</f>
        <v>6.6984549484835931E-4</v>
      </c>
      <c r="Y39" s="80">
        <f>X39*'Male fit'!O39/'Male fit'!N39</f>
        <v>6.7462355142764981E-4</v>
      </c>
      <c r="Z39" s="10"/>
      <c r="AA39" s="39">
        <f>'Male fit'!J39*MalCnts!AF39</f>
        <v>71.514620487191635</v>
      </c>
      <c r="AB39" s="39">
        <f>'Male fit'!K39*MalCnts!AG39</f>
        <v>72.395647208466485</v>
      </c>
      <c r="AC39" s="39">
        <f>'Male fit'!L39*MalCnts!AH39</f>
        <v>75.927540034838401</v>
      </c>
      <c r="AD39" s="39">
        <f>'Male fit'!M39*MalCnts!AI39</f>
        <v>78.193337541719004</v>
      </c>
      <c r="AE39" s="39">
        <f>'Male fit'!N39*MalCnts!AJ39</f>
        <v>81.553358509692799</v>
      </c>
      <c r="AF39" s="39">
        <f>'Male fit'!O39*MalCnts!AK39</f>
        <v>82.798194011554415</v>
      </c>
      <c r="AH39" s="9">
        <f>MalDeath!BR39-AA39</f>
        <v>1.4853795128083647</v>
      </c>
      <c r="AI39" s="9">
        <f>MalDeath!BS39-AB39</f>
        <v>3.6043527915335147</v>
      </c>
      <c r="AJ39" s="9">
        <f>MalDeath!BT39-AC39</f>
        <v>-6.9275400348384011</v>
      </c>
      <c r="AK39" s="9">
        <f>MalDeath!BU39-AD39</f>
        <v>-1.1933375417190035</v>
      </c>
      <c r="AL39" s="9">
        <f>MalDeath!BV39-AE39</f>
        <v>-5.5533585096927993</v>
      </c>
      <c r="AN39" s="9">
        <f t="shared" si="1"/>
        <v>1.3999575589580204</v>
      </c>
      <c r="AO39" s="9">
        <f t="shared" si="1"/>
        <v>3.1291042306011363</v>
      </c>
      <c r="AP39" s="9">
        <f t="shared" si="2"/>
        <v>8.8728944732629209</v>
      </c>
      <c r="AQ39" s="9">
        <f t="shared" si="3"/>
        <v>7.29136306457813</v>
      </c>
      <c r="AR39" s="9">
        <f t="shared" si="4"/>
        <v>3.5491782632707696</v>
      </c>
    </row>
    <row r="40" spans="1:44" x14ac:dyDescent="0.2">
      <c r="A40">
        <f t="shared" si="0"/>
        <v>37</v>
      </c>
      <c r="B40" s="10">
        <f>MalDeath!AZ40/MalCnts!N40</f>
        <v>9.8195115159420508E-4</v>
      </c>
      <c r="C40" s="10">
        <f>MalDeath!BA40/MalCnts!O40</f>
        <v>1.0758045068266656E-3</v>
      </c>
      <c r="D40" s="10">
        <f>MalDeath!BB40/MalCnts!P40</f>
        <v>1.0423318872813489E-3</v>
      </c>
      <c r="E40" s="10">
        <f>MalDeath!BC40/MalCnts!Q40</f>
        <v>9.3955998526769943E-4</v>
      </c>
      <c r="F40" s="10">
        <f>MalDeath!BD40/MalCnts!R40</f>
        <v>9.9673588020908629E-4</v>
      </c>
      <c r="G40" s="10">
        <f>MalDeath!BE40/MalCnts!S40</f>
        <v>8.2238094512891583E-4</v>
      </c>
      <c r="H40" s="10">
        <f>MalDeath!BF40/MalCnts!T40</f>
        <v>9.2449922958397538E-4</v>
      </c>
      <c r="I40" s="10">
        <f>MalDeath!BG40/MalCnts!U40</f>
        <v>7.5771352367097044E-4</v>
      </c>
      <c r="J40" s="10">
        <f>MalDeath!BH40/MalCnts!V40</f>
        <v>8.9106705279572292E-4</v>
      </c>
      <c r="K40" s="10">
        <f>MalDeath!BI40/MalCnts!W40</f>
        <v>7.4101519081141163E-4</v>
      </c>
      <c r="L40" s="10">
        <f>MalDeath!BJ40/MalCnts!X40</f>
        <v>7.6640937209175011E-4</v>
      </c>
      <c r="M40" s="10">
        <f>MalDeath!BK40/MalCnts!Y40</f>
        <v>8.0539710815061868E-4</v>
      </c>
      <c r="N40" s="10">
        <f>MalDeath!BL40/MalCnts!Z40</f>
        <v>6.4444488509051974E-4</v>
      </c>
      <c r="O40" s="10">
        <f>MalDeath!BM40/MalCnts!AA40</f>
        <v>7.378969935683303E-4</v>
      </c>
      <c r="P40" s="10">
        <f>MalDeath!BN40/MalCnts!AB40</f>
        <v>8.1122738703658635E-4</v>
      </c>
      <c r="Q40" s="10">
        <f>MalDeath!BO40/MalCnts!AC40</f>
        <v>7.6683297979345303E-4</v>
      </c>
      <c r="R40" s="10">
        <f>MalDeath!BP40/MalCnts!AD40</f>
        <v>6.9473391690982357E-4</v>
      </c>
      <c r="S40" s="10">
        <f>MalDeath!BQ40/MalCnts!AE40</f>
        <v>7.535004387470909E-4</v>
      </c>
      <c r="T40" s="10">
        <f>MalDeath!BR40/MalCnts!AF40</f>
        <v>8.0106551364706791E-4</v>
      </c>
      <c r="U40" s="10">
        <f>MalDeath!BS40/MalCnts!AG40</f>
        <v>6.1011040092969209E-4</v>
      </c>
      <c r="V40" s="10">
        <f>MalDeath!BT40/MalCnts!AH40</f>
        <v>8.3895044406514889E-4</v>
      </c>
      <c r="W40" s="10">
        <f>MalDeath!BU40/MalCnts!AI40</f>
        <v>7.4152345994846409E-4</v>
      </c>
      <c r="X40" s="10">
        <f>MalDeath!BV40/MalCnts!AJ40</f>
        <v>7.3992528559311329E-4</v>
      </c>
      <c r="Y40" s="80">
        <f>X40*'Male fit'!O40/'Male fit'!N40</f>
        <v>7.3568435818737127E-4</v>
      </c>
      <c r="Z40" s="10"/>
      <c r="AA40" s="39">
        <f>'Male fit'!J40*MalCnts!AF40</f>
        <v>74.555651121742372</v>
      </c>
      <c r="AB40" s="39">
        <f>'Male fit'!K40*MalCnts!AG40</f>
        <v>73.886040123726659</v>
      </c>
      <c r="AC40" s="39">
        <f>'Male fit'!L40*MalCnts!AH40</f>
        <v>73.78348875186353</v>
      </c>
      <c r="AD40" s="39">
        <f>'Male fit'!M40*MalCnts!AI40</f>
        <v>76.326150470227375</v>
      </c>
      <c r="AE40" s="39">
        <f>'Male fit'!N40*MalCnts!AJ40</f>
        <v>77.956471212231733</v>
      </c>
      <c r="AF40" s="39">
        <f>'Male fit'!O40*MalCnts!AK40</f>
        <v>78.115345166965781</v>
      </c>
      <c r="AH40" s="9">
        <f>MalDeath!BR40-AA40</f>
        <v>8.4443488782576281</v>
      </c>
      <c r="AI40" s="9">
        <f>MalDeath!BS40-AB40</f>
        <v>-10.886040123726659</v>
      </c>
      <c r="AJ40" s="9">
        <f>MalDeath!BT40-AC40</f>
        <v>13.21651124813647</v>
      </c>
      <c r="AK40" s="9">
        <f>MalDeath!BU40-AD40</f>
        <v>3.6738495297726246</v>
      </c>
      <c r="AL40" s="9">
        <f>MalDeath!BV40-AE40</f>
        <v>4.0435287877682669</v>
      </c>
      <c r="AN40" s="9">
        <f t="shared" si="1"/>
        <v>3.4702942894470312</v>
      </c>
      <c r="AO40" s="9">
        <f t="shared" si="1"/>
        <v>3.5191093447712007</v>
      </c>
      <c r="AP40" s="9">
        <f t="shared" si="2"/>
        <v>9.8907922489624838</v>
      </c>
      <c r="AQ40" s="9">
        <f t="shared" si="3"/>
        <v>4.9244352966951768</v>
      </c>
      <c r="AR40" s="9">
        <f t="shared" si="4"/>
        <v>2.5800583147206764</v>
      </c>
    </row>
    <row r="41" spans="1:44" x14ac:dyDescent="0.2">
      <c r="A41">
        <f t="shared" si="0"/>
        <v>38</v>
      </c>
      <c r="B41" s="10">
        <f>MalDeath!AZ41/MalCnts!N41</f>
        <v>1.0714499790205599E-3</v>
      </c>
      <c r="C41" s="10">
        <f>MalDeath!BA41/MalCnts!O41</f>
        <v>1.0396380302520024E-3</v>
      </c>
      <c r="D41" s="10">
        <f>MalDeath!BB41/MalCnts!P41</f>
        <v>1.1932397544095633E-3</v>
      </c>
      <c r="E41" s="10">
        <f>MalDeath!BC41/MalCnts!Q41</f>
        <v>9.5001730651682412E-4</v>
      </c>
      <c r="F41" s="10">
        <f>MalDeath!BD41/MalCnts!R41</f>
        <v>1.0872930179176828E-3</v>
      </c>
      <c r="G41" s="10">
        <f>MalDeath!BE41/MalCnts!S41</f>
        <v>9.943931524557686E-4</v>
      </c>
      <c r="H41" s="10">
        <f>MalDeath!BF41/MalCnts!T41</f>
        <v>8.2745939319644503E-4</v>
      </c>
      <c r="I41" s="10">
        <f>MalDeath!BG41/MalCnts!U41</f>
        <v>9.6590573939715687E-4</v>
      </c>
      <c r="J41" s="10">
        <f>MalDeath!BH41/MalCnts!V41</f>
        <v>9.1132088367748359E-4</v>
      </c>
      <c r="K41" s="10">
        <f>MalDeath!BI41/MalCnts!W41</f>
        <v>8.1181105495642489E-4</v>
      </c>
      <c r="L41" s="10">
        <f>MalDeath!BJ41/MalCnts!X41</f>
        <v>9.1812668463611864E-4</v>
      </c>
      <c r="M41" s="10">
        <f>MalDeath!BK41/MalCnts!Y41</f>
        <v>9.6785975164353545E-4</v>
      </c>
      <c r="N41" s="10">
        <f>MalDeath!BL41/MalCnts!Z41</f>
        <v>7.9747087807239896E-4</v>
      </c>
      <c r="O41" s="10">
        <f>MalDeath!BM41/MalCnts!AA41</f>
        <v>7.5473197084351227E-4</v>
      </c>
      <c r="P41" s="10">
        <f>MalDeath!BN41/MalCnts!AB41</f>
        <v>7.9771057066219944E-4</v>
      </c>
      <c r="Q41" s="10">
        <f>MalDeath!BO41/MalCnts!AC41</f>
        <v>8.3053113478912617E-4</v>
      </c>
      <c r="R41" s="10">
        <f>MalDeath!BP41/MalCnts!AD41</f>
        <v>6.7520603713633201E-4</v>
      </c>
      <c r="S41" s="10">
        <f>MalDeath!BQ41/MalCnts!AE41</f>
        <v>7.5102524828301795E-4</v>
      </c>
      <c r="T41" s="10">
        <f>MalDeath!BR41/MalCnts!AF41</f>
        <v>7.6882189908500701E-4</v>
      </c>
      <c r="U41" s="10">
        <f>MalDeath!BS41/MalCnts!AG41</f>
        <v>8.6211851255819298E-4</v>
      </c>
      <c r="V41" s="10">
        <f>MalDeath!BT41/MalCnts!AH41</f>
        <v>9.23432089265102E-4</v>
      </c>
      <c r="W41" s="10">
        <f>MalDeath!BU41/MalCnts!AI41</f>
        <v>9.0158352595889164E-4</v>
      </c>
      <c r="X41" s="10">
        <f>MalDeath!BV41/MalCnts!AJ41</f>
        <v>8.5294495295045586E-4</v>
      </c>
      <c r="Y41" s="80">
        <f>X41*'Male fit'!O41/'Male fit'!N41</f>
        <v>8.344746960766697E-4</v>
      </c>
      <c r="Z41" s="10"/>
      <c r="AA41" s="39">
        <f>'Male fit'!J41*MalCnts!AF41</f>
        <v>79.398775130521756</v>
      </c>
      <c r="AB41" s="39">
        <f>'Male fit'!K41*MalCnts!AG41</f>
        <v>77.105938103108997</v>
      </c>
      <c r="AC41" s="39">
        <f>'Male fit'!L41*MalCnts!AH41</f>
        <v>75.224050511458913</v>
      </c>
      <c r="AD41" s="39">
        <f>'Male fit'!M41*MalCnts!AI41</f>
        <v>73.875996455913949</v>
      </c>
      <c r="AE41" s="39">
        <f>'Male fit'!N41*MalCnts!AJ41</f>
        <v>75.620453646708569</v>
      </c>
      <c r="AF41" s="39">
        <f>'Male fit'!O41*MalCnts!AK41</f>
        <v>74.504706421422483</v>
      </c>
      <c r="AH41" s="9">
        <f>MalDeath!BR41-AA41</f>
        <v>1.6012248694782443</v>
      </c>
      <c r="AI41" s="9">
        <f>MalDeath!BS41-AB41</f>
        <v>12.894061896891003</v>
      </c>
      <c r="AJ41" s="9">
        <f>MalDeath!BT41-AC41</f>
        <v>20.775949488541087</v>
      </c>
      <c r="AK41" s="9">
        <f>MalDeath!BU41-AD41</f>
        <v>20.124003544086051</v>
      </c>
      <c r="AL41" s="9">
        <f>MalDeath!BV41-AE41</f>
        <v>17.379546353291431</v>
      </c>
      <c r="AN41" s="9">
        <f t="shared" si="1"/>
        <v>0.9988288009275863</v>
      </c>
      <c r="AO41" s="9">
        <f t="shared" si="1"/>
        <v>3.2135182651890233</v>
      </c>
      <c r="AP41" s="9">
        <f t="shared" si="2"/>
        <v>11.746751181911412</v>
      </c>
      <c r="AQ41" s="9">
        <f t="shared" si="3"/>
        <v>7.3449837080053211</v>
      </c>
      <c r="AR41" s="9">
        <f t="shared" si="4"/>
        <v>9.3503856831826706</v>
      </c>
    </row>
    <row r="42" spans="1:44" x14ac:dyDescent="0.2">
      <c r="A42">
        <f t="shared" si="0"/>
        <v>39</v>
      </c>
      <c r="B42" s="10">
        <f>MalDeath!AZ42/MalCnts!N42</f>
        <v>1.2023411624143615E-3</v>
      </c>
      <c r="C42" s="10">
        <f>MalDeath!BA42/MalCnts!O42</f>
        <v>1.2508051590095421E-3</v>
      </c>
      <c r="D42" s="10">
        <f>MalDeath!BB42/MalCnts!P42</f>
        <v>1.2390392680137247E-3</v>
      </c>
      <c r="E42" s="10">
        <f>MalDeath!BC42/MalCnts!Q42</f>
        <v>1.2915490607245735E-3</v>
      </c>
      <c r="F42" s="10">
        <f>MalDeath!BD42/MalCnts!R42</f>
        <v>1.1463903496120762E-3</v>
      </c>
      <c r="G42" s="10">
        <f>MalDeath!BE42/MalCnts!S42</f>
        <v>1.0173171676067993E-3</v>
      </c>
      <c r="H42" s="10">
        <f>MalDeath!BF42/MalCnts!T42</f>
        <v>1.1691588209956311E-3</v>
      </c>
      <c r="I42" s="10">
        <f>MalDeath!BG42/MalCnts!U42</f>
        <v>1.0469430801681267E-3</v>
      </c>
      <c r="J42" s="10">
        <f>MalDeath!BH42/MalCnts!V42</f>
        <v>9.9788596011412861E-4</v>
      </c>
      <c r="K42" s="10">
        <f>MalDeath!BI42/MalCnts!W42</f>
        <v>9.9507022461241637E-4</v>
      </c>
      <c r="L42" s="10">
        <f>MalDeath!BJ42/MalCnts!X42</f>
        <v>1.1073667774033444E-3</v>
      </c>
      <c r="M42" s="10">
        <f>MalDeath!BK42/MalCnts!Y42</f>
        <v>9.4468530170886819E-4</v>
      </c>
      <c r="N42" s="10">
        <f>MalDeath!BL42/MalCnts!Z42</f>
        <v>8.9613928564896944E-4</v>
      </c>
      <c r="O42" s="10">
        <f>MalDeath!BM42/MalCnts!AA42</f>
        <v>8.7530683310182099E-4</v>
      </c>
      <c r="P42" s="10">
        <f>MalDeath!BN42/MalCnts!AB42</f>
        <v>7.4507505389376227E-4</v>
      </c>
      <c r="Q42" s="10">
        <f>MalDeath!BO42/MalCnts!AC42</f>
        <v>9.0667251188139531E-4</v>
      </c>
      <c r="R42" s="10">
        <f>MalDeath!BP42/MalCnts!AD42</f>
        <v>6.3603598146409421E-4</v>
      </c>
      <c r="S42" s="10">
        <f>MalDeath!BQ42/MalCnts!AE42</f>
        <v>8.5089541901652325E-4</v>
      </c>
      <c r="T42" s="10">
        <f>MalDeath!BR42/MalCnts!AF42</f>
        <v>8.1670405793678907E-4</v>
      </c>
      <c r="U42" s="10">
        <f>MalDeath!BS42/MalCnts!AG42</f>
        <v>8.2984421560861532E-4</v>
      </c>
      <c r="V42" s="10">
        <f>MalDeath!BT42/MalCnts!AH42</f>
        <v>8.9419061480361102E-4</v>
      </c>
      <c r="W42" s="10">
        <f>MalDeath!BU42/MalCnts!AI42</f>
        <v>7.3625732671657917E-4</v>
      </c>
      <c r="X42" s="10">
        <f>MalDeath!BV42/MalCnts!AJ42</f>
        <v>7.5026591703388542E-4</v>
      </c>
      <c r="Y42" s="80">
        <f>X42*'Male fit'!O42/'Male fit'!N42</f>
        <v>7.2448256610478158E-4</v>
      </c>
      <c r="Z42" s="10"/>
      <c r="AA42" s="39">
        <f>'Male fit'!J42*MalCnts!AF42</f>
        <v>79.958617581609175</v>
      </c>
      <c r="AB42" s="39">
        <f>'Male fit'!K42*MalCnts!AG42</f>
        <v>80.912304090365765</v>
      </c>
      <c r="AC42" s="39">
        <f>'Male fit'!L42*MalCnts!AH42</f>
        <v>77.710744732924084</v>
      </c>
      <c r="AD42" s="39">
        <f>'Male fit'!M42*MalCnts!AI42</f>
        <v>74.825563184068656</v>
      </c>
      <c r="AE42" s="39">
        <f>'Male fit'!N42*MalCnts!AJ42</f>
        <v>72.832748020985306</v>
      </c>
      <c r="AF42" s="39">
        <f>'Male fit'!O42*MalCnts!AK42</f>
        <v>70.841436086711454</v>
      </c>
      <c r="AH42" s="9">
        <f>MalDeath!BR42-AA42</f>
        <v>3.0413824183908247</v>
      </c>
      <c r="AI42" s="9">
        <f>MalDeath!BS42-AB42</f>
        <v>7.0876959096342347</v>
      </c>
      <c r="AJ42" s="9">
        <f>MalDeath!BT42-AC42</f>
        <v>16.289255267075916</v>
      </c>
      <c r="AK42" s="9">
        <f>MalDeath!BU42-AD42</f>
        <v>2.1744368159313439</v>
      </c>
      <c r="AL42" s="9">
        <f>MalDeath!BV42-AE42</f>
        <v>6.1672519790146936</v>
      </c>
      <c r="AN42" s="9">
        <f t="shared" si="1"/>
        <v>5.7205679554806467E-2</v>
      </c>
      <c r="AO42" s="9">
        <f t="shared" si="1"/>
        <v>5.5289455770202265</v>
      </c>
      <c r="AP42" s="9">
        <f t="shared" si="2"/>
        <v>15.545904800941887</v>
      </c>
      <c r="AQ42" s="9">
        <f t="shared" si="3"/>
        <v>10.695736121058379</v>
      </c>
      <c r="AR42" s="9">
        <f t="shared" si="4"/>
        <v>15.056294560846776</v>
      </c>
    </row>
    <row r="43" spans="1:44" x14ac:dyDescent="0.2">
      <c r="A43">
        <f t="shared" si="0"/>
        <v>40</v>
      </c>
      <c r="B43" s="10">
        <f>MalDeath!AZ43/MalCnts!N43</f>
        <v>1.3990554443353714E-3</v>
      </c>
      <c r="C43" s="10">
        <f>MalDeath!BA43/MalCnts!O43</f>
        <v>1.1564800677258916E-3</v>
      </c>
      <c r="D43" s="10">
        <f>MalDeath!BB43/MalCnts!P43</f>
        <v>1.2151762005490796E-3</v>
      </c>
      <c r="E43" s="10">
        <f>MalDeath!BC43/MalCnts!Q43</f>
        <v>1.42004694248442E-3</v>
      </c>
      <c r="F43" s="10">
        <f>MalDeath!BD43/MalCnts!R43</f>
        <v>1.0707184010605212E-3</v>
      </c>
      <c r="G43" s="10">
        <f>MalDeath!BE43/MalCnts!S43</f>
        <v>1.1301535373062195E-3</v>
      </c>
      <c r="H43" s="10">
        <f>MalDeath!BF43/MalCnts!T43</f>
        <v>1.0615549106460975E-3</v>
      </c>
      <c r="I43" s="10">
        <f>MalDeath!BG43/MalCnts!U43</f>
        <v>1.2211238977038233E-3</v>
      </c>
      <c r="J43" s="10">
        <f>MalDeath!BH43/MalCnts!V43</f>
        <v>1.2036015461650632E-3</v>
      </c>
      <c r="K43" s="10">
        <f>MalDeath!BI43/MalCnts!W43</f>
        <v>1.0134635301080042E-3</v>
      </c>
      <c r="L43" s="10">
        <f>MalDeath!BJ43/MalCnts!X43</f>
        <v>1.0868656466850597E-3</v>
      </c>
      <c r="M43" s="10">
        <f>MalDeath!BK43/MalCnts!Y43</f>
        <v>9.8885938260085977E-4</v>
      </c>
      <c r="N43" s="10">
        <f>MalDeath!BL43/MalCnts!Z43</f>
        <v>1.1074758849239561E-3</v>
      </c>
      <c r="O43" s="10">
        <f>MalDeath!BM43/MalCnts!AA43</f>
        <v>9.9893691117709598E-4</v>
      </c>
      <c r="P43" s="10">
        <f>MalDeath!BN43/MalCnts!AB43</f>
        <v>9.3283582089552237E-4</v>
      </c>
      <c r="Q43" s="10">
        <f>MalDeath!BO43/MalCnts!AC43</f>
        <v>9.237095380459074E-4</v>
      </c>
      <c r="R43" s="10">
        <f>MalDeath!BP43/MalCnts!AD43</f>
        <v>9.3491406747294717E-4</v>
      </c>
      <c r="S43" s="10">
        <f>MalDeath!BQ43/MalCnts!AE43</f>
        <v>8.4501091472431516E-4</v>
      </c>
      <c r="T43" s="10">
        <f>MalDeath!BR43/MalCnts!AF43</f>
        <v>7.6884407250791024E-4</v>
      </c>
      <c r="U43" s="10">
        <f>MalDeath!BS43/MalCnts!AG43</f>
        <v>8.7046672665388677E-4</v>
      </c>
      <c r="V43" s="10">
        <f>MalDeath!BT43/MalCnts!AH43</f>
        <v>9.559423060702336E-4</v>
      </c>
      <c r="W43" s="10">
        <f>MalDeath!BU43/MalCnts!AI43</f>
        <v>8.9914439312485802E-4</v>
      </c>
      <c r="X43" s="10">
        <f>MalDeath!BV43/MalCnts!AJ43</f>
        <v>9.9442176741895466E-4</v>
      </c>
      <c r="Y43" s="80">
        <f>X43*'Male fit'!O43/'Male fit'!N43</f>
        <v>9.6077696921883528E-4</v>
      </c>
      <c r="Z43" s="10"/>
      <c r="AA43" s="39">
        <f>'Male fit'!J43*MalCnts!AF43</f>
        <v>87.57819167429713</v>
      </c>
      <c r="AB43" s="39">
        <f>'Male fit'!K43*MalCnts!AG43</f>
        <v>85.632479148386977</v>
      </c>
      <c r="AC43" s="39">
        <f>'Male fit'!L43*MalCnts!AH43</f>
        <v>86.620420059358011</v>
      </c>
      <c r="AD43" s="39">
        <f>'Male fit'!M43*MalCnts!AI43</f>
        <v>83.054033808044409</v>
      </c>
      <c r="AE43" s="39">
        <f>'Male fit'!N43*MalCnts!AJ43</f>
        <v>80.285040194468237</v>
      </c>
      <c r="AF43" s="39">
        <f>'Male fit'!O43*MalCnts!AK43</f>
        <v>78.057976659058554</v>
      </c>
      <c r="AH43" s="9">
        <f>MalDeath!BR43-AA43</f>
        <v>-9.5781916742971305</v>
      </c>
      <c r="AI43" s="9">
        <f>MalDeath!BS43-AB43</f>
        <v>3.3675208516130226</v>
      </c>
      <c r="AJ43" s="9">
        <f>MalDeath!BT43-AC43</f>
        <v>15.379579940641989</v>
      </c>
      <c r="AK43" s="9">
        <f>MalDeath!BU43-AD43</f>
        <v>11.945966191955591</v>
      </c>
      <c r="AL43" s="9">
        <f>MalDeath!BV43-AE43</f>
        <v>24.714959805531763</v>
      </c>
      <c r="AN43" s="9">
        <f t="shared" si="1"/>
        <v>-1.1022138731924003</v>
      </c>
      <c r="AO43" s="9">
        <f t="shared" si="1"/>
        <v>7.9269705606146008</v>
      </c>
      <c r="AP43" s="9">
        <f t="shared" si="2"/>
        <v>16.889855128930975</v>
      </c>
      <c r="AQ43" s="9">
        <f t="shared" si="3"/>
        <v>9.2778385227012734</v>
      </c>
      <c r="AR43" s="9">
        <f t="shared" si="4"/>
        <v>17.954795802790681</v>
      </c>
    </row>
    <row r="44" spans="1:44" x14ac:dyDescent="0.2">
      <c r="A44">
        <f t="shared" si="0"/>
        <v>41</v>
      </c>
      <c r="B44" s="10">
        <f>MalDeath!AZ44/MalCnts!N44</f>
        <v>1.6173391255430197E-3</v>
      </c>
      <c r="C44" s="10">
        <f>MalDeath!BA44/MalCnts!O44</f>
        <v>1.5070367021399922E-3</v>
      </c>
      <c r="D44" s="10">
        <f>MalDeath!BB44/MalCnts!P44</f>
        <v>1.2566903620933737E-3</v>
      </c>
      <c r="E44" s="10">
        <f>MalDeath!BC44/MalCnts!Q44</f>
        <v>1.3692549597875397E-3</v>
      </c>
      <c r="F44" s="10">
        <f>MalDeath!BD44/MalCnts!R44</f>
        <v>1.4930447765606754E-3</v>
      </c>
      <c r="G44" s="10">
        <f>MalDeath!BE44/MalCnts!S44</f>
        <v>1.2516194198634197E-3</v>
      </c>
      <c r="H44" s="10">
        <f>MalDeath!BF44/MalCnts!T44</f>
        <v>1.1365420707497439E-3</v>
      </c>
      <c r="I44" s="10">
        <f>MalDeath!BG44/MalCnts!U44</f>
        <v>1.1663597298956416E-3</v>
      </c>
      <c r="J44" s="10">
        <f>MalDeath!BH44/MalCnts!V44</f>
        <v>1.2169410597463802E-3</v>
      </c>
      <c r="K44" s="10">
        <f>MalDeath!BI44/MalCnts!W44</f>
        <v>1.1425571664582272E-3</v>
      </c>
      <c r="L44" s="10">
        <f>MalDeath!BJ44/MalCnts!X44</f>
        <v>1.0882278912068225E-3</v>
      </c>
      <c r="M44" s="10">
        <f>MalDeath!BK44/MalCnts!Y44</f>
        <v>1.0885202974781345E-3</v>
      </c>
      <c r="N44" s="10">
        <f>MalDeath!BL44/MalCnts!Z44</f>
        <v>1.1666466898397859E-3</v>
      </c>
      <c r="O44" s="10">
        <f>MalDeath!BM44/MalCnts!AA44</f>
        <v>1.237749669368239E-3</v>
      </c>
      <c r="P44" s="10">
        <f>MalDeath!BN44/MalCnts!AB44</f>
        <v>1.0459579231312677E-3</v>
      </c>
      <c r="Q44" s="10">
        <f>MalDeath!BO44/MalCnts!AC44</f>
        <v>1.0363679581649632E-3</v>
      </c>
      <c r="R44" s="10">
        <f>MalDeath!BP44/MalCnts!AD44</f>
        <v>9.9145366937003032E-4</v>
      </c>
      <c r="S44" s="10">
        <f>MalDeath!BQ44/MalCnts!AE44</f>
        <v>8.6277854359015046E-4</v>
      </c>
      <c r="T44" s="10">
        <f>MalDeath!BR44/MalCnts!AF44</f>
        <v>9.623674238627022E-4</v>
      </c>
      <c r="U44" s="10">
        <f>MalDeath!BS44/MalCnts!AG44</f>
        <v>1.1271747120803724E-3</v>
      </c>
      <c r="V44" s="10">
        <f>MalDeath!BT44/MalCnts!AH44</f>
        <v>1.0794305274622685E-3</v>
      </c>
      <c r="W44" s="10">
        <f>MalDeath!BU44/MalCnts!AI44</f>
        <v>1.0908480644439471E-3</v>
      </c>
      <c r="X44" s="10">
        <f>MalDeath!BV44/MalCnts!AJ44</f>
        <v>1.1451313146482946E-3</v>
      </c>
      <c r="Y44" s="80">
        <f>X44*'Male fit'!O44/'Male fit'!N44</f>
        <v>1.1250477890392444E-3</v>
      </c>
      <c r="Z44" s="10"/>
      <c r="AA44" s="39">
        <f>'Male fit'!J44*MalCnts!AF44</f>
        <v>99.222736094055534</v>
      </c>
      <c r="AB44" s="39">
        <f>'Male fit'!K44*MalCnts!AG44</f>
        <v>99.818510649310468</v>
      </c>
      <c r="AC44" s="39">
        <f>'Male fit'!L44*MalCnts!AH44</f>
        <v>98.93177193968603</v>
      </c>
      <c r="AD44" s="39">
        <f>'Male fit'!M44*MalCnts!AI44</f>
        <v>101.43957547645371</v>
      </c>
      <c r="AE44" s="39">
        <f>'Male fit'!N44*MalCnts!AJ44</f>
        <v>99.023814121372268</v>
      </c>
      <c r="AF44" s="39">
        <f>'Male fit'!O44*MalCnts!AK44</f>
        <v>97.850540877141768</v>
      </c>
      <c r="AH44" s="9">
        <f>MalDeath!BR44-AA44</f>
        <v>-3.2227360940555343</v>
      </c>
      <c r="AI44" s="9">
        <f>MalDeath!BS44-AB44</f>
        <v>15.181489350689532</v>
      </c>
      <c r="AJ44" s="9">
        <f>MalDeath!BT44-AC44</f>
        <v>12.06822806031397</v>
      </c>
      <c r="AK44" s="9">
        <f>MalDeath!BU44-AD44</f>
        <v>15.560424523546288</v>
      </c>
      <c r="AL44" s="9">
        <f>MalDeath!BV44-AE44</f>
        <v>22.976185878627732</v>
      </c>
      <c r="AN44" s="9">
        <f t="shared" si="1"/>
        <v>-4.690087636419733</v>
      </c>
      <c r="AO44" s="9">
        <f t="shared" si="1"/>
        <v>4.3651297029007621</v>
      </c>
      <c r="AP44" s="9">
        <f t="shared" si="2"/>
        <v>7.931896239052028</v>
      </c>
      <c r="AQ44" s="9">
        <f t="shared" si="3"/>
        <v>4.0739959976769029</v>
      </c>
      <c r="AR44" s="9">
        <f t="shared" si="4"/>
        <v>11.006966259403669</v>
      </c>
    </row>
    <row r="45" spans="1:44" x14ac:dyDescent="0.2">
      <c r="A45">
        <f t="shared" si="0"/>
        <v>42</v>
      </c>
      <c r="B45" s="10">
        <f>MalDeath!AZ45/MalCnts!N45</f>
        <v>1.6981872651975745E-3</v>
      </c>
      <c r="C45" s="10">
        <f>MalDeath!BA45/MalCnts!O45</f>
        <v>1.6638935108153079E-3</v>
      </c>
      <c r="D45" s="10">
        <f>MalDeath!BB45/MalCnts!P45</f>
        <v>1.6720336883824622E-3</v>
      </c>
      <c r="E45" s="10">
        <f>MalDeath!BC45/MalCnts!Q45</f>
        <v>1.6634132632522387E-3</v>
      </c>
      <c r="F45" s="10">
        <f>MalDeath!BD45/MalCnts!R45</f>
        <v>1.5785260041389104E-3</v>
      </c>
      <c r="G45" s="10">
        <f>MalDeath!BE45/MalCnts!S45</f>
        <v>1.4335160509232438E-3</v>
      </c>
      <c r="H45" s="10">
        <f>MalDeath!BF45/MalCnts!T45</f>
        <v>1.354564662058202E-3</v>
      </c>
      <c r="I45" s="10">
        <f>MalDeath!BG45/MalCnts!U45</f>
        <v>1.1118790756378279E-3</v>
      </c>
      <c r="J45" s="10">
        <f>MalDeath!BH45/MalCnts!V45</f>
        <v>1.3459260740490071E-3</v>
      </c>
      <c r="K45" s="10">
        <f>MalDeath!BI45/MalCnts!W45</f>
        <v>1.2340409018588227E-3</v>
      </c>
      <c r="L45" s="10">
        <f>MalDeath!BJ45/MalCnts!X45</f>
        <v>1.1825721330355004E-3</v>
      </c>
      <c r="M45" s="10">
        <f>MalDeath!BK45/MalCnts!Y45</f>
        <v>1.1719851054044833E-3</v>
      </c>
      <c r="N45" s="10">
        <f>MalDeath!BL45/MalCnts!Z45</f>
        <v>1.0913531252384949E-3</v>
      </c>
      <c r="O45" s="10">
        <f>MalDeath!BM45/MalCnts!AA45</f>
        <v>1.1212198872373141E-3</v>
      </c>
      <c r="P45" s="10">
        <f>MalDeath!BN45/MalCnts!AB45</f>
        <v>1.0695459522778782E-3</v>
      </c>
      <c r="Q45" s="10">
        <f>MalDeath!BO45/MalCnts!AC45</f>
        <v>1.2202394605257121E-3</v>
      </c>
      <c r="R45" s="10">
        <f>MalDeath!BP45/MalCnts!AD45</f>
        <v>1.129203674182039E-3</v>
      </c>
      <c r="S45" s="10">
        <f>MalDeath!BQ45/MalCnts!AE45</f>
        <v>1.0978034041795651E-3</v>
      </c>
      <c r="T45" s="10">
        <f>MalDeath!BR45/MalCnts!AF45</f>
        <v>1.1659848619592498E-3</v>
      </c>
      <c r="U45" s="10">
        <f>MalDeath!BS45/MalCnts!AG45</f>
        <v>1.1468232994604945E-3</v>
      </c>
      <c r="V45" s="10">
        <f>MalDeath!BT45/MalCnts!AH45</f>
        <v>1.3262082146897063E-3</v>
      </c>
      <c r="W45" s="10">
        <f>MalDeath!BU45/MalCnts!AI45</f>
        <v>1.0946960523129086E-3</v>
      </c>
      <c r="X45" s="10">
        <f>MalDeath!BV45/MalCnts!AJ45</f>
        <v>1.2952648816683013E-3</v>
      </c>
      <c r="Y45" s="80">
        <f>X45*'Male fit'!O45/'Male fit'!N45</f>
        <v>1.290638530772109E-3</v>
      </c>
      <c r="Z45" s="10"/>
      <c r="AA45" s="39">
        <f>'Male fit'!J45*MalCnts!AF45</f>
        <v>115.35274888547841</v>
      </c>
      <c r="AB45" s="39">
        <f>'Male fit'!K45*MalCnts!AG45</f>
        <v>113.89591520575479</v>
      </c>
      <c r="AC45" s="39">
        <f>'Male fit'!L45*MalCnts!AH45</f>
        <v>116.06373711191809</v>
      </c>
      <c r="AD45" s="39">
        <f>'Male fit'!M45*MalCnts!AI45</f>
        <v>116.41563846201291</v>
      </c>
      <c r="AE45" s="39">
        <f>'Male fit'!N45*MalCnts!AJ45</f>
        <v>121.46396500251221</v>
      </c>
      <c r="AF45" s="39">
        <f>'Male fit'!O45*MalCnts!AK45</f>
        <v>121.63591605642884</v>
      </c>
      <c r="AH45" s="9">
        <f>MalDeath!BR45-AA45</f>
        <v>2.6472511145215947</v>
      </c>
      <c r="AI45" s="9">
        <f>MalDeath!BS45-AB45</f>
        <v>1.1040847942452103</v>
      </c>
      <c r="AJ45" s="9">
        <f>MalDeath!BT45-AC45</f>
        <v>19.936262888081913</v>
      </c>
      <c r="AK45" s="9">
        <f>MalDeath!BU45-AD45</f>
        <v>-3.4156384620129074</v>
      </c>
      <c r="AL45" s="9">
        <f>MalDeath!BV45-AE45</f>
        <v>18.536034997487789</v>
      </c>
      <c r="AN45" s="9">
        <f t="shared" si="1"/>
        <v>-4.1082038379964727</v>
      </c>
      <c r="AO45" s="9">
        <f t="shared" si="1"/>
        <v>1.6572167630373484</v>
      </c>
      <c r="AP45" s="9">
        <f t="shared" si="2"/>
        <v>8.0779109944256786E-2</v>
      </c>
      <c r="AQ45" s="9">
        <f t="shared" si="3"/>
        <v>2.6843685106126087</v>
      </c>
      <c r="AR45" s="9">
        <f t="shared" si="4"/>
        <v>11.155246524741457</v>
      </c>
    </row>
    <row r="46" spans="1:44" x14ac:dyDescent="0.2">
      <c r="A46">
        <f t="shared" si="0"/>
        <v>43</v>
      </c>
      <c r="B46" s="10">
        <f>MalDeath!AZ46/MalCnts!N46</f>
        <v>2.1460628314973482E-3</v>
      </c>
      <c r="C46" s="10">
        <f>MalDeath!BA46/MalCnts!O46</f>
        <v>1.8439830032871002E-3</v>
      </c>
      <c r="D46" s="10">
        <f>MalDeath!BB46/MalCnts!P46</f>
        <v>1.666562343515273E-3</v>
      </c>
      <c r="E46" s="10">
        <f>MalDeath!BC46/MalCnts!Q46</f>
        <v>2.1208001553699746E-3</v>
      </c>
      <c r="F46" s="10">
        <f>MalDeath!BD46/MalCnts!R46</f>
        <v>1.525250522398304E-3</v>
      </c>
      <c r="G46" s="10">
        <f>MalDeath!BE46/MalCnts!S46</f>
        <v>1.6547368740654153E-3</v>
      </c>
      <c r="H46" s="10">
        <f>MalDeath!BF46/MalCnts!T46</f>
        <v>1.6125660704153851E-3</v>
      </c>
      <c r="I46" s="10">
        <f>MalDeath!BG46/MalCnts!U46</f>
        <v>1.2351796927582968E-3</v>
      </c>
      <c r="J46" s="10">
        <f>MalDeath!BH46/MalCnts!V46</f>
        <v>1.4013093955534796E-3</v>
      </c>
      <c r="K46" s="10">
        <f>MalDeath!BI46/MalCnts!W46</f>
        <v>1.2164700809953496E-3</v>
      </c>
      <c r="L46" s="10">
        <f>MalDeath!BJ46/MalCnts!X46</f>
        <v>1.1662351596575934E-3</v>
      </c>
      <c r="M46" s="10">
        <f>MalDeath!BK46/MalCnts!Y46</f>
        <v>1.1692102797587246E-3</v>
      </c>
      <c r="N46" s="10">
        <f>MalDeath!BL46/MalCnts!Z46</f>
        <v>1.338498947791105E-3</v>
      </c>
      <c r="O46" s="10">
        <f>MalDeath!BM46/MalCnts!AA46</f>
        <v>1.3391183244951524E-3</v>
      </c>
      <c r="P46" s="10">
        <f>MalDeath!BN46/MalCnts!AB46</f>
        <v>1.3710492134507144E-3</v>
      </c>
      <c r="Q46" s="10">
        <f>MalDeath!BO46/MalCnts!AC46</f>
        <v>1.1962229895394118E-3</v>
      </c>
      <c r="R46" s="10">
        <f>MalDeath!BP46/MalCnts!AD46</f>
        <v>1.4940421631530706E-3</v>
      </c>
      <c r="S46" s="10">
        <f>MalDeath!BQ46/MalCnts!AE46</f>
        <v>1.3353157879783697E-3</v>
      </c>
      <c r="T46" s="10">
        <f>MalDeath!BR46/MalCnts!AF46</f>
        <v>1.1149812031929903E-3</v>
      </c>
      <c r="U46" s="10">
        <f>MalDeath!BS46/MalCnts!AG46</f>
        <v>1.2296251118958852E-3</v>
      </c>
      <c r="V46" s="10">
        <f>MalDeath!BT46/MalCnts!AH46</f>
        <v>1.0415530051284085E-3</v>
      </c>
      <c r="W46" s="10">
        <f>MalDeath!BU46/MalCnts!AI46</f>
        <v>1.2242637413888591E-3</v>
      </c>
      <c r="X46" s="10">
        <f>MalDeath!BV46/MalCnts!AJ46</f>
        <v>1.1162754890922564E-3</v>
      </c>
      <c r="Y46" s="80">
        <f>X46*'Male fit'!O46/'Male fit'!N46</f>
        <v>1.1178274610505001E-3</v>
      </c>
      <c r="Z46" s="10"/>
      <c r="AA46" s="39">
        <f>'Male fit'!J46*MalCnts!AF46</f>
        <v>129.33814394665842</v>
      </c>
      <c r="AB46" s="39">
        <f>'Male fit'!K46*MalCnts!AG46</f>
        <v>129.91514239167819</v>
      </c>
      <c r="AC46" s="39">
        <f>'Male fit'!L46*MalCnts!AH46</f>
        <v>129.01384496085365</v>
      </c>
      <c r="AD46" s="39">
        <f>'Male fit'!M46*MalCnts!AI46</f>
        <v>131.8952090810358</v>
      </c>
      <c r="AE46" s="39">
        <f>'Male fit'!N46*MalCnts!AJ46</f>
        <v>133.35960136364363</v>
      </c>
      <c r="AF46" s="39">
        <f>'Male fit'!O46*MalCnts!AK46</f>
        <v>134.21327129352369</v>
      </c>
      <c r="AH46" s="9">
        <f>MalDeath!BR46-AA46</f>
        <v>-16.33814394665842</v>
      </c>
      <c r="AI46" s="9">
        <f>MalDeath!BS46-AB46</f>
        <v>-4.915142391678188</v>
      </c>
      <c r="AJ46" s="9">
        <f>MalDeath!BT46-AC46</f>
        <v>-24.013844960853646</v>
      </c>
      <c r="AK46" s="9">
        <f>MalDeath!BU46-AD46</f>
        <v>-5.8952090810358015</v>
      </c>
      <c r="AL46" s="9">
        <f>MalDeath!BV46-AE46</f>
        <v>-17.359601363643634</v>
      </c>
      <c r="AN46" s="9">
        <f t="shared" si="1"/>
        <v>-3.9258336318553346</v>
      </c>
      <c r="AO46" s="9">
        <f t="shared" si="1"/>
        <v>1.1962768993913641E-2</v>
      </c>
      <c r="AP46" s="9">
        <f t="shared" si="2"/>
        <v>1.1972036975403655</v>
      </c>
      <c r="AQ46" s="9">
        <f t="shared" si="3"/>
        <v>3.1820910145949939</v>
      </c>
      <c r="AR46" s="9">
        <f t="shared" si="4"/>
        <v>6.8678135324484231</v>
      </c>
    </row>
    <row r="47" spans="1:44" x14ac:dyDescent="0.2">
      <c r="A47">
        <f t="shared" si="0"/>
        <v>44</v>
      </c>
      <c r="B47" s="10">
        <f>MalDeath!AZ47/MalCnts!N47</f>
        <v>2.1883825788230633E-3</v>
      </c>
      <c r="C47" s="10">
        <f>MalDeath!BA47/MalCnts!O47</f>
        <v>2.0743329876111685E-3</v>
      </c>
      <c r="D47" s="10">
        <f>MalDeath!BB47/MalCnts!P47</f>
        <v>2.0487522696961418E-3</v>
      </c>
      <c r="E47" s="10">
        <f>MalDeath!BC47/MalCnts!Q47</f>
        <v>1.9080223309280212E-3</v>
      </c>
      <c r="F47" s="10">
        <f>MalDeath!BD47/MalCnts!R47</f>
        <v>1.8882794029291738E-3</v>
      </c>
      <c r="G47" s="10">
        <f>MalDeath!BE47/MalCnts!S47</f>
        <v>1.6014221241446951E-3</v>
      </c>
      <c r="H47" s="10">
        <f>MalDeath!BF47/MalCnts!T47</f>
        <v>1.3198953239084161E-3</v>
      </c>
      <c r="I47" s="10">
        <f>MalDeath!BG47/MalCnts!U47</f>
        <v>1.3347530706819238E-3</v>
      </c>
      <c r="J47" s="10">
        <f>MalDeath!BH47/MalCnts!V47</f>
        <v>1.653701547657009E-3</v>
      </c>
      <c r="K47" s="10">
        <f>MalDeath!BI47/MalCnts!W47</f>
        <v>1.7657179076997374E-3</v>
      </c>
      <c r="L47" s="10">
        <f>MalDeath!BJ47/MalCnts!X47</f>
        <v>1.5347477692171244E-3</v>
      </c>
      <c r="M47" s="10">
        <f>MalDeath!BK47/MalCnts!Y47</f>
        <v>1.3951023334840148E-3</v>
      </c>
      <c r="N47" s="10">
        <f>MalDeath!BL47/MalCnts!Z47</f>
        <v>1.2182441764824557E-3</v>
      </c>
      <c r="O47" s="10">
        <f>MalDeath!BM47/MalCnts!AA47</f>
        <v>1.2895435165031755E-3</v>
      </c>
      <c r="P47" s="10">
        <f>MalDeath!BN47/MalCnts!AB47</f>
        <v>1.4642635367714139E-3</v>
      </c>
      <c r="Q47" s="10">
        <f>MalDeath!BO47/MalCnts!AC47</f>
        <v>1.1551512526171395E-3</v>
      </c>
      <c r="R47" s="10">
        <f>MalDeath!BP47/MalCnts!AD47</f>
        <v>1.5341843394531185E-3</v>
      </c>
      <c r="S47" s="10">
        <f>MalDeath!BQ47/MalCnts!AE47</f>
        <v>1.5471515018355259E-3</v>
      </c>
      <c r="T47" s="10">
        <f>MalDeath!BR47/MalCnts!AF47</f>
        <v>1.4367816091954023E-3</v>
      </c>
      <c r="U47" s="10">
        <f>MalDeath!BS47/MalCnts!AG47</f>
        <v>1.3173546731682379E-3</v>
      </c>
      <c r="V47" s="10">
        <f>MalDeath!BT47/MalCnts!AH47</f>
        <v>1.1560353864391172E-3</v>
      </c>
      <c r="W47" s="10">
        <f>MalDeath!BU47/MalCnts!AI47</f>
        <v>1.3341107410738109E-3</v>
      </c>
      <c r="X47" s="10">
        <f>MalDeath!BV47/MalCnts!AJ47</f>
        <v>1.4482399057678568E-3</v>
      </c>
      <c r="Y47" s="80">
        <f>X47*'Male fit'!O47/'Male fit'!N47</f>
        <v>1.4485034770404099E-3</v>
      </c>
      <c r="Z47" s="10"/>
      <c r="AA47" s="39">
        <f>'Male fit'!J47*MalCnts!AF47</f>
        <v>146.04919858949287</v>
      </c>
      <c r="AB47" s="39">
        <f>'Male fit'!K47*MalCnts!AG47</f>
        <v>140.45186878968283</v>
      </c>
      <c r="AC47" s="39">
        <f>'Male fit'!L47*MalCnts!AH47</f>
        <v>140.96633037846294</v>
      </c>
      <c r="AD47" s="39">
        <f>'Male fit'!M47*MalCnts!AI47</f>
        <v>139.77370061939013</v>
      </c>
      <c r="AE47" s="39">
        <f>'Male fit'!N47*MalCnts!AJ47</f>
        <v>143.09134669429636</v>
      </c>
      <c r="AF47" s="39">
        <f>'Male fit'!O47*MalCnts!AK47</f>
        <v>143.78064709271047</v>
      </c>
      <c r="AH47" s="9">
        <f>MalDeath!BR47-AA47</f>
        <v>5.9508014105071254</v>
      </c>
      <c r="AI47" s="9">
        <f>MalDeath!BS47-AB47</f>
        <v>-6.4518687896828339</v>
      </c>
      <c r="AJ47" s="9">
        <f>MalDeath!BT47-AC47</f>
        <v>-22.966330378462942</v>
      </c>
      <c r="AK47" s="9">
        <f>MalDeath!BU47-AD47</f>
        <v>-4.7737006193901266</v>
      </c>
      <c r="AL47" s="9">
        <f>MalDeath!BV47-AE47</f>
        <v>6.9086533057036377</v>
      </c>
      <c r="AN47" s="9">
        <f t="shared" si="1"/>
        <v>-1.003056602517421</v>
      </c>
      <c r="AO47" s="9">
        <f t="shared" si="1"/>
        <v>-4.5636054475317902</v>
      </c>
      <c r="AP47" s="9">
        <f t="shared" si="2"/>
        <v>5.3064227962095201</v>
      </c>
      <c r="AQ47" s="9">
        <f t="shared" si="3"/>
        <v>3.3202492506105612</v>
      </c>
      <c r="AR47" s="9">
        <f t="shared" si="4"/>
        <v>7.3624203155873058</v>
      </c>
    </row>
    <row r="48" spans="1:44" x14ac:dyDescent="0.2">
      <c r="A48">
        <f t="shared" si="0"/>
        <v>45</v>
      </c>
      <c r="B48" s="10">
        <f>MalDeath!AZ48/MalCnts!N48</f>
        <v>2.2849667872857312E-3</v>
      </c>
      <c r="C48" s="10">
        <f>MalDeath!BA48/MalCnts!O48</f>
        <v>2.307520531970325E-3</v>
      </c>
      <c r="D48" s="10">
        <f>MalDeath!BB48/MalCnts!P48</f>
        <v>2.2758902988129349E-3</v>
      </c>
      <c r="E48" s="10">
        <f>MalDeath!BC48/MalCnts!Q48</f>
        <v>2.3220375879834556E-3</v>
      </c>
      <c r="F48" s="10">
        <f>MalDeath!BD48/MalCnts!R48</f>
        <v>1.9873346845106186E-3</v>
      </c>
      <c r="G48" s="10">
        <f>MalDeath!BE48/MalCnts!S48</f>
        <v>1.9527267594146526E-3</v>
      </c>
      <c r="H48" s="10">
        <f>MalDeath!BF48/MalCnts!T48</f>
        <v>1.7556828682313806E-3</v>
      </c>
      <c r="I48" s="10">
        <f>MalDeath!BG48/MalCnts!U48</f>
        <v>1.6706261016169821E-3</v>
      </c>
      <c r="J48" s="10">
        <f>MalDeath!BH48/MalCnts!V48</f>
        <v>1.6396401817142514E-3</v>
      </c>
      <c r="K48" s="10">
        <f>MalDeath!BI48/MalCnts!W48</f>
        <v>1.7235615318896029E-3</v>
      </c>
      <c r="L48" s="10">
        <f>MalDeath!BJ48/MalCnts!X48</f>
        <v>1.4593352085412697E-3</v>
      </c>
      <c r="M48" s="10">
        <f>MalDeath!BK48/MalCnts!Y48</f>
        <v>1.5457981342216519E-3</v>
      </c>
      <c r="N48" s="10">
        <f>MalDeath!BL48/MalCnts!Z48</f>
        <v>1.6483473560039686E-3</v>
      </c>
      <c r="O48" s="10">
        <f>MalDeath!BM48/MalCnts!AA48</f>
        <v>1.1906151511614333E-3</v>
      </c>
      <c r="P48" s="10">
        <f>MalDeath!BN48/MalCnts!AB48</f>
        <v>1.4045153674899517E-3</v>
      </c>
      <c r="Q48" s="10">
        <f>MalDeath!BO48/MalCnts!AC48</f>
        <v>1.4893061675699743E-3</v>
      </c>
      <c r="R48" s="10">
        <f>MalDeath!BP48/MalCnts!AD48</f>
        <v>1.700352903432788E-3</v>
      </c>
      <c r="S48" s="10">
        <f>MalDeath!BQ48/MalCnts!AE48</f>
        <v>1.4058741827297672E-3</v>
      </c>
      <c r="T48" s="10">
        <f>MalDeath!BR48/MalCnts!AF48</f>
        <v>1.3891427526960337E-3</v>
      </c>
      <c r="U48" s="10">
        <f>MalDeath!BS48/MalCnts!AG48</f>
        <v>1.4134275618374558E-3</v>
      </c>
      <c r="V48" s="10">
        <f>MalDeath!BT48/MalCnts!AH48</f>
        <v>1.6554020961896366E-3</v>
      </c>
      <c r="W48" s="10">
        <f>MalDeath!BU48/MalCnts!AI48</f>
        <v>1.5818922165044087E-3</v>
      </c>
      <c r="X48" s="10">
        <f>MalDeath!BV48/MalCnts!AJ48</f>
        <v>1.4640137558339474E-3</v>
      </c>
      <c r="Y48" s="80">
        <f>X48*'Male fit'!O48/'Male fit'!N48</f>
        <v>1.4546738374945245E-3</v>
      </c>
      <c r="Z48" s="10"/>
      <c r="AA48" s="39">
        <f>'Male fit'!J48*MalCnts!AF48</f>
        <v>160.66634064359144</v>
      </c>
      <c r="AB48" s="39">
        <f>'Male fit'!K48*MalCnts!AG48</f>
        <v>154.85874911860415</v>
      </c>
      <c r="AC48" s="39">
        <f>'Male fit'!L48*MalCnts!AH48</f>
        <v>148.03829712137747</v>
      </c>
      <c r="AD48" s="39">
        <f>'Male fit'!M48*MalCnts!AI48</f>
        <v>147.56542128813248</v>
      </c>
      <c r="AE48" s="39">
        <f>'Male fit'!N48*MalCnts!AJ48</f>
        <v>145.72220515593341</v>
      </c>
      <c r="AF48" s="39">
        <f>'Male fit'!O48*MalCnts!AK48</f>
        <v>145.39860490708153</v>
      </c>
      <c r="AH48" s="9">
        <f>MalDeath!BR48-AA48</f>
        <v>-8.6663406435914396</v>
      </c>
      <c r="AI48" s="9">
        <f>MalDeath!BS48-AB48</f>
        <v>-4.8587491186041518</v>
      </c>
      <c r="AJ48" s="9">
        <f>MalDeath!BT48-AC48</f>
        <v>20.961702878622532</v>
      </c>
      <c r="AK48" s="9">
        <f>MalDeath!BU48-AD48</f>
        <v>14.434578711867516</v>
      </c>
      <c r="AL48" s="9">
        <f>MalDeath!BV48-AE48</f>
        <v>3.2777948440665909</v>
      </c>
      <c r="AN48" s="9">
        <f t="shared" si="1"/>
        <v>0.68407916933646784</v>
      </c>
      <c r="AO48" s="9">
        <f t="shared" si="1"/>
        <v>-4.3726760607653601</v>
      </c>
      <c r="AP48" s="9">
        <f t="shared" si="2"/>
        <v>0.97330905647568211</v>
      </c>
      <c r="AQ48" s="9">
        <f t="shared" si="3"/>
        <v>10.440972599797727</v>
      </c>
      <c r="AR48" s="9">
        <f t="shared" si="4"/>
        <v>7.0628549511051917</v>
      </c>
    </row>
    <row r="49" spans="1:44" x14ac:dyDescent="0.2">
      <c r="A49">
        <f t="shared" si="0"/>
        <v>46</v>
      </c>
      <c r="B49" s="10">
        <f>MalDeath!AZ49/MalCnts!N49</f>
        <v>2.4960465016882504E-3</v>
      </c>
      <c r="C49" s="10">
        <f>MalDeath!BA49/MalCnts!O49</f>
        <v>2.4507509679615367E-3</v>
      </c>
      <c r="D49" s="10">
        <f>MalDeath!BB49/MalCnts!P49</f>
        <v>2.4466505768289751E-3</v>
      </c>
      <c r="E49" s="10">
        <f>MalDeath!BC49/MalCnts!Q49</f>
        <v>2.4178625765862083E-3</v>
      </c>
      <c r="F49" s="10">
        <f>MalDeath!BD49/MalCnts!R49</f>
        <v>1.9917899390317958E-3</v>
      </c>
      <c r="G49" s="10">
        <f>MalDeath!BE49/MalCnts!S49</f>
        <v>1.7913618313107854E-3</v>
      </c>
      <c r="H49" s="10">
        <f>MalDeath!BF49/MalCnts!T49</f>
        <v>2.0031703720060886E-3</v>
      </c>
      <c r="I49" s="10">
        <f>MalDeath!BG49/MalCnts!U49</f>
        <v>1.8800337322924807E-3</v>
      </c>
      <c r="J49" s="10">
        <f>MalDeath!BH49/MalCnts!V49</f>
        <v>1.875754337681906E-3</v>
      </c>
      <c r="K49" s="10">
        <f>MalDeath!BI49/MalCnts!W49</f>
        <v>1.7720068165709029E-3</v>
      </c>
      <c r="L49" s="10">
        <f>MalDeath!BJ49/MalCnts!X49</f>
        <v>2.0173747329397841E-3</v>
      </c>
      <c r="M49" s="10">
        <f>MalDeath!BK49/MalCnts!Y49</f>
        <v>1.782869281541613E-3</v>
      </c>
      <c r="N49" s="10">
        <f>MalDeath!BL49/MalCnts!Z49</f>
        <v>1.4957413994869529E-3</v>
      </c>
      <c r="O49" s="10">
        <f>MalDeath!BM49/MalCnts!AA49</f>
        <v>1.6445436391401386E-3</v>
      </c>
      <c r="P49" s="10">
        <f>MalDeath!BN49/MalCnts!AB49</f>
        <v>1.5841924130450052E-3</v>
      </c>
      <c r="Q49" s="10">
        <f>MalDeath!BO49/MalCnts!AC49</f>
        <v>1.8183042629133276E-3</v>
      </c>
      <c r="R49" s="10">
        <f>MalDeath!BP49/MalCnts!AD49</f>
        <v>1.6356180793389954E-3</v>
      </c>
      <c r="S49" s="10">
        <f>MalDeath!BQ49/MalCnts!AE49</f>
        <v>1.6354540790148794E-3</v>
      </c>
      <c r="T49" s="10">
        <f>MalDeath!BR49/MalCnts!AF49</f>
        <v>1.6998748350867698E-3</v>
      </c>
      <c r="U49" s="10">
        <f>MalDeath!BS49/MalCnts!AG49</f>
        <v>1.5127076555765148E-3</v>
      </c>
      <c r="V49" s="10">
        <f>MalDeath!BT49/MalCnts!AH49</f>
        <v>1.8683516256536884E-3</v>
      </c>
      <c r="W49" s="10">
        <f>MalDeath!BU49/MalCnts!AI49</f>
        <v>1.7002481971506184E-3</v>
      </c>
      <c r="X49" s="10">
        <f>MalDeath!BV49/MalCnts!AJ49</f>
        <v>1.7679686816976384E-3</v>
      </c>
      <c r="Y49" s="80">
        <f>X49*'Male fit'!O49/'Male fit'!N49</f>
        <v>1.7439074808250879E-3</v>
      </c>
      <c r="Z49" s="10"/>
      <c r="AA49" s="39">
        <f>'Male fit'!J49*MalCnts!AF49</f>
        <v>189.60885094736597</v>
      </c>
      <c r="AB49" s="39">
        <f>'Male fit'!K49*MalCnts!AG49</f>
        <v>173.69635173193899</v>
      </c>
      <c r="AC49" s="39">
        <f>'Male fit'!L49*MalCnts!AH49</f>
        <v>166.38567644634026</v>
      </c>
      <c r="AD49" s="39">
        <f>'Male fit'!M49*MalCnts!AI49</f>
        <v>157.74878429637587</v>
      </c>
      <c r="AE49" s="39">
        <f>'Male fit'!N49*MalCnts!AJ49</f>
        <v>156.55078020567785</v>
      </c>
      <c r="AF49" s="39">
        <f>'Male fit'!O49*MalCnts!AK49</f>
        <v>154.97071992826278</v>
      </c>
      <c r="AH49" s="9">
        <f>MalDeath!BR49-AA49</f>
        <v>11.391149052634034</v>
      </c>
      <c r="AI49" s="9">
        <f>MalDeath!BS49-AB49</f>
        <v>-7.6963517319389894</v>
      </c>
      <c r="AJ49" s="9">
        <f>MalDeath!BT49-AC49</f>
        <v>32.614323553659744</v>
      </c>
      <c r="AK49" s="9">
        <f>MalDeath!BU49-AD49</f>
        <v>16.251215703624126</v>
      </c>
      <c r="AL49" s="9">
        <f>MalDeath!BV49-AE49</f>
        <v>25.449219794322147</v>
      </c>
      <c r="AN49" s="9">
        <f t="shared" si="1"/>
        <v>5.1938178288217101</v>
      </c>
      <c r="AO49" s="9">
        <f t="shared" si="1"/>
        <v>-5.056668491564932</v>
      </c>
      <c r="AP49" s="9">
        <f t="shared" si="2"/>
        <v>16.121994878526589</v>
      </c>
      <c r="AQ49" s="9">
        <f t="shared" si="3"/>
        <v>14.858654216788603</v>
      </c>
      <c r="AR49" s="9">
        <f t="shared" si="4"/>
        <v>21.023397042982509</v>
      </c>
    </row>
    <row r="50" spans="1:44" x14ac:dyDescent="0.2">
      <c r="A50">
        <f t="shared" si="0"/>
        <v>47</v>
      </c>
      <c r="B50" s="10">
        <f>MalDeath!AZ50/MalCnts!N50</f>
        <v>3.1414971873647769E-3</v>
      </c>
      <c r="C50" s="10">
        <f>MalDeath!BA50/MalCnts!O50</f>
        <v>3.3246503975870581E-3</v>
      </c>
      <c r="D50" s="10">
        <f>MalDeath!BB50/MalCnts!P50</f>
        <v>2.6878279790093435E-3</v>
      </c>
      <c r="E50" s="10">
        <f>MalDeath!BC50/MalCnts!Q50</f>
        <v>2.5894871816221346E-3</v>
      </c>
      <c r="F50" s="10">
        <f>MalDeath!BD50/MalCnts!R50</f>
        <v>2.6364943716217335E-3</v>
      </c>
      <c r="G50" s="10">
        <f>MalDeath!BE50/MalCnts!S50</f>
        <v>2.4814905215198111E-3</v>
      </c>
      <c r="H50" s="10">
        <f>MalDeath!BF50/MalCnts!T50</f>
        <v>2.2159163372018876E-3</v>
      </c>
      <c r="I50" s="10">
        <f>MalDeath!BG50/MalCnts!U50</f>
        <v>2.0130930302598E-3</v>
      </c>
      <c r="J50" s="10">
        <f>MalDeath!BH50/MalCnts!V50</f>
        <v>2.21360942609263E-3</v>
      </c>
      <c r="K50" s="10">
        <f>MalDeath!BI50/MalCnts!W50</f>
        <v>2.0877470051230691E-3</v>
      </c>
      <c r="L50" s="10">
        <f>MalDeath!BJ50/MalCnts!X50</f>
        <v>1.9808567583505963E-3</v>
      </c>
      <c r="M50" s="10">
        <f>MalDeath!BK50/MalCnts!Y50</f>
        <v>2.0075975252069169E-3</v>
      </c>
      <c r="N50" s="10">
        <f>MalDeath!BL50/MalCnts!Z50</f>
        <v>2.0251391331490912E-3</v>
      </c>
      <c r="O50" s="10">
        <f>MalDeath!BM50/MalCnts!AA50</f>
        <v>1.8656281336722558E-3</v>
      </c>
      <c r="P50" s="10">
        <f>MalDeath!BN50/MalCnts!AB50</f>
        <v>1.8606330862956915E-3</v>
      </c>
      <c r="Q50" s="10">
        <f>MalDeath!BO50/MalCnts!AC50</f>
        <v>1.7357853255770314E-3</v>
      </c>
      <c r="R50" s="10">
        <f>MalDeath!BP50/MalCnts!AD50</f>
        <v>1.7220853705104111E-3</v>
      </c>
      <c r="S50" s="10">
        <f>MalDeath!BQ50/MalCnts!AE50</f>
        <v>1.9276997396453339E-3</v>
      </c>
      <c r="T50" s="10">
        <f>MalDeath!BR50/MalCnts!AF50</f>
        <v>1.858170342960578E-3</v>
      </c>
      <c r="U50" s="10">
        <f>MalDeath!BS50/MalCnts!AG50</f>
        <v>1.7554223985146425E-3</v>
      </c>
      <c r="V50" s="10">
        <f>MalDeath!BT50/MalCnts!AH50</f>
        <v>1.6909705807483908E-3</v>
      </c>
      <c r="W50" s="10">
        <f>MalDeath!BU50/MalCnts!AI50</f>
        <v>1.9769141400891952E-3</v>
      </c>
      <c r="X50" s="10">
        <f>MalDeath!BV50/MalCnts!AJ50</f>
        <v>1.8097610337043668E-3</v>
      </c>
      <c r="Y50" s="80">
        <f>X50*'Male fit'!O50/'Male fit'!N50</f>
        <v>1.7752435664284162E-3</v>
      </c>
      <c r="Z50" s="10"/>
      <c r="AA50" s="39">
        <f>'Male fit'!J50*MalCnts!AF50</f>
        <v>220.91707002620896</v>
      </c>
      <c r="AB50" s="39">
        <f>'Male fit'!K50*MalCnts!AG50</f>
        <v>205.94126827192264</v>
      </c>
      <c r="AC50" s="39">
        <f>'Male fit'!L50*MalCnts!AH50</f>
        <v>187.72930581058728</v>
      </c>
      <c r="AD50" s="39">
        <f>'Male fit'!M50*MalCnts!AI50</f>
        <v>178.81202171607708</v>
      </c>
      <c r="AE50" s="39">
        <f>'Male fit'!N50*MalCnts!AJ50</f>
        <v>168.96179182492278</v>
      </c>
      <c r="AF50" s="39">
        <f>'Male fit'!O50*MalCnts!AK50</f>
        <v>166.25523350927256</v>
      </c>
      <c r="AH50" s="9">
        <f>MalDeath!BR50-AA50</f>
        <v>11.082929973791039</v>
      </c>
      <c r="AI50" s="9">
        <f>MalDeath!BS50-AB50</f>
        <v>2.0587317280773618</v>
      </c>
      <c r="AJ50" s="9">
        <f>MalDeath!BT50-AC50</f>
        <v>-1.7293058105872774</v>
      </c>
      <c r="AK50" s="9">
        <f>MalDeath!BU50-AD50</f>
        <v>32.187978283922916</v>
      </c>
      <c r="AL50" s="9">
        <f>MalDeath!BV50-AE50</f>
        <v>17.038208175077216</v>
      </c>
      <c r="AN50" s="9">
        <f t="shared" si="1"/>
        <v>1.1608222820504921</v>
      </c>
      <c r="AO50" s="9">
        <f t="shared" si="1"/>
        <v>0.40393236462224424</v>
      </c>
      <c r="AP50" s="9">
        <f t="shared" si="2"/>
        <v>31.63826454277747</v>
      </c>
      <c r="AQ50" s="9">
        <f t="shared" si="3"/>
        <v>30.038619169398441</v>
      </c>
      <c r="AR50" s="9">
        <f t="shared" si="4"/>
        <v>29.918603805142187</v>
      </c>
    </row>
    <row r="51" spans="1:44" x14ac:dyDescent="0.2">
      <c r="A51">
        <f t="shared" si="0"/>
        <v>48</v>
      </c>
      <c r="B51" s="10">
        <f>MalDeath!AZ51/MalCnts!N51</f>
        <v>2.9718321991558275E-3</v>
      </c>
      <c r="C51" s="10">
        <f>MalDeath!BA51/MalCnts!O51</f>
        <v>3.001986864138404E-3</v>
      </c>
      <c r="D51" s="10">
        <f>MalDeath!BB51/MalCnts!P51</f>
        <v>3.0255885715268047E-3</v>
      </c>
      <c r="E51" s="10">
        <f>MalDeath!BC51/MalCnts!Q51</f>
        <v>2.8354820747847689E-3</v>
      </c>
      <c r="F51" s="10">
        <f>MalDeath!BD51/MalCnts!R51</f>
        <v>3.0031788522670235E-3</v>
      </c>
      <c r="G51" s="10">
        <f>MalDeath!BE51/MalCnts!S51</f>
        <v>2.7741785441376789E-3</v>
      </c>
      <c r="H51" s="10">
        <f>MalDeath!BF51/MalCnts!T51</f>
        <v>2.7480391595580238E-3</v>
      </c>
      <c r="I51" s="10">
        <f>MalDeath!BG51/MalCnts!U51</f>
        <v>2.5956962714906028E-3</v>
      </c>
      <c r="J51" s="10">
        <f>MalDeath!BH51/MalCnts!V51</f>
        <v>2.3696682464454978E-3</v>
      </c>
      <c r="K51" s="10">
        <f>MalDeath!BI51/MalCnts!W51</f>
        <v>2.3673799956390367E-3</v>
      </c>
      <c r="L51" s="10">
        <f>MalDeath!BJ51/MalCnts!X51</f>
        <v>2.2562897941521914E-3</v>
      </c>
      <c r="M51" s="10">
        <f>MalDeath!BK51/MalCnts!Y51</f>
        <v>2.2753991429329897E-3</v>
      </c>
      <c r="N51" s="10">
        <f>MalDeath!BL51/MalCnts!Z51</f>
        <v>2.193442132055697E-3</v>
      </c>
      <c r="O51" s="10">
        <f>MalDeath!BM51/MalCnts!AA51</f>
        <v>2.1532141684546488E-3</v>
      </c>
      <c r="P51" s="10">
        <f>MalDeath!BN51/MalCnts!AB51</f>
        <v>2.3001590618469889E-3</v>
      </c>
      <c r="Q51" s="10">
        <f>MalDeath!BO51/MalCnts!AC51</f>
        <v>2.0218231022790744E-3</v>
      </c>
      <c r="R51" s="10">
        <f>MalDeath!BP51/MalCnts!AD51</f>
        <v>1.9088000375501646E-3</v>
      </c>
      <c r="S51" s="10">
        <f>MalDeath!BQ51/MalCnts!AE51</f>
        <v>1.9626056211422063E-3</v>
      </c>
      <c r="T51" s="10">
        <f>MalDeath!BR51/MalCnts!AF51</f>
        <v>1.9737044204835193E-3</v>
      </c>
      <c r="U51" s="10">
        <f>MalDeath!BS51/MalCnts!AG51</f>
        <v>1.8157530575841686E-3</v>
      </c>
      <c r="V51" s="10">
        <f>MalDeath!BT51/MalCnts!AH51</f>
        <v>2.2746419545071608E-3</v>
      </c>
      <c r="W51" s="10">
        <f>MalDeath!BU51/MalCnts!AI51</f>
        <v>1.9422233919933203E-3</v>
      </c>
      <c r="X51" s="10">
        <f>MalDeath!BV51/MalCnts!AJ51</f>
        <v>2.2414614328542209E-3</v>
      </c>
      <c r="Y51" s="80">
        <f>X51*'Male fit'!O51/'Male fit'!N51</f>
        <v>2.1856909396061465E-3</v>
      </c>
      <c r="Z51" s="10"/>
      <c r="AA51" s="39">
        <f>'Male fit'!J51*MalCnts!AF51</f>
        <v>250.78945064923221</v>
      </c>
      <c r="AB51" s="39">
        <f>'Male fit'!K51*MalCnts!AG51</f>
        <v>235.33510454567605</v>
      </c>
      <c r="AC51" s="39">
        <f>'Male fit'!L51*MalCnts!AH51</f>
        <v>218.27041585059911</v>
      </c>
      <c r="AD51" s="39">
        <f>'Male fit'!M51*MalCnts!AI51</f>
        <v>197.80680099608142</v>
      </c>
      <c r="AE51" s="39">
        <f>'Male fit'!N51*MalCnts!AJ51</f>
        <v>187.55689090425705</v>
      </c>
      <c r="AF51" s="39">
        <f>'Male fit'!O51*MalCnts!AK51</f>
        <v>183.38557590806346</v>
      </c>
      <c r="AH51" s="9">
        <f>MalDeath!BR51-AA51</f>
        <v>6.210549350767792</v>
      </c>
      <c r="AI51" s="9">
        <f>MalDeath!BS51-AB51</f>
        <v>-8.335104545676046</v>
      </c>
      <c r="AJ51" s="9">
        <f>MalDeath!BT51-AC51</f>
        <v>51.729584149400893</v>
      </c>
      <c r="AK51" s="9">
        <f>MalDeath!BU51-AD51</f>
        <v>16.193199003918579</v>
      </c>
      <c r="AL51" s="9">
        <f>MalDeath!BV51-AE51</f>
        <v>52.443109095742955</v>
      </c>
      <c r="AN51" s="9">
        <f t="shared" si="1"/>
        <v>0.11656975351911</v>
      </c>
      <c r="AO51" s="9">
        <f t="shared" si="1"/>
        <v>2.2685190357052591</v>
      </c>
      <c r="AP51" s="9">
        <f t="shared" si="2"/>
        <v>38.84700686345159</v>
      </c>
      <c r="AQ51" s="9">
        <f t="shared" si="3"/>
        <v>43.891624996556189</v>
      </c>
      <c r="AR51" s="9">
        <f t="shared" si="4"/>
        <v>41.230035769520647</v>
      </c>
    </row>
    <row r="52" spans="1:44" x14ac:dyDescent="0.2">
      <c r="A52">
        <f t="shared" si="0"/>
        <v>49</v>
      </c>
      <c r="B52" s="10">
        <f>MalDeath!AZ52/MalCnts!N52</f>
        <v>3.5521139518155742E-3</v>
      </c>
      <c r="C52" s="10">
        <f>MalDeath!BA52/MalCnts!O52</f>
        <v>3.1880702239424938E-3</v>
      </c>
      <c r="D52" s="10">
        <f>MalDeath!BB52/MalCnts!P52</f>
        <v>3.3701994252373071E-3</v>
      </c>
      <c r="E52" s="10">
        <f>MalDeath!BC52/MalCnts!Q52</f>
        <v>3.3324987697381484E-3</v>
      </c>
      <c r="F52" s="10">
        <f>MalDeath!BD52/MalCnts!R52</f>
        <v>2.9179613865050742E-3</v>
      </c>
      <c r="G52" s="10">
        <f>MalDeath!BE52/MalCnts!S52</f>
        <v>3.0957408326533361E-3</v>
      </c>
      <c r="H52" s="10">
        <f>MalDeath!BF52/MalCnts!T52</f>
        <v>2.8146898412247661E-3</v>
      </c>
      <c r="I52" s="10">
        <f>MalDeath!BG52/MalCnts!U52</f>
        <v>2.7123213361059284E-3</v>
      </c>
      <c r="J52" s="10">
        <f>MalDeath!BH52/MalCnts!V52</f>
        <v>2.6859022299421807E-3</v>
      </c>
      <c r="K52" s="10">
        <f>MalDeath!BI52/MalCnts!W52</f>
        <v>2.4240297900503145E-3</v>
      </c>
      <c r="L52" s="10">
        <f>MalDeath!BJ52/MalCnts!X52</f>
        <v>2.5849277625927371E-3</v>
      </c>
      <c r="M52" s="10">
        <f>MalDeath!BK52/MalCnts!Y52</f>
        <v>2.4351467680018613E-3</v>
      </c>
      <c r="N52" s="10">
        <f>MalDeath!BL52/MalCnts!Z52</f>
        <v>2.3982275956055334E-3</v>
      </c>
      <c r="O52" s="10">
        <f>MalDeath!BM52/MalCnts!AA52</f>
        <v>2.2457057449509175E-3</v>
      </c>
      <c r="P52" s="10">
        <f>MalDeath!BN52/MalCnts!AB52</f>
        <v>2.23583460949464E-3</v>
      </c>
      <c r="Q52" s="10">
        <f>MalDeath!BO52/MalCnts!AC52</f>
        <v>2.3772658314956444E-3</v>
      </c>
      <c r="R52" s="10">
        <f>MalDeath!BP52/MalCnts!AD52</f>
        <v>2.0160020160020159E-3</v>
      </c>
      <c r="S52" s="10">
        <f>MalDeath!BQ52/MalCnts!AE52</f>
        <v>2.2076437708434451E-3</v>
      </c>
      <c r="T52" s="10">
        <f>MalDeath!BR52/MalCnts!AF52</f>
        <v>1.9857178182581133E-3</v>
      </c>
      <c r="U52" s="10">
        <f>MalDeath!BS52/MalCnts!AG52</f>
        <v>2.1942274938239401E-3</v>
      </c>
      <c r="V52" s="10">
        <f>MalDeath!BT52/MalCnts!AH52</f>
        <v>2.4125837813655862E-3</v>
      </c>
      <c r="W52" s="10">
        <f>MalDeath!BU52/MalCnts!AI52</f>
        <v>2.5170680786941553E-3</v>
      </c>
      <c r="X52" s="10">
        <f>MalDeath!BV52/MalCnts!AJ52</f>
        <v>2.3252447387944919E-3</v>
      </c>
      <c r="Y52" s="80">
        <f>X52*'Male fit'!O52/'Male fit'!N52</f>
        <v>2.2527831948032065E-3</v>
      </c>
      <c r="Z52" s="10"/>
      <c r="AA52" s="39">
        <f>'Male fit'!J52*MalCnts!AF52</f>
        <v>279.21417632334897</v>
      </c>
      <c r="AB52" s="39">
        <f>'Male fit'!K52*MalCnts!AG52</f>
        <v>265.14886450874695</v>
      </c>
      <c r="AC52" s="39">
        <f>'Male fit'!L52*MalCnts!AH52</f>
        <v>247.38498205720853</v>
      </c>
      <c r="AD52" s="39">
        <f>'Male fit'!M52*MalCnts!AI52</f>
        <v>227.87387585634093</v>
      </c>
      <c r="AE52" s="39">
        <f>'Male fit'!N52*MalCnts!AJ52</f>
        <v>205.61531288349798</v>
      </c>
      <c r="AF52" s="39">
        <f>'Male fit'!O52*MalCnts!AK52</f>
        <v>199.61686389748724</v>
      </c>
      <c r="AH52" s="9">
        <f>MalDeath!BR52-AA52</f>
        <v>-14.214176323348966</v>
      </c>
      <c r="AI52" s="9">
        <f>MalDeath!BS52-AB52</f>
        <v>20.851135491253046</v>
      </c>
      <c r="AJ52" s="9">
        <f>MalDeath!BT52-AC52</f>
        <v>54.615017942791468</v>
      </c>
      <c r="AK52" s="9">
        <f>MalDeath!BU52-AD52</f>
        <v>71.126124143659069</v>
      </c>
      <c r="AL52" s="9">
        <f>MalDeath!BV52-AE52</f>
        <v>51.384687116502022</v>
      </c>
      <c r="AN52" s="9">
        <f t="shared" si="1"/>
        <v>1.8998540380353404</v>
      </c>
      <c r="AO52" s="9">
        <f t="shared" si="1"/>
        <v>6.0473661272812986</v>
      </c>
      <c r="AP52" s="9">
        <f t="shared" si="2"/>
        <v>45.989619111456953</v>
      </c>
      <c r="AQ52" s="9">
        <f t="shared" si="3"/>
        <v>52.583009247844849</v>
      </c>
      <c r="AR52" s="9">
        <f t="shared" si="4"/>
        <v>53.367583693955567</v>
      </c>
    </row>
    <row r="53" spans="1:44" s="62" customFormat="1" x14ac:dyDescent="0.2">
      <c r="A53">
        <f t="shared" si="0"/>
        <v>50</v>
      </c>
      <c r="B53" s="63">
        <f>MalDeath!AZ53/MalCnts!N53</f>
        <v>3.6509224311263183E-3</v>
      </c>
      <c r="C53" s="63">
        <f>MalDeath!BA53/MalCnts!O53</f>
        <v>4.0190347187566838E-3</v>
      </c>
      <c r="D53" s="63">
        <f>MalDeath!BB53/MalCnts!P53</f>
        <v>3.6678950791242141E-3</v>
      </c>
      <c r="E53" s="63">
        <f>MalDeath!BC53/MalCnts!Q53</f>
        <v>3.6926846342317118E-3</v>
      </c>
      <c r="F53" s="63">
        <f>MalDeath!BD53/MalCnts!R53</f>
        <v>3.7237967102122303E-3</v>
      </c>
      <c r="G53" s="63">
        <f>MalDeath!BE53/MalCnts!S53</f>
        <v>3.411196342920469E-3</v>
      </c>
      <c r="H53" s="63">
        <f>MalDeath!BF53/MalCnts!T53</f>
        <v>3.2410933401032412E-3</v>
      </c>
      <c r="I53" s="63">
        <f>MalDeath!BG53/MalCnts!U53</f>
        <v>2.8121484814398199E-3</v>
      </c>
      <c r="J53" s="63">
        <f>MalDeath!BH53/MalCnts!V53</f>
        <v>3.1442648114679015E-3</v>
      </c>
      <c r="K53" s="63">
        <f>MalDeath!BI53/MalCnts!W53</f>
        <v>2.8719636648192517E-3</v>
      </c>
      <c r="L53" s="63">
        <f>MalDeath!BJ53/MalCnts!X53</f>
        <v>2.9358590787642194E-3</v>
      </c>
      <c r="M53" s="63">
        <f>MalDeath!BK53/MalCnts!Y53</f>
        <v>2.6722043726980643E-3</v>
      </c>
      <c r="N53" s="63">
        <f>MalDeath!BL53/MalCnts!Z53</f>
        <v>2.8874965949332609E-3</v>
      </c>
      <c r="O53" s="63">
        <f>MalDeath!BM53/MalCnts!AA53</f>
        <v>2.7370658348433068E-3</v>
      </c>
      <c r="P53" s="63">
        <f>MalDeath!BN53/MalCnts!AB53</f>
        <v>2.7796819561729277E-3</v>
      </c>
      <c r="Q53" s="63">
        <f>MalDeath!BO53/MalCnts!AC53</f>
        <v>2.4884792626728111E-3</v>
      </c>
      <c r="R53" s="63">
        <f>MalDeath!BP53/MalCnts!AD53</f>
        <v>2.2956265571869566E-3</v>
      </c>
      <c r="S53" s="63">
        <f>MalDeath!BQ53/MalCnts!AE53</f>
        <v>2.2935237509753388E-3</v>
      </c>
      <c r="T53" s="63">
        <f>MalDeath!BR53/MalCnts!AF53</f>
        <v>2.2084736471141043E-3</v>
      </c>
      <c r="U53" s="63">
        <f>MalDeath!BS53/MalCnts!AG53</f>
        <v>2.2844388519384024E-3</v>
      </c>
      <c r="V53" s="63">
        <f>MalDeath!BT53/MalCnts!AH53</f>
        <v>2.6217745273906445E-3</v>
      </c>
      <c r="W53" s="63">
        <f>MalDeath!BU53/MalCnts!AI53</f>
        <v>2.786916664004855E-3</v>
      </c>
      <c r="X53" s="63">
        <f>MalDeath!BV53/MalCnts!AJ53</f>
        <v>2.5552445553958529E-3</v>
      </c>
      <c r="Y53" s="80">
        <f>X53*'Male fit'!O53/'Male fit'!N53</f>
        <v>2.4727821799115125E-3</v>
      </c>
      <c r="Z53" s="10"/>
      <c r="AA53" s="39">
        <f>'Male fit'!J53*MalCnts!AF53</f>
        <v>295.88760328624835</v>
      </c>
      <c r="AB53" s="39">
        <f>'Male fit'!K53*MalCnts!AG53</f>
        <v>300.53581576318908</v>
      </c>
      <c r="AC53" s="39">
        <f>'Male fit'!L53*MalCnts!AH53</f>
        <v>284.99458551800689</v>
      </c>
      <c r="AD53" s="39">
        <f>'Male fit'!M53*MalCnts!AI53</f>
        <v>265.30039215234376</v>
      </c>
      <c r="AE53" s="39">
        <f>'Male fit'!N53*MalCnts!AJ53</f>
        <v>244.16504533404111</v>
      </c>
      <c r="AF53" s="39">
        <f>'Male fit'!O53*MalCnts!AK53</f>
        <v>236.61111294546086</v>
      </c>
      <c r="AH53" s="64">
        <f>MalDeath!BR53-AA53</f>
        <v>-13.88760328624835</v>
      </c>
      <c r="AI53" s="64">
        <f>MalDeath!BS53-AB53</f>
        <v>4.4641842368109224</v>
      </c>
      <c r="AJ53" s="64">
        <f>MalDeath!BT53-AC53</f>
        <v>57.005414481993114</v>
      </c>
      <c r="AK53" s="64">
        <f>MalDeath!BU53-AD53</f>
        <v>83.699607847656239</v>
      </c>
      <c r="AL53" s="64">
        <f>MalDeath!BV53-AE53</f>
        <v>59.83495466595889</v>
      </c>
      <c r="AN53" s="64">
        <f t="shared" si="1"/>
        <v>-0.96423239432730268</v>
      </c>
      <c r="AO53" s="64">
        <f t="shared" si="1"/>
        <v>3.6722444780881061</v>
      </c>
      <c r="AP53" s="64">
        <f t="shared" si="2"/>
        <v>60.380834384816069</v>
      </c>
      <c r="AQ53" s="64">
        <f t="shared" si="3"/>
        <v>53.060893690007035</v>
      </c>
      <c r="AR53" s="64">
        <f t="shared" si="4"/>
        <v>68.324898804909026</v>
      </c>
    </row>
    <row r="54" spans="1:44" x14ac:dyDescent="0.2">
      <c r="A54">
        <f t="shared" si="0"/>
        <v>51</v>
      </c>
      <c r="B54" s="10">
        <f>MalDeath!AZ54/MalCnts!N54</f>
        <v>4.1162269656286367E-3</v>
      </c>
      <c r="C54" s="10">
        <f>MalDeath!BA54/MalCnts!O54</f>
        <v>4.3280081426738063E-3</v>
      </c>
      <c r="D54" s="10">
        <f>MalDeath!BB54/MalCnts!P54</f>
        <v>4.0291170861425233E-3</v>
      </c>
      <c r="E54" s="10">
        <f>MalDeath!BC54/MalCnts!Q54</f>
        <v>4.0003834790263123E-3</v>
      </c>
      <c r="F54" s="10">
        <f>MalDeath!BD54/MalCnts!R54</f>
        <v>3.5648270398732505E-3</v>
      </c>
      <c r="G54" s="10">
        <f>MalDeath!BE54/MalCnts!S54</f>
        <v>4.0072287263298503E-3</v>
      </c>
      <c r="H54" s="10">
        <f>MalDeath!BF54/MalCnts!T54</f>
        <v>3.5368318349710782E-3</v>
      </c>
      <c r="I54" s="10">
        <f>MalDeath!BG54/MalCnts!U54</f>
        <v>3.130449576793841E-3</v>
      </c>
      <c r="J54" s="10">
        <f>MalDeath!BH54/MalCnts!V54</f>
        <v>3.583353006643958E-3</v>
      </c>
      <c r="K54" s="10">
        <f>MalDeath!BI54/MalCnts!W54</f>
        <v>3.495721468865713E-3</v>
      </c>
      <c r="L54" s="10">
        <f>MalDeath!BJ54/MalCnts!X54</f>
        <v>3.0195338746367251E-3</v>
      </c>
      <c r="M54" s="10">
        <f>MalDeath!BK54/MalCnts!Y54</f>
        <v>3.132479799521293E-3</v>
      </c>
      <c r="N54" s="10">
        <f>MalDeath!BL54/MalCnts!Z54</f>
        <v>2.8560862962933821E-3</v>
      </c>
      <c r="O54" s="10">
        <f>MalDeath!BM54/MalCnts!AA54</f>
        <v>2.9771439734323111E-3</v>
      </c>
      <c r="P54" s="10">
        <f>MalDeath!BN54/MalCnts!AB54</f>
        <v>2.547575199508901E-3</v>
      </c>
      <c r="Q54" s="10">
        <f>MalDeath!BO54/MalCnts!AC54</f>
        <v>2.9084920413081413E-3</v>
      </c>
      <c r="R54" s="10">
        <f>MalDeath!BP54/MalCnts!AD54</f>
        <v>2.7717466623550608E-3</v>
      </c>
      <c r="S54" s="10">
        <f>MalDeath!BQ54/MalCnts!AE54</f>
        <v>2.534247650132597E-3</v>
      </c>
      <c r="T54" s="10">
        <f>MalDeath!BR54/MalCnts!AF54</f>
        <v>2.7532996205337774E-3</v>
      </c>
      <c r="U54" s="10">
        <f>MalDeath!BS54/MalCnts!AG54</f>
        <v>2.6147884291697655E-3</v>
      </c>
      <c r="V54" s="10">
        <f>MalDeath!BT54/MalCnts!AH54</f>
        <v>2.9728029713053375E-3</v>
      </c>
      <c r="W54" s="10">
        <f>MalDeath!BU54/MalCnts!AI54</f>
        <v>2.8531326936793908E-3</v>
      </c>
      <c r="X54" s="10">
        <f>MalDeath!BV54/MalCnts!AJ54</f>
        <v>3.0166393998643311E-3</v>
      </c>
      <c r="Y54" s="80">
        <f>X54*'Male fit'!O54/'Male fit'!N54</f>
        <v>2.9312030670903032E-3</v>
      </c>
      <c r="Z54" s="10"/>
      <c r="AA54" s="39">
        <f>'Male fit'!J54*MalCnts!AF54</f>
        <v>328.69242952478481</v>
      </c>
      <c r="AB54" s="39">
        <f>'Male fit'!K54*MalCnts!AG54</f>
        <v>322.80211627405879</v>
      </c>
      <c r="AC54" s="39">
        <f>'Male fit'!L54*MalCnts!AH54</f>
        <v>328.67261520631342</v>
      </c>
      <c r="AD54" s="39">
        <f>'Male fit'!M54*MalCnts!AI54</f>
        <v>312.29186303993259</v>
      </c>
      <c r="AE54" s="39">
        <f>'Male fit'!N54*MalCnts!AJ54</f>
        <v>291.86304058350322</v>
      </c>
      <c r="AF54" s="39">
        <f>'Male fit'!O54*MalCnts!AK54</f>
        <v>283.79388842131459</v>
      </c>
      <c r="AH54" s="9">
        <f>MalDeath!BR54-AA54</f>
        <v>20.307570475215186</v>
      </c>
      <c r="AI54" s="9">
        <f>MalDeath!BS54-AB54</f>
        <v>11.19788372594121</v>
      </c>
      <c r="AJ54" s="9">
        <f>MalDeath!BT54-AC54</f>
        <v>68.327384793686576</v>
      </c>
      <c r="AK54" s="9">
        <f>MalDeath!BU54-AD54</f>
        <v>59.708136960067407</v>
      </c>
      <c r="AL54" s="9">
        <f>MalDeath!BV54-AE54</f>
        <v>86.136959416496779</v>
      </c>
      <c r="AN54" s="9">
        <f t="shared" si="1"/>
        <v>-3.9277813454639614</v>
      </c>
      <c r="AO54" s="9">
        <f t="shared" si="1"/>
        <v>6.2217252874316049</v>
      </c>
      <c r="AP54" s="9">
        <f t="shared" si="2"/>
        <v>62.164462851613351</v>
      </c>
      <c r="AQ54" s="9">
        <f t="shared" si="3"/>
        <v>63.739375986746175</v>
      </c>
      <c r="AR54" s="9">
        <f t="shared" si="4"/>
        <v>68.681585417608431</v>
      </c>
    </row>
    <row r="55" spans="1:44" x14ac:dyDescent="0.2">
      <c r="A55">
        <f t="shared" si="0"/>
        <v>52</v>
      </c>
      <c r="B55" s="10">
        <f>MalDeath!AZ55/MalCnts!N55</f>
        <v>4.6945596855736769E-3</v>
      </c>
      <c r="C55" s="10">
        <f>MalDeath!BA55/MalCnts!O55</f>
        <v>4.6036340808426049E-3</v>
      </c>
      <c r="D55" s="10">
        <f>MalDeath!BB55/MalCnts!P55</f>
        <v>4.2248510184114563E-3</v>
      </c>
      <c r="E55" s="10">
        <f>MalDeath!BC55/MalCnts!Q55</f>
        <v>4.7722381797062827E-3</v>
      </c>
      <c r="F55" s="10">
        <f>MalDeath!BD55/MalCnts!R55</f>
        <v>4.7251687560270006E-3</v>
      </c>
      <c r="G55" s="10">
        <f>MalDeath!BE55/MalCnts!S55</f>
        <v>3.6586230112327701E-3</v>
      </c>
      <c r="H55" s="10">
        <f>MalDeath!BF55/MalCnts!T55</f>
        <v>4.1476638634785892E-3</v>
      </c>
      <c r="I55" s="10">
        <f>MalDeath!BG55/MalCnts!U55</f>
        <v>3.8982427247402631E-3</v>
      </c>
      <c r="J55" s="10">
        <f>MalDeath!BH55/MalCnts!V55</f>
        <v>3.8121613074174744E-3</v>
      </c>
      <c r="K55" s="10">
        <f>MalDeath!BI55/MalCnts!W55</f>
        <v>3.5473902552597045E-3</v>
      </c>
      <c r="L55" s="10">
        <f>MalDeath!BJ55/MalCnts!X55</f>
        <v>3.6592871043395819E-3</v>
      </c>
      <c r="M55" s="10">
        <f>MalDeath!BK55/MalCnts!Y55</f>
        <v>3.1772086069037247E-3</v>
      </c>
      <c r="N55" s="10">
        <f>MalDeath!BL55/MalCnts!Z55</f>
        <v>3.4455212258631958E-3</v>
      </c>
      <c r="O55" s="10">
        <f>MalDeath!BM55/MalCnts!AA55</f>
        <v>3.3038254821372115E-3</v>
      </c>
      <c r="P55" s="10">
        <f>MalDeath!BN55/MalCnts!AB55</f>
        <v>2.9735518645503975E-3</v>
      </c>
      <c r="Q55" s="10">
        <f>MalDeath!BO55/MalCnts!AC55</f>
        <v>2.9941963392293601E-3</v>
      </c>
      <c r="R55" s="10">
        <f>MalDeath!BP55/MalCnts!AD55</f>
        <v>2.9543887824130537E-3</v>
      </c>
      <c r="S55" s="10">
        <f>MalDeath!BQ55/MalCnts!AE55</f>
        <v>3.0236881281673518E-3</v>
      </c>
      <c r="T55" s="10">
        <f>MalDeath!BR55/MalCnts!AF55</f>
        <v>2.867265257386154E-3</v>
      </c>
      <c r="U55" s="10">
        <f>MalDeath!BS55/MalCnts!AG55</f>
        <v>2.7465155556958627E-3</v>
      </c>
      <c r="V55" s="10">
        <f>MalDeath!BT55/MalCnts!AH55</f>
        <v>3.3053449464252147E-3</v>
      </c>
      <c r="W55" s="10">
        <f>MalDeath!BU55/MalCnts!AI55</f>
        <v>2.9457620004197525E-3</v>
      </c>
      <c r="X55" s="10">
        <f>MalDeath!BV55/MalCnts!AJ55</f>
        <v>3.3224630730865146E-3</v>
      </c>
      <c r="Y55" s="80">
        <f>X55*'Male fit'!O55/'Male fit'!N55</f>
        <v>3.2352674291910724E-3</v>
      </c>
      <c r="Z55" s="10"/>
      <c r="AA55" s="39">
        <f>'Male fit'!J55*MalCnts!AF55</f>
        <v>368.23750218802218</v>
      </c>
      <c r="AB55" s="39">
        <f>'Male fit'!K55*MalCnts!AG55</f>
        <v>357.8168765178886</v>
      </c>
      <c r="AC55" s="39">
        <f>'Male fit'!L55*MalCnts!AH55</f>
        <v>351.77322944379171</v>
      </c>
      <c r="AD55" s="39">
        <f>'Male fit'!M55*MalCnts!AI55</f>
        <v>358.42259950526608</v>
      </c>
      <c r="AE55" s="39">
        <f>'Male fit'!N55*MalCnts!AJ55</f>
        <v>341.17521627015554</v>
      </c>
      <c r="AF55" s="39">
        <f>'Male fit'!O55*MalCnts!AK55</f>
        <v>332.27995015370323</v>
      </c>
      <c r="AH55" s="9">
        <f>MalDeath!BR55-AA55</f>
        <v>-3.2375021880221766</v>
      </c>
      <c r="AI55" s="9">
        <f>MalDeath!BS55-AB55</f>
        <v>-9.8168765178886019</v>
      </c>
      <c r="AJ55" s="9">
        <f>MalDeath!BT55-AC55</f>
        <v>70.226770556208294</v>
      </c>
      <c r="AK55" s="9">
        <f>MalDeath!BU55-AD55</f>
        <v>34.577400494733922</v>
      </c>
      <c r="AL55" s="9">
        <f>MalDeath!BV55-AE55</f>
        <v>91.824783729844455</v>
      </c>
      <c r="AN55" s="9">
        <f t="shared" si="1"/>
        <v>1.091825655075229</v>
      </c>
      <c r="AO55" s="9">
        <f t="shared" si="1"/>
        <v>-3.2792246993251295</v>
      </c>
      <c r="AP55" s="9">
        <f t="shared" si="2"/>
        <v>53.032243574324568</v>
      </c>
      <c r="AQ55" s="9">
        <f t="shared" si="3"/>
        <v>60.629157010483233</v>
      </c>
      <c r="AR55" s="9">
        <f t="shared" si="4"/>
        <v>72.855473545033433</v>
      </c>
    </row>
    <row r="56" spans="1:44" x14ac:dyDescent="0.2">
      <c r="A56">
        <f t="shared" si="0"/>
        <v>53</v>
      </c>
      <c r="B56" s="10">
        <f>MalDeath!AZ56/MalCnts!N56</f>
        <v>5.6134787552651385E-3</v>
      </c>
      <c r="C56" s="10">
        <f>MalDeath!BA56/MalCnts!O56</f>
        <v>5.323277316595802E-3</v>
      </c>
      <c r="D56" s="10">
        <f>MalDeath!BB56/MalCnts!P56</f>
        <v>4.8016262442170197E-3</v>
      </c>
      <c r="E56" s="10">
        <f>MalDeath!BC56/MalCnts!Q56</f>
        <v>4.9046370300095763E-3</v>
      </c>
      <c r="F56" s="10">
        <f>MalDeath!BD56/MalCnts!R56</f>
        <v>4.9288756002536923E-3</v>
      </c>
      <c r="G56" s="10">
        <f>MalDeath!BE56/MalCnts!S56</f>
        <v>4.339198306654319E-3</v>
      </c>
      <c r="H56" s="10">
        <f>MalDeath!BF56/MalCnts!T56</f>
        <v>4.1625813352348696E-3</v>
      </c>
      <c r="I56" s="10">
        <f>MalDeath!BG56/MalCnts!U56</f>
        <v>4.0762911939731016E-3</v>
      </c>
      <c r="J56" s="10">
        <f>MalDeath!BH56/MalCnts!V56</f>
        <v>4.2971742556994798E-3</v>
      </c>
      <c r="K56" s="10">
        <f>MalDeath!BI56/MalCnts!W56</f>
        <v>3.9845085057234374E-3</v>
      </c>
      <c r="L56" s="10">
        <f>MalDeath!BJ56/MalCnts!X56</f>
        <v>3.5195701703675994E-3</v>
      </c>
      <c r="M56" s="10">
        <f>MalDeath!BK56/MalCnts!Y56</f>
        <v>3.6737999615920913E-3</v>
      </c>
      <c r="N56" s="10">
        <f>MalDeath!BL56/MalCnts!Z56</f>
        <v>3.7525901029514938E-3</v>
      </c>
      <c r="O56" s="10">
        <f>MalDeath!BM56/MalCnts!AA56</f>
        <v>3.8190840685002597E-3</v>
      </c>
      <c r="P56" s="10">
        <f>MalDeath!BN56/MalCnts!AB56</f>
        <v>3.6980898492988707E-3</v>
      </c>
      <c r="Q56" s="10">
        <f>MalDeath!BO56/MalCnts!AC56</f>
        <v>3.3635024537026098E-3</v>
      </c>
      <c r="R56" s="10">
        <f>MalDeath!BP56/MalCnts!AD56</f>
        <v>3.4339069372636777E-3</v>
      </c>
      <c r="S56" s="10">
        <f>MalDeath!BQ56/MalCnts!AE56</f>
        <v>3.2659881512987999E-3</v>
      </c>
      <c r="T56" s="10">
        <f>MalDeath!BR56/MalCnts!AF56</f>
        <v>3.1840242356796192E-3</v>
      </c>
      <c r="U56" s="10">
        <f>MalDeath!BS56/MalCnts!AG56</f>
        <v>3.2096667610686303E-3</v>
      </c>
      <c r="V56" s="10">
        <f>MalDeath!BT56/MalCnts!AH56</f>
        <v>3.5784534445576699E-3</v>
      </c>
      <c r="W56" s="10">
        <f>MalDeath!BU56/MalCnts!AI56</f>
        <v>3.5697193651391406E-3</v>
      </c>
      <c r="X56" s="10">
        <f>MalDeath!BV56/MalCnts!AJ56</f>
        <v>3.3552261212234941E-3</v>
      </c>
      <c r="Y56" s="80">
        <f>X56*'Male fit'!O56/'Male fit'!N56</f>
        <v>3.2692040627816292E-3</v>
      </c>
      <c r="Z56" s="10"/>
      <c r="AA56" s="39">
        <f>'Male fit'!J56*MalCnts!AF56</f>
        <v>420.6071954049155</v>
      </c>
      <c r="AB56" s="39">
        <f>'Male fit'!K56*MalCnts!AG56</f>
        <v>403.58770049895855</v>
      </c>
      <c r="AC56" s="39">
        <f>'Male fit'!L56*MalCnts!AH56</f>
        <v>392.35227351661274</v>
      </c>
      <c r="AD56" s="39">
        <f>'Male fit'!M56*MalCnts!AI56</f>
        <v>385.41438951238575</v>
      </c>
      <c r="AE56" s="39">
        <f>'Male fit'!N56*MalCnts!AJ56</f>
        <v>392.77345784075999</v>
      </c>
      <c r="AF56" s="39">
        <f>'Male fit'!O56*MalCnts!AK56</f>
        <v>382.50523157909447</v>
      </c>
      <c r="AH56" s="9">
        <f>MalDeath!BR56-AA56</f>
        <v>-8.6071954049155011</v>
      </c>
      <c r="AI56" s="9">
        <f>MalDeath!BS56-AB56</f>
        <v>4.4122995010414456</v>
      </c>
      <c r="AJ56" s="9">
        <f>MalDeath!BT56-AC56</f>
        <v>60.64772648338726</v>
      </c>
      <c r="AK56" s="9">
        <f>MalDeath!BU56-AD56</f>
        <v>69.585610487614247</v>
      </c>
      <c r="AL56" s="9">
        <f>MalDeath!BV56-AE56</f>
        <v>54.226542159240012</v>
      </c>
      <c r="AN56" s="9">
        <f t="shared" si="1"/>
        <v>2.4113064299538793</v>
      </c>
      <c r="AO56" s="9">
        <f t="shared" si="1"/>
        <v>-3.1601113735051856</v>
      </c>
      <c r="AP56" s="9">
        <f t="shared" si="2"/>
        <v>44.551614032110308</v>
      </c>
      <c r="AQ56" s="9">
        <f t="shared" si="3"/>
        <v>59.883254735195365</v>
      </c>
      <c r="AR56" s="9">
        <f t="shared" si="4"/>
        <v>79.001812255625424</v>
      </c>
    </row>
    <row r="57" spans="1:44" x14ac:dyDescent="0.2">
      <c r="A57">
        <f t="shared" si="0"/>
        <v>54</v>
      </c>
      <c r="B57" s="10">
        <f>MalDeath!AZ57/MalCnts!N57</f>
        <v>4.6432931069116303E-3</v>
      </c>
      <c r="C57" s="10">
        <f>MalDeath!BA57/MalCnts!O57</f>
        <v>5.474379100752727E-3</v>
      </c>
      <c r="D57" s="10">
        <f>MalDeath!BB57/MalCnts!P57</f>
        <v>5.7530271274745231E-3</v>
      </c>
      <c r="E57" s="10">
        <f>MalDeath!BC57/MalCnts!Q57</f>
        <v>5.1579569200384421E-3</v>
      </c>
      <c r="F57" s="10">
        <f>MalDeath!BD57/MalCnts!R57</f>
        <v>5.1276505627799252E-3</v>
      </c>
      <c r="G57" s="10">
        <f>MalDeath!BE57/MalCnts!S57</f>
        <v>5.0083929353379065E-3</v>
      </c>
      <c r="H57" s="10">
        <f>MalDeath!BF57/MalCnts!T57</f>
        <v>4.7662157844285871E-3</v>
      </c>
      <c r="I57" s="10">
        <f>MalDeath!BG57/MalCnts!U57</f>
        <v>4.1800470031036398E-3</v>
      </c>
      <c r="J57" s="10">
        <f>MalDeath!BH57/MalCnts!V57</f>
        <v>4.2841778733767677E-3</v>
      </c>
      <c r="K57" s="10">
        <f>MalDeath!BI57/MalCnts!W57</f>
        <v>4.3543291058579887E-3</v>
      </c>
      <c r="L57" s="10">
        <f>MalDeath!BJ57/MalCnts!X57</f>
        <v>4.5471017618940795E-3</v>
      </c>
      <c r="M57" s="10">
        <f>MalDeath!BK57/MalCnts!Y57</f>
        <v>4.0063897217737458E-3</v>
      </c>
      <c r="N57" s="10">
        <f>MalDeath!BL57/MalCnts!Z57</f>
        <v>4.1610389174587458E-3</v>
      </c>
      <c r="O57" s="10">
        <f>MalDeath!BM57/MalCnts!AA57</f>
        <v>4.1223426051893979E-3</v>
      </c>
      <c r="P57" s="10">
        <f>MalDeath!BN57/MalCnts!AB57</f>
        <v>4.2945735170682809E-3</v>
      </c>
      <c r="Q57" s="10">
        <f>MalDeath!BO57/MalCnts!AC57</f>
        <v>3.7921035021191165E-3</v>
      </c>
      <c r="R57" s="10">
        <f>MalDeath!BP57/MalCnts!AD57</f>
        <v>3.7787756134581331E-3</v>
      </c>
      <c r="S57" s="10">
        <f>MalDeath!BQ57/MalCnts!AE57</f>
        <v>3.9069753048214398E-3</v>
      </c>
      <c r="T57" s="10">
        <f>MalDeath!BR57/MalCnts!AF57</f>
        <v>3.6949002757843091E-3</v>
      </c>
      <c r="U57" s="10">
        <f>MalDeath!BS57/MalCnts!AG57</f>
        <v>3.3137194177764013E-3</v>
      </c>
      <c r="V57" s="10">
        <f>MalDeath!BT57/MalCnts!AH57</f>
        <v>3.4987352544857096E-3</v>
      </c>
      <c r="W57" s="10">
        <f>MalDeath!BU57/MalCnts!AI57</f>
        <v>3.7762437062604896E-3</v>
      </c>
      <c r="X57" s="10">
        <f>MalDeath!BV57/MalCnts!AJ57</f>
        <v>3.812323630904189E-3</v>
      </c>
      <c r="Y57" s="80">
        <f>X57*'Male fit'!O57/'Male fit'!N57</f>
        <v>3.704332836213681E-3</v>
      </c>
      <c r="Z57" s="10"/>
      <c r="AA57" s="39">
        <f>'Male fit'!J57*MalCnts!AF57</f>
        <v>474.11614132065301</v>
      </c>
      <c r="AB57" s="39">
        <f>'Male fit'!K57*MalCnts!AG57</f>
        <v>454.65361444253062</v>
      </c>
      <c r="AC57" s="39">
        <f>'Male fit'!L57*MalCnts!AH57</f>
        <v>435.04607844365239</v>
      </c>
      <c r="AD57" s="39">
        <f>'Male fit'!M57*MalCnts!AI57</f>
        <v>421.42497073765566</v>
      </c>
      <c r="AE57" s="39">
        <f>'Male fit'!N57*MalCnts!AJ57</f>
        <v>412.74587224637298</v>
      </c>
      <c r="AF57" s="39">
        <f>'Male fit'!O57*MalCnts!AK57</f>
        <v>400.74202245854377</v>
      </c>
      <c r="AH57" s="9">
        <f>MalDeath!BR57-AA57</f>
        <v>10.883858679346986</v>
      </c>
      <c r="AI57" s="9">
        <f>MalDeath!BS57-AB57</f>
        <v>-26.653614442530625</v>
      </c>
      <c r="AJ57" s="9">
        <f>MalDeath!BT57-AC57</f>
        <v>8.9539215563476091</v>
      </c>
      <c r="AK57" s="9">
        <f>MalDeath!BU57-AD57</f>
        <v>55.575029262344344</v>
      </c>
      <c r="AL57" s="9">
        <f>MalDeath!BV57-AE57</f>
        <v>72.254127753627017</v>
      </c>
      <c r="AN57" s="9">
        <f t="shared" si="1"/>
        <v>-1.6307655480049903</v>
      </c>
      <c r="AO57" s="9">
        <f t="shared" si="1"/>
        <v>-5.7489694468720129</v>
      </c>
      <c r="AP57" s="9">
        <f t="shared" si="2"/>
        <v>25.925285376379566</v>
      </c>
      <c r="AQ57" s="9">
        <f t="shared" si="3"/>
        <v>73.736281093356212</v>
      </c>
      <c r="AR57" s="9">
        <f t="shared" si="4"/>
        <v>74.391420267223765</v>
      </c>
    </row>
    <row r="58" spans="1:44" x14ac:dyDescent="0.2">
      <c r="A58">
        <f t="shared" si="0"/>
        <v>55</v>
      </c>
      <c r="B58" s="10">
        <f>MalDeath!AZ58/MalCnts!N58</f>
        <v>6.9782993226627553E-3</v>
      </c>
      <c r="C58" s="10">
        <f>MalDeath!BA58/MalCnts!O58</f>
        <v>4.8558398272097953E-3</v>
      </c>
      <c r="D58" s="10">
        <f>MalDeath!BB58/MalCnts!P58</f>
        <v>6.5362653383549997E-3</v>
      </c>
      <c r="E58" s="10">
        <f>MalDeath!BC58/MalCnts!Q58</f>
        <v>6.1770058181756047E-3</v>
      </c>
      <c r="F58" s="10">
        <f>MalDeath!BD58/MalCnts!R58</f>
        <v>5.9313982294598696E-3</v>
      </c>
      <c r="G58" s="10">
        <f>MalDeath!BE58/MalCnts!S58</f>
        <v>5.5817246167669558E-3</v>
      </c>
      <c r="H58" s="10">
        <f>MalDeath!BF58/MalCnts!T58</f>
        <v>5.1900094614331779E-3</v>
      </c>
      <c r="I58" s="10">
        <f>MalDeath!BG58/MalCnts!U58</f>
        <v>4.9944159035068122E-3</v>
      </c>
      <c r="J58" s="10">
        <f>MalDeath!BH58/MalCnts!V58</f>
        <v>5.2516648318925848E-3</v>
      </c>
      <c r="K58" s="10">
        <f>MalDeath!BI58/MalCnts!W58</f>
        <v>4.9931667753432248E-3</v>
      </c>
      <c r="L58" s="10">
        <f>MalDeath!BJ58/MalCnts!X58</f>
        <v>4.9921691464369618E-3</v>
      </c>
      <c r="M58" s="10">
        <f>MalDeath!BK58/MalCnts!Y58</f>
        <v>4.5861219960467454E-3</v>
      </c>
      <c r="N58" s="10">
        <f>MalDeath!BL58/MalCnts!Z58</f>
        <v>4.509340777324458E-3</v>
      </c>
      <c r="O58" s="10">
        <f>MalDeath!BM58/MalCnts!AA58</f>
        <v>4.5805776757997033E-3</v>
      </c>
      <c r="P58" s="10">
        <f>MalDeath!BN58/MalCnts!AB58</f>
        <v>4.1762423703264389E-3</v>
      </c>
      <c r="Q58" s="10">
        <f>MalDeath!BO58/MalCnts!AC58</f>
        <v>4.3473989291152922E-3</v>
      </c>
      <c r="R58" s="10">
        <f>MalDeath!BP58/MalCnts!AD58</f>
        <v>4.1897542916996492E-3</v>
      </c>
      <c r="S58" s="10">
        <f>MalDeath!BQ58/MalCnts!AE58</f>
        <v>4.0695875675289747E-3</v>
      </c>
      <c r="T58" s="10">
        <f>MalDeath!BR58/MalCnts!AF58</f>
        <v>3.8798789477768295E-3</v>
      </c>
      <c r="U58" s="10">
        <f>MalDeath!BS58/MalCnts!AG58</f>
        <v>3.8585552957716347E-3</v>
      </c>
      <c r="V58" s="10">
        <f>MalDeath!BT58/MalCnts!AH58</f>
        <v>3.8166162438910867E-3</v>
      </c>
      <c r="W58" s="10">
        <f>MalDeath!BU58/MalCnts!AI58</f>
        <v>4.2185426278202615E-3</v>
      </c>
      <c r="X58" s="10">
        <f>MalDeath!BV58/MalCnts!AJ58</f>
        <v>4.1887142709812536E-3</v>
      </c>
      <c r="Y58" s="80">
        <f>X58*'Male fit'!O58/'Male fit'!N58</f>
        <v>4.0480289434068287E-3</v>
      </c>
      <c r="Z58" s="10"/>
      <c r="AA58" s="39">
        <f>'Male fit'!J58*MalCnts!AF58</f>
        <v>507.2901994118551</v>
      </c>
      <c r="AB58" s="39">
        <f>'Male fit'!K58*MalCnts!AG58</f>
        <v>499.94024913408936</v>
      </c>
      <c r="AC58" s="39">
        <f>'Male fit'!L58*MalCnts!AH58</f>
        <v>477.3977332290782</v>
      </c>
      <c r="AD58" s="39">
        <f>'Male fit'!M58*MalCnts!AI58</f>
        <v>454.02990352878311</v>
      </c>
      <c r="AE58" s="39">
        <f>'Male fit'!N58*MalCnts!AJ58</f>
        <v>437.43335178108111</v>
      </c>
      <c r="AF58" s="39">
        <f>'Male fit'!O58*MalCnts!AK58</f>
        <v>422.41272356512127</v>
      </c>
      <c r="AH58" s="9">
        <f>MalDeath!BR58-AA58</f>
        <v>-7.2901994118550988</v>
      </c>
      <c r="AI58" s="9">
        <f>MalDeath!BS58-AB58</f>
        <v>5.0597508659106438</v>
      </c>
      <c r="AJ58" s="9">
        <f>MalDeath!BT58-AC58</f>
        <v>14.602266770921801</v>
      </c>
      <c r="AK58" s="9">
        <f>MalDeath!BU58-AD58</f>
        <v>79.970096471216891</v>
      </c>
      <c r="AL58" s="9">
        <f>MalDeath!BV58-AE58</f>
        <v>90.566648218918886</v>
      </c>
      <c r="AN58" s="9">
        <f t="shared" si="1"/>
        <v>1.6481721860220317</v>
      </c>
      <c r="AO58" s="9">
        <f t="shared" si="1"/>
        <v>1.6921382401586016</v>
      </c>
      <c r="AP58" s="9">
        <f t="shared" si="2"/>
        <v>6.4548656792857626</v>
      </c>
      <c r="AQ58" s="9">
        <f t="shared" si="3"/>
        <v>82.938863283648885</v>
      </c>
      <c r="AR58" s="9">
        <f t="shared" si="4"/>
        <v>69.795001092049574</v>
      </c>
    </row>
    <row r="59" spans="1:44" x14ac:dyDescent="0.2">
      <c r="A59">
        <f t="shared" si="0"/>
        <v>56</v>
      </c>
      <c r="B59" s="10">
        <f>MalDeath!AZ59/MalCnts!N59</f>
        <v>7.7298785156977587E-3</v>
      </c>
      <c r="C59" s="10">
        <f>MalDeath!BA59/MalCnts!O59</f>
        <v>7.4493962296933369E-3</v>
      </c>
      <c r="D59" s="10">
        <f>MalDeath!BB59/MalCnts!P59</f>
        <v>5.4437943872602699E-3</v>
      </c>
      <c r="E59" s="10">
        <f>MalDeath!BC59/MalCnts!Q59</f>
        <v>6.5020885001957967E-3</v>
      </c>
      <c r="F59" s="10">
        <f>MalDeath!BD59/MalCnts!R59</f>
        <v>6.0431283088710026E-3</v>
      </c>
      <c r="G59" s="10">
        <f>MalDeath!BE59/MalCnts!S59</f>
        <v>6.0669512227859651E-3</v>
      </c>
      <c r="H59" s="10">
        <f>MalDeath!BF59/MalCnts!T59</f>
        <v>5.6523011633862587E-3</v>
      </c>
      <c r="I59" s="10">
        <f>MalDeath!BG59/MalCnts!U59</f>
        <v>5.6788228003810549E-3</v>
      </c>
      <c r="J59" s="10">
        <f>MalDeath!BH59/MalCnts!V59</f>
        <v>5.567447968196291E-3</v>
      </c>
      <c r="K59" s="10">
        <f>MalDeath!BI59/MalCnts!W59</f>
        <v>6.036619130182188E-3</v>
      </c>
      <c r="L59" s="10">
        <f>MalDeath!BJ59/MalCnts!X59</f>
        <v>5.4345873306744282E-3</v>
      </c>
      <c r="M59" s="10">
        <f>MalDeath!BK59/MalCnts!Y59</f>
        <v>5.4949480485774888E-3</v>
      </c>
      <c r="N59" s="10">
        <f>MalDeath!BL59/MalCnts!Z59</f>
        <v>5.0804329260853648E-3</v>
      </c>
      <c r="O59" s="10">
        <f>MalDeath!BM59/MalCnts!AA59</f>
        <v>5.0878056786476285E-3</v>
      </c>
      <c r="P59" s="10">
        <f>MalDeath!BN59/MalCnts!AB59</f>
        <v>4.5617962284628952E-3</v>
      </c>
      <c r="Q59" s="10">
        <f>MalDeath!BO59/MalCnts!AC59</f>
        <v>4.4288812728687562E-3</v>
      </c>
      <c r="R59" s="10">
        <f>MalDeath!BP59/MalCnts!AD59</f>
        <v>4.9507393213704173E-3</v>
      </c>
      <c r="S59" s="10">
        <f>MalDeath!BQ59/MalCnts!AE59</f>
        <v>4.196488750521552E-3</v>
      </c>
      <c r="T59" s="10">
        <f>MalDeath!BR59/MalCnts!AF59</f>
        <v>4.3463724506853894E-3</v>
      </c>
      <c r="U59" s="10">
        <f>MalDeath!BS59/MalCnts!AG59</f>
        <v>4.1962832919414236E-3</v>
      </c>
      <c r="V59" s="10">
        <f>MalDeath!BT59/MalCnts!AH59</f>
        <v>3.8841348032268197E-3</v>
      </c>
      <c r="W59" s="10">
        <f>MalDeath!BU59/MalCnts!AI59</f>
        <v>4.9422496186295566E-3</v>
      </c>
      <c r="X59" s="10">
        <f>MalDeath!BV59/MalCnts!AJ59</f>
        <v>4.3025918559780668E-3</v>
      </c>
      <c r="Y59" s="80">
        <f>X59*'Male fit'!O59/'Male fit'!N59</f>
        <v>4.1490325404386283E-3</v>
      </c>
      <c r="Z59" s="10"/>
      <c r="AA59" s="39">
        <f>'Male fit'!J59*MalCnts!AF59</f>
        <v>545.90278941457916</v>
      </c>
      <c r="AB59" s="39">
        <f>'Male fit'!K59*MalCnts!AG59</f>
        <v>540.74640664089293</v>
      </c>
      <c r="AC59" s="39">
        <f>'Male fit'!L59*MalCnts!AH59</f>
        <v>531.80425848496714</v>
      </c>
      <c r="AD59" s="39">
        <f>'Male fit'!M59*MalCnts!AI59</f>
        <v>506.02673124912837</v>
      </c>
      <c r="AE59" s="39">
        <f>'Male fit'!N59*MalCnts!AJ59</f>
        <v>479.91500052551157</v>
      </c>
      <c r="AF59" s="39">
        <f>'Male fit'!O59*MalCnts!AK59</f>
        <v>462.18546651407974</v>
      </c>
      <c r="AH59" s="9">
        <f>MalDeath!BR59-AA59</f>
        <v>9.7210585420839379E-2</v>
      </c>
      <c r="AI59" s="9">
        <f>MalDeath!BS59-AB59</f>
        <v>-1.7464066408929284</v>
      </c>
      <c r="AJ59" s="9">
        <f>MalDeath!BT59-AC59</f>
        <v>-24.804258484967136</v>
      </c>
      <c r="AK59" s="9">
        <f>MalDeath!BU59-AD59</f>
        <v>128.97326875087163</v>
      </c>
      <c r="AL59" s="9">
        <f>MalDeath!BV59-AE59</f>
        <v>63.084999474488427</v>
      </c>
      <c r="AN59" s="9">
        <f t="shared" si="1"/>
        <v>6.8500008967634471</v>
      </c>
      <c r="AO59" s="9">
        <f t="shared" si="1"/>
        <v>-1.8804070163992832</v>
      </c>
      <c r="AP59" s="9">
        <f t="shared" si="2"/>
        <v>-1.4680070820815672</v>
      </c>
      <c r="AQ59" s="9">
        <f t="shared" si="3"/>
        <v>90.668362572435171</v>
      </c>
      <c r="AR59" s="9">
        <f t="shared" si="4"/>
        <v>72.099586087499432</v>
      </c>
    </row>
    <row r="60" spans="1:44" x14ac:dyDescent="0.2">
      <c r="A60">
        <f t="shared" si="0"/>
        <v>57</v>
      </c>
      <c r="B60" s="10">
        <f>MalDeath!AZ60/MalCnts!N60</f>
        <v>7.3892430930194543E-3</v>
      </c>
      <c r="C60" s="10">
        <f>MalDeath!BA60/MalCnts!O60</f>
        <v>7.6383606181549138E-3</v>
      </c>
      <c r="D60" s="10">
        <f>MalDeath!BB60/MalCnts!P60</f>
        <v>7.7907867381551595E-3</v>
      </c>
      <c r="E60" s="10">
        <f>MalDeath!BC60/MalCnts!Q60</f>
        <v>6.4409318459537233E-3</v>
      </c>
      <c r="F60" s="10">
        <f>MalDeath!BD60/MalCnts!R60</f>
        <v>7.4738538446359271E-3</v>
      </c>
      <c r="G60" s="10">
        <f>MalDeath!BE60/MalCnts!S60</f>
        <v>6.1598792316635148E-3</v>
      </c>
      <c r="H60" s="10">
        <f>MalDeath!BF60/MalCnts!T60</f>
        <v>6.5043437468989343E-3</v>
      </c>
      <c r="I60" s="10">
        <f>MalDeath!BG60/MalCnts!U60</f>
        <v>6.4062384779883493E-3</v>
      </c>
      <c r="J60" s="10">
        <f>MalDeath!BH60/MalCnts!V60</f>
        <v>6.0722335015925642E-3</v>
      </c>
      <c r="K60" s="10">
        <f>MalDeath!BI60/MalCnts!W60</f>
        <v>5.9749594879640782E-3</v>
      </c>
      <c r="L60" s="10">
        <f>MalDeath!BJ60/MalCnts!X60</f>
        <v>5.9487910521410165E-3</v>
      </c>
      <c r="M60" s="10">
        <f>MalDeath!BK60/MalCnts!Y60</f>
        <v>5.8025505915528606E-3</v>
      </c>
      <c r="N60" s="10">
        <f>MalDeath!BL60/MalCnts!Z60</f>
        <v>5.9707675543267799E-3</v>
      </c>
      <c r="O60" s="10">
        <f>MalDeath!BM60/MalCnts!AA60</f>
        <v>5.9282125036174372E-3</v>
      </c>
      <c r="P60" s="10">
        <f>MalDeath!BN60/MalCnts!AB60</f>
        <v>5.3079201813901362E-3</v>
      </c>
      <c r="Q60" s="10">
        <f>MalDeath!BO60/MalCnts!AC60</f>
        <v>5.1541122148199897E-3</v>
      </c>
      <c r="R60" s="10">
        <f>MalDeath!BP60/MalCnts!AD60</f>
        <v>5.3163166827515061E-3</v>
      </c>
      <c r="S60" s="10">
        <f>MalDeath!BQ60/MalCnts!AE60</f>
        <v>4.7001875118743751E-3</v>
      </c>
      <c r="T60" s="10">
        <f>MalDeath!BR60/MalCnts!AF60</f>
        <v>4.9883551322034989E-3</v>
      </c>
      <c r="U60" s="10">
        <f>MalDeath!BS60/MalCnts!AG60</f>
        <v>4.9610941569335487E-3</v>
      </c>
      <c r="V60" s="10">
        <f>MalDeath!BT60/MalCnts!AH60</f>
        <v>4.390350603087307E-3</v>
      </c>
      <c r="W60" s="10">
        <f>MalDeath!BU60/MalCnts!AI60</f>
        <v>5.0818008487606868E-3</v>
      </c>
      <c r="X60" s="10">
        <f>MalDeath!BV60/MalCnts!AJ60</f>
        <v>4.8600964205624273E-3</v>
      </c>
      <c r="Y60" s="80">
        <f>X60*'Male fit'!O60/'Male fit'!N60</f>
        <v>4.7026329818727003E-3</v>
      </c>
      <c r="Z60" s="10"/>
      <c r="AA60" s="39">
        <f>'Male fit'!J60*MalCnts!AF60</f>
        <v>605.84281351788707</v>
      </c>
      <c r="AB60" s="39">
        <f>'Male fit'!K60*MalCnts!AG60</f>
        <v>593.61133808273553</v>
      </c>
      <c r="AC60" s="39">
        <f>'Male fit'!L60*MalCnts!AH60</f>
        <v>589.12532792926072</v>
      </c>
      <c r="AD60" s="39">
        <f>'Male fit'!M60*MalCnts!AI60</f>
        <v>580.40968855380265</v>
      </c>
      <c r="AE60" s="39">
        <f>'Male fit'!N60*MalCnts!AJ60</f>
        <v>553.15731214602647</v>
      </c>
      <c r="AF60" s="39">
        <f>'Male fit'!O60*MalCnts!AK60</f>
        <v>534.3279086494349</v>
      </c>
      <c r="AH60" s="9">
        <f>MalDeath!BR60-AA60</f>
        <v>13.157186482112934</v>
      </c>
      <c r="AI60" s="9">
        <f>MalDeath!BS60-AB60</f>
        <v>27.388661917264471</v>
      </c>
      <c r="AJ60" s="9">
        <f>MalDeath!BT60-AC60</f>
        <v>-27.12532792926072</v>
      </c>
      <c r="AK60" s="9">
        <f>MalDeath!BU60-AD60</f>
        <v>80.590311446197347</v>
      </c>
      <c r="AL60" s="9">
        <f>MalDeath!BV60-AE60</f>
        <v>68.84268785397353</v>
      </c>
      <c r="AN60" s="9">
        <f t="shared" si="1"/>
        <v>8.6650809488098623</v>
      </c>
      <c r="AO60" s="9">
        <f t="shared" si="1"/>
        <v>3.6791068696505476</v>
      </c>
      <c r="AP60" s="9">
        <f t="shared" si="2"/>
        <v>6.131356817733149</v>
      </c>
      <c r="AQ60" s="9">
        <f t="shared" si="3"/>
        <v>93.685276258901979</v>
      </c>
      <c r="AR60" s="9">
        <f t="shared" si="4"/>
        <v>57.314329940174346</v>
      </c>
    </row>
    <row r="61" spans="1:44" x14ac:dyDescent="0.2">
      <c r="A61">
        <f t="shared" si="0"/>
        <v>58</v>
      </c>
      <c r="B61" s="10">
        <f>MalDeath!AZ61/MalCnts!N61</f>
        <v>8.4955626384824109E-3</v>
      </c>
      <c r="C61" s="10">
        <f>MalDeath!BA61/MalCnts!O61</f>
        <v>8.485941038098797E-3</v>
      </c>
      <c r="D61" s="10">
        <f>MalDeath!BB61/MalCnts!P61</f>
        <v>8.1102659999159558E-3</v>
      </c>
      <c r="E61" s="10">
        <f>MalDeath!BC61/MalCnts!Q61</f>
        <v>9.0530708678803664E-3</v>
      </c>
      <c r="F61" s="10">
        <f>MalDeath!BD61/MalCnts!R61</f>
        <v>6.7450942961000951E-3</v>
      </c>
      <c r="G61" s="10">
        <f>MalDeath!BE61/MalCnts!S61</f>
        <v>7.2564125954736568E-3</v>
      </c>
      <c r="H61" s="10">
        <f>MalDeath!BF61/MalCnts!T61</f>
        <v>7.093811502296086E-3</v>
      </c>
      <c r="I61" s="10">
        <f>MalDeath!BG61/MalCnts!U61</f>
        <v>7.1774252237828398E-3</v>
      </c>
      <c r="J61" s="10">
        <f>MalDeath!BH61/MalCnts!V61</f>
        <v>6.584813136191396E-3</v>
      </c>
      <c r="K61" s="10">
        <f>MalDeath!BI61/MalCnts!W61</f>
        <v>6.6303420206131423E-3</v>
      </c>
      <c r="L61" s="10">
        <f>MalDeath!BJ61/MalCnts!X61</f>
        <v>6.3507972665148068E-3</v>
      </c>
      <c r="M61" s="10">
        <f>MalDeath!BK61/MalCnts!Y61</f>
        <v>6.6956689690693206E-3</v>
      </c>
      <c r="N61" s="10">
        <f>MalDeath!BL61/MalCnts!Z61</f>
        <v>6.222367774684788E-3</v>
      </c>
      <c r="O61" s="10">
        <f>MalDeath!BM61/MalCnts!AA61</f>
        <v>6.1670732702719857E-3</v>
      </c>
      <c r="P61" s="10">
        <f>MalDeath!BN61/MalCnts!AB61</f>
        <v>5.6309685618965242E-3</v>
      </c>
      <c r="Q61" s="10">
        <f>MalDeath!BO61/MalCnts!AC61</f>
        <v>6.0203591244702695E-3</v>
      </c>
      <c r="R61" s="10">
        <f>MalDeath!BP61/MalCnts!AD61</f>
        <v>5.3233826587814415E-3</v>
      </c>
      <c r="S61" s="10">
        <f>MalDeath!BQ61/MalCnts!AE61</f>
        <v>5.7196374218148978E-3</v>
      </c>
      <c r="T61" s="10">
        <f>MalDeath!BR61/MalCnts!AF61</f>
        <v>5.6126600355357768E-3</v>
      </c>
      <c r="U61" s="10">
        <f>MalDeath!BS61/MalCnts!AG61</f>
        <v>5.220093718891883E-3</v>
      </c>
      <c r="V61" s="10">
        <f>MalDeath!BT61/MalCnts!AH61</f>
        <v>5.3584463714173415E-3</v>
      </c>
      <c r="W61" s="10">
        <f>MalDeath!BU61/MalCnts!AI61</f>
        <v>5.8996124456717871E-3</v>
      </c>
      <c r="X61" s="10">
        <f>MalDeath!BV61/MalCnts!AJ61</f>
        <v>5.4187990644466574E-3</v>
      </c>
      <c r="Y61" s="80">
        <f>X61*'Male fit'!O61/'Male fit'!N61</f>
        <v>5.2651859324096524E-3</v>
      </c>
      <c r="Z61" s="10"/>
      <c r="AA61" s="39">
        <f>'Male fit'!J61*MalCnts!AF61</f>
        <v>658.59805185120842</v>
      </c>
      <c r="AB61" s="39">
        <f>'Male fit'!K61*MalCnts!AG61</f>
        <v>658.45042678174798</v>
      </c>
      <c r="AC61" s="39">
        <f>'Male fit'!L61*MalCnts!AH61</f>
        <v>646.96663732344939</v>
      </c>
      <c r="AD61" s="39">
        <f>'Male fit'!M61*MalCnts!AI61</f>
        <v>643.76689306845435</v>
      </c>
      <c r="AE61" s="39">
        <f>'Male fit'!N61*MalCnts!AJ61</f>
        <v>636.25053286351067</v>
      </c>
      <c r="AF61" s="39">
        <f>'Male fit'!O61*MalCnts!AK61</f>
        <v>617.05914794678677</v>
      </c>
      <c r="AH61" s="9">
        <f>MalDeath!BR61-AA61</f>
        <v>17.401948148791575</v>
      </c>
      <c r="AI61" s="9">
        <f>MalDeath!BS61-AB61</f>
        <v>-13.450426781747979</v>
      </c>
      <c r="AJ61" s="9">
        <f>MalDeath!BT61-AC61</f>
        <v>21.03336267655061</v>
      </c>
      <c r="AK61" s="9">
        <f>MalDeath!BU61-AD61</f>
        <v>108.23310693154565</v>
      </c>
      <c r="AL61" s="9">
        <f>MalDeath!BV61-AE61</f>
        <v>65.749467136489329</v>
      </c>
      <c r="AN61" s="9">
        <f t="shared" si="1"/>
        <v>7.516694186663381</v>
      </c>
      <c r="AO61" s="9">
        <f t="shared" si="1"/>
        <v>-0.4648417831260076</v>
      </c>
      <c r="AP61" s="9">
        <f t="shared" si="2"/>
        <v>7.8667416455484274</v>
      </c>
      <c r="AQ61" s="9">
        <f t="shared" si="3"/>
        <v>86.362814372001054</v>
      </c>
      <c r="AR61" s="9">
        <f t="shared" si="4"/>
        <v>43.379133070103556</v>
      </c>
    </row>
    <row r="62" spans="1:44" x14ac:dyDescent="0.2">
      <c r="A62">
        <f t="shared" si="0"/>
        <v>59</v>
      </c>
      <c r="B62" s="10">
        <f>MalDeath!AZ62/MalCnts!N62</f>
        <v>9.6519303860772149E-3</v>
      </c>
      <c r="C62" s="10">
        <f>MalDeath!BA62/MalCnts!O62</f>
        <v>8.8914384052774988E-3</v>
      </c>
      <c r="D62" s="10">
        <f>MalDeath!BB62/MalCnts!P62</f>
        <v>8.2325529790302897E-3</v>
      </c>
      <c r="E62" s="10">
        <f>MalDeath!BC62/MalCnts!Q62</f>
        <v>8.4957892280604994E-3</v>
      </c>
      <c r="F62" s="10">
        <f>MalDeath!BD62/MalCnts!R62</f>
        <v>9.1286029559285754E-3</v>
      </c>
      <c r="G62" s="10">
        <f>MalDeath!BE62/MalCnts!S62</f>
        <v>6.3661031099979124E-3</v>
      </c>
      <c r="H62" s="10">
        <f>MalDeath!BF62/MalCnts!T62</f>
        <v>7.9568938829809484E-3</v>
      </c>
      <c r="I62" s="10">
        <f>MalDeath!BG62/MalCnts!U62</f>
        <v>8.2950935404165187E-3</v>
      </c>
      <c r="J62" s="10">
        <f>MalDeath!BH62/MalCnts!V62</f>
        <v>7.723424357222136E-3</v>
      </c>
      <c r="K62" s="10">
        <f>MalDeath!BI62/MalCnts!W62</f>
        <v>6.7272965437227489E-3</v>
      </c>
      <c r="L62" s="10">
        <f>MalDeath!BJ62/MalCnts!X62</f>
        <v>7.4245501346053939E-3</v>
      </c>
      <c r="M62" s="10">
        <f>MalDeath!BK62/MalCnts!Y62</f>
        <v>6.7655023637949235E-3</v>
      </c>
      <c r="N62" s="10">
        <f>MalDeath!BL62/MalCnts!Z62</f>
        <v>7.3536902744204572E-3</v>
      </c>
      <c r="O62" s="10">
        <f>MalDeath!BM62/MalCnts!AA62</f>
        <v>7.0010813188424387E-3</v>
      </c>
      <c r="P62" s="10">
        <f>MalDeath!BN62/MalCnts!AB62</f>
        <v>6.4833669677018743E-3</v>
      </c>
      <c r="Q62" s="10">
        <f>MalDeath!BO62/MalCnts!AC62</f>
        <v>6.4242682731780135E-3</v>
      </c>
      <c r="R62" s="10">
        <f>MalDeath!BP62/MalCnts!AD62</f>
        <v>6.241044979474873E-3</v>
      </c>
      <c r="S62" s="10">
        <f>MalDeath!BQ62/MalCnts!AE62</f>
        <v>6.238866849673428E-3</v>
      </c>
      <c r="T62" s="10">
        <f>MalDeath!BR62/MalCnts!AF62</f>
        <v>6.2885679215778593E-3</v>
      </c>
      <c r="U62" s="10">
        <f>MalDeath!BS62/MalCnts!AG62</f>
        <v>5.9933722318216342E-3</v>
      </c>
      <c r="V62" s="10">
        <f>MalDeath!BT62/MalCnts!AH62</f>
        <v>6.2286550658643683E-3</v>
      </c>
      <c r="W62" s="10">
        <f>MalDeath!BU62/MalCnts!AI62</f>
        <v>6.2795234333435437E-3</v>
      </c>
      <c r="X62" s="10">
        <f>MalDeath!BV62/MalCnts!AJ62</f>
        <v>5.5598053673808975E-3</v>
      </c>
      <c r="Y62" s="80">
        <f>X62*'Male fit'!O62/'Male fit'!N62</f>
        <v>5.423185775865107E-3</v>
      </c>
      <c r="Z62" s="10"/>
      <c r="AA62" s="39">
        <f>'Male fit'!J62*MalCnts!AF62</f>
        <v>728.04074106042094</v>
      </c>
      <c r="AB62" s="39">
        <f>'Male fit'!K62*MalCnts!AG62</f>
        <v>716.85604501228147</v>
      </c>
      <c r="AC62" s="39">
        <f>'Male fit'!L62*MalCnts!AH62</f>
        <v>719.04925894457881</v>
      </c>
      <c r="AD62" s="39">
        <f>'Male fit'!M62*MalCnts!AI62</f>
        <v>708.34040230532162</v>
      </c>
      <c r="AE62" s="39">
        <f>'Male fit'!N62*MalCnts!AJ62</f>
        <v>706.67215298299845</v>
      </c>
      <c r="AF62" s="39">
        <f>'Male fit'!O62*MalCnts!AK62</f>
        <v>687.57862605536616</v>
      </c>
      <c r="AH62" s="9">
        <f>MalDeath!BR62-AA62</f>
        <v>19.959258939579058</v>
      </c>
      <c r="AI62" s="9">
        <f>MalDeath!BS62-AB62</f>
        <v>1.14395498771853</v>
      </c>
      <c r="AJ62" s="9">
        <f>MalDeath!BT62-AC62</f>
        <v>46.95074105542119</v>
      </c>
      <c r="AK62" s="9">
        <f>MalDeath!BU62-AD62</f>
        <v>70.659597694678382</v>
      </c>
      <c r="AL62" s="9">
        <f>MalDeath!BV62-AE62</f>
        <v>-1.6721529829984547</v>
      </c>
      <c r="AN62" s="9">
        <f t="shared" si="1"/>
        <v>8.7676406341921851</v>
      </c>
      <c r="AO62" s="9">
        <f t="shared" si="1"/>
        <v>-10.270018157400091</v>
      </c>
      <c r="AP62" s="9">
        <f t="shared" si="2"/>
        <v>20.530634995411013</v>
      </c>
      <c r="AQ62" s="9">
        <f t="shared" si="3"/>
        <v>59.279991074083497</v>
      </c>
      <c r="AR62" s="9">
        <f t="shared" si="4"/>
        <v>31.974831337660227</v>
      </c>
    </row>
    <row r="63" spans="1:44" x14ac:dyDescent="0.2">
      <c r="A63">
        <f t="shared" si="0"/>
        <v>60</v>
      </c>
      <c r="B63" s="10">
        <f>MalDeath!AZ63/MalCnts!N63</f>
        <v>1.018483125978718E-2</v>
      </c>
      <c r="C63" s="10">
        <f>MalDeath!BA63/MalCnts!O63</f>
        <v>1.0129587996059312E-2</v>
      </c>
      <c r="D63" s="10">
        <f>MalDeath!BB63/MalCnts!P63</f>
        <v>9.9100730279437499E-3</v>
      </c>
      <c r="E63" s="10">
        <f>MalDeath!BC63/MalCnts!Q63</f>
        <v>9.5475021851677538E-3</v>
      </c>
      <c r="F63" s="10">
        <f>MalDeath!BD63/MalCnts!R63</f>
        <v>9.7006206253416657E-3</v>
      </c>
      <c r="G63" s="10">
        <f>MalDeath!BE63/MalCnts!S63</f>
        <v>9.5372142776714332E-3</v>
      </c>
      <c r="H63" s="10">
        <f>MalDeath!BF63/MalCnts!T63</f>
        <v>7.1888220705752679E-3</v>
      </c>
      <c r="I63" s="10">
        <f>MalDeath!BG63/MalCnts!U63</f>
        <v>8.4629807935944872E-3</v>
      </c>
      <c r="J63" s="10">
        <f>MalDeath!BH63/MalCnts!V63</f>
        <v>8.6042575933018613E-3</v>
      </c>
      <c r="K63" s="10">
        <f>MalDeath!BI63/MalCnts!W63</f>
        <v>8.2208248566672838E-3</v>
      </c>
      <c r="L63" s="10">
        <f>MalDeath!BJ63/MalCnts!X63</f>
        <v>8.1580684711873991E-3</v>
      </c>
      <c r="M63" s="10">
        <f>MalDeath!BK63/MalCnts!Y63</f>
        <v>7.2830785049220279E-3</v>
      </c>
      <c r="N63" s="10">
        <f>MalDeath!BL63/MalCnts!Z63</f>
        <v>7.1718087764431528E-3</v>
      </c>
      <c r="O63" s="10">
        <f>MalDeath!BM63/MalCnts!AA63</f>
        <v>7.5507270724832461E-3</v>
      </c>
      <c r="P63" s="10">
        <f>MalDeath!BN63/MalCnts!AB63</f>
        <v>7.4715085243539777E-3</v>
      </c>
      <c r="Q63" s="10">
        <f>MalDeath!BO63/MalCnts!AC63</f>
        <v>7.3490185978918711E-3</v>
      </c>
      <c r="R63" s="10">
        <f>MalDeath!BP63/MalCnts!AD63</f>
        <v>7.2295840304930966E-3</v>
      </c>
      <c r="S63" s="10">
        <f>MalDeath!BQ63/MalCnts!AE63</f>
        <v>7.130408627263639E-3</v>
      </c>
      <c r="T63" s="10">
        <f>MalDeath!BR63/MalCnts!AF63</f>
        <v>6.7053044676040228E-3</v>
      </c>
      <c r="U63" s="10">
        <f>MalDeath!BS63/MalCnts!AG63</f>
        <v>6.561646499750556E-3</v>
      </c>
      <c r="V63" s="10">
        <f>MalDeath!BT63/MalCnts!AH63</f>
        <v>6.7653205972955507E-3</v>
      </c>
      <c r="W63" s="10">
        <f>MalDeath!BU63/MalCnts!AI63</f>
        <v>6.8006055894267361E-3</v>
      </c>
      <c r="X63" s="10">
        <f>MalDeath!BV63/MalCnts!AJ63</f>
        <v>6.4909280973720253E-3</v>
      </c>
      <c r="Y63" s="80">
        <f>X63*'Male fit'!O63/'Male fit'!N63</f>
        <v>6.3634626364132635E-3</v>
      </c>
      <c r="Z63" s="10"/>
      <c r="AA63" s="39">
        <f>'Male fit'!J63*MalCnts!AF63</f>
        <v>787.0321332225875</v>
      </c>
      <c r="AB63" s="39">
        <f>'Male fit'!K63*MalCnts!AG63</f>
        <v>791.65999239797213</v>
      </c>
      <c r="AC63" s="39">
        <f>'Male fit'!L63*MalCnts!AH63</f>
        <v>782.72080909000181</v>
      </c>
      <c r="AD63" s="39">
        <f>'Male fit'!M63*MalCnts!AI63</f>
        <v>787.64221296328776</v>
      </c>
      <c r="AE63" s="39">
        <f>'Male fit'!N63*MalCnts!AJ63</f>
        <v>780.10933613143504</v>
      </c>
      <c r="AF63" s="39">
        <f>'Male fit'!O63*MalCnts!AK63</f>
        <v>762.94310114538905</v>
      </c>
      <c r="AH63" s="9">
        <f>MalDeath!BR63-AA63</f>
        <v>-13.032133222587504</v>
      </c>
      <c r="AI63" s="9">
        <f>MalDeath!BS63-AB63</f>
        <v>-15.659992397972132</v>
      </c>
      <c r="AJ63" s="9">
        <f>MalDeath!BT63-AC63</f>
        <v>23.279190909998192</v>
      </c>
      <c r="AK63" s="9">
        <f>MalDeath!BU63-AD63</f>
        <v>43.357787036712239</v>
      </c>
      <c r="AL63" s="9">
        <f>MalDeath!BV63-AE63</f>
        <v>20.890663868564957</v>
      </c>
      <c r="AN63" s="9">
        <f t="shared" si="1"/>
        <v>10.473373873986452</v>
      </c>
      <c r="AO63" s="9">
        <f t="shared" si="1"/>
        <v>-23.141678726472811</v>
      </c>
      <c r="AP63" s="9">
        <f t="shared" si="2"/>
        <v>23.479998546209252</v>
      </c>
      <c r="AQ63" s="9">
        <f t="shared" si="3"/>
        <v>67.719052936596128</v>
      </c>
      <c r="AR63" s="9">
        <f t="shared" si="4"/>
        <v>26.103916187805432</v>
      </c>
    </row>
    <row r="64" spans="1:44" x14ac:dyDescent="0.2">
      <c r="A64">
        <f t="shared" si="0"/>
        <v>61</v>
      </c>
      <c r="B64" s="10">
        <f>MalDeath!AZ64/MalCnts!N64</f>
        <v>1.1094098718015259E-2</v>
      </c>
      <c r="C64" s="10">
        <f>MalDeath!BA64/MalCnts!O64</f>
        <v>1.056552995851036E-2</v>
      </c>
      <c r="D64" s="10">
        <f>MalDeath!BB64/MalCnts!P64</f>
        <v>1.1227344139173085E-2</v>
      </c>
      <c r="E64" s="10">
        <f>MalDeath!BC64/MalCnts!Q64</f>
        <v>1.0770151294982476E-2</v>
      </c>
      <c r="F64" s="10">
        <f>MalDeath!BD64/MalCnts!R64</f>
        <v>9.6664891266162751E-3</v>
      </c>
      <c r="G64" s="10">
        <f>MalDeath!BE64/MalCnts!S64</f>
        <v>1.0287597428642666E-2</v>
      </c>
      <c r="H64" s="10">
        <f>MalDeath!BF64/MalCnts!T64</f>
        <v>1.0520562918431479E-2</v>
      </c>
      <c r="I64" s="10">
        <f>MalDeath!BG64/MalCnts!U64</f>
        <v>7.4024336319418287E-3</v>
      </c>
      <c r="J64" s="10">
        <f>MalDeath!BH64/MalCnts!V64</f>
        <v>9.4539249146757681E-3</v>
      </c>
      <c r="K64" s="10">
        <f>MalDeath!BI64/MalCnts!W64</f>
        <v>9.8009243440574031E-3</v>
      </c>
      <c r="L64" s="10">
        <f>MalDeath!BJ64/MalCnts!X64</f>
        <v>8.2529025038466913E-3</v>
      </c>
      <c r="M64" s="10">
        <f>MalDeath!BK64/MalCnts!Y64</f>
        <v>8.0756389647202061E-3</v>
      </c>
      <c r="N64" s="10">
        <f>MalDeath!BL64/MalCnts!Z64</f>
        <v>8.2168637690062975E-3</v>
      </c>
      <c r="O64" s="10">
        <f>MalDeath!BM64/MalCnts!AA64</f>
        <v>7.9208844521155009E-3</v>
      </c>
      <c r="P64" s="10">
        <f>MalDeath!BN64/MalCnts!AB64</f>
        <v>8.1972613053503361E-3</v>
      </c>
      <c r="Q64" s="10">
        <f>MalDeath!BO64/MalCnts!AC64</f>
        <v>7.9329608938547482E-3</v>
      </c>
      <c r="R64" s="10">
        <f>MalDeath!BP64/MalCnts!AD64</f>
        <v>7.9255462138136251E-3</v>
      </c>
      <c r="S64" s="10">
        <f>MalDeath!BQ64/MalCnts!AE64</f>
        <v>7.6078530350285741E-3</v>
      </c>
      <c r="T64" s="10">
        <f>MalDeath!BR64/MalCnts!AF64</f>
        <v>7.5809540777693647E-3</v>
      </c>
      <c r="U64" s="10">
        <f>MalDeath!BS64/MalCnts!AG64</f>
        <v>6.9604354197194893E-3</v>
      </c>
      <c r="V64" s="10">
        <f>MalDeath!BT64/MalCnts!AH64</f>
        <v>7.6100650345602506E-3</v>
      </c>
      <c r="W64" s="10">
        <f>MalDeath!BU64/MalCnts!AI64</f>
        <v>7.1067019325835104E-3</v>
      </c>
      <c r="X64" s="10">
        <f>MalDeath!BV64/MalCnts!AJ64</f>
        <v>7.0899793311868511E-3</v>
      </c>
      <c r="Y64" s="80">
        <f>X64*'Male fit'!O64/'Male fit'!N64</f>
        <v>6.9680405554474632E-3</v>
      </c>
      <c r="Z64" s="10"/>
      <c r="AA64" s="39">
        <f>'Male fit'!J64*MalCnts!AF64</f>
        <v>844.64805717693514</v>
      </c>
      <c r="AB64" s="39">
        <f>'Male fit'!K64*MalCnts!AG64</f>
        <v>848.77228851226334</v>
      </c>
      <c r="AC64" s="39">
        <f>'Male fit'!L64*MalCnts!AH64</f>
        <v>855.4847917356542</v>
      </c>
      <c r="AD64" s="39">
        <f>'Male fit'!M64*MalCnts!AI64</f>
        <v>847.44084773871612</v>
      </c>
      <c r="AE64" s="39">
        <f>'Male fit'!N64*MalCnts!AJ64</f>
        <v>854.93650918772823</v>
      </c>
      <c r="AF64" s="39">
        <f>'Male fit'!O64*MalCnts!AK64</f>
        <v>838.02551956200682</v>
      </c>
      <c r="AH64" s="9">
        <f>MalDeath!BR64-AA64</f>
        <v>6.35194282306486</v>
      </c>
      <c r="AI64" s="9">
        <f>MalDeath!BS64-AB64</f>
        <v>-50.772288512263344</v>
      </c>
      <c r="AJ64" s="9">
        <f>MalDeath!BT64-AC64</f>
        <v>38.515208264345802</v>
      </c>
      <c r="AK64" s="9">
        <f>MalDeath!BU64-AD64</f>
        <v>-6.4408477387161156</v>
      </c>
      <c r="AL64" s="9">
        <f>MalDeath!BV64-AE64</f>
        <v>6.0634908122717661</v>
      </c>
      <c r="AN64" s="9">
        <f t="shared" si="1"/>
        <v>11.645776041727027</v>
      </c>
      <c r="AO64" s="9">
        <f t="shared" si="1"/>
        <v>-32.375243831750275</v>
      </c>
      <c r="AP64" s="9">
        <f t="shared" si="2"/>
        <v>42.9360173287781</v>
      </c>
      <c r="AQ64" s="9">
        <f t="shared" si="3"/>
        <v>61.509257624457931</v>
      </c>
      <c r="AR64" s="9">
        <f t="shared" si="4"/>
        <v>27.08085889312731</v>
      </c>
    </row>
    <row r="65" spans="1:44" x14ac:dyDescent="0.2">
      <c r="A65">
        <f t="shared" si="0"/>
        <v>62</v>
      </c>
      <c r="B65" s="10">
        <f>MalDeath!AZ65/MalCnts!N65</f>
        <v>1.2233559485015226E-2</v>
      </c>
      <c r="C65" s="10">
        <f>MalDeath!BA65/MalCnts!O65</f>
        <v>1.1606380883607957E-2</v>
      </c>
      <c r="D65" s="10">
        <f>MalDeath!BB65/MalCnts!P65</f>
        <v>1.1787546803494661E-2</v>
      </c>
      <c r="E65" s="10">
        <f>MalDeath!BC65/MalCnts!Q65</f>
        <v>1.2050062060405462E-2</v>
      </c>
      <c r="F65" s="10">
        <f>MalDeath!BD65/MalCnts!R65</f>
        <v>1.1189139734427932E-2</v>
      </c>
      <c r="G65" s="10">
        <f>MalDeath!BE65/MalCnts!S65</f>
        <v>1.1063165626147632E-2</v>
      </c>
      <c r="H65" s="10">
        <f>MalDeath!BF65/MalCnts!T65</f>
        <v>1.1058937113266337E-2</v>
      </c>
      <c r="I65" s="10">
        <f>MalDeath!BG65/MalCnts!U65</f>
        <v>1.0745629189413309E-2</v>
      </c>
      <c r="J65" s="10">
        <f>MalDeath!BH65/MalCnts!V65</f>
        <v>8.4338246856972589E-3</v>
      </c>
      <c r="K65" s="10">
        <f>MalDeath!BI65/MalCnts!W65</f>
        <v>1.0157361500323345E-2</v>
      </c>
      <c r="L65" s="10">
        <f>MalDeath!BJ65/MalCnts!X65</f>
        <v>9.7147318915581701E-3</v>
      </c>
      <c r="M65" s="10">
        <f>MalDeath!BK65/MalCnts!Y65</f>
        <v>8.7796890879662734E-3</v>
      </c>
      <c r="N65" s="10">
        <f>MalDeath!BL65/MalCnts!Z65</f>
        <v>9.3403217755250924E-3</v>
      </c>
      <c r="O65" s="10">
        <f>MalDeath!BM65/MalCnts!AA65</f>
        <v>8.7530742268440518E-3</v>
      </c>
      <c r="P65" s="10">
        <f>MalDeath!BN65/MalCnts!AB65</f>
        <v>8.8102409638554213E-3</v>
      </c>
      <c r="Q65" s="10">
        <f>MalDeath!BO65/MalCnts!AC65</f>
        <v>8.8866946432979519E-3</v>
      </c>
      <c r="R65" s="10">
        <f>MalDeath!BP65/MalCnts!AD65</f>
        <v>9.0526632108782219E-3</v>
      </c>
      <c r="S65" s="10">
        <f>MalDeath!BQ65/MalCnts!AE65</f>
        <v>8.3998280791583359E-3</v>
      </c>
      <c r="T65" s="10">
        <f>MalDeath!BR65/MalCnts!AF65</f>
        <v>8.4620208869215872E-3</v>
      </c>
      <c r="U65" s="10">
        <f>MalDeath!BS65/MalCnts!AG65</f>
        <v>7.7729508491006351E-3</v>
      </c>
      <c r="V65" s="10">
        <f>MalDeath!BT65/MalCnts!AH65</f>
        <v>7.8359028418324775E-3</v>
      </c>
      <c r="W65" s="10">
        <f>MalDeath!BU65/MalCnts!AI65</f>
        <v>8.8380913155026979E-3</v>
      </c>
      <c r="X65" s="10">
        <f>MalDeath!BV65/MalCnts!AJ65</f>
        <v>7.9601990049751239E-3</v>
      </c>
      <c r="Y65" s="80">
        <f>X65*'Male fit'!O65/'Male fit'!N65</f>
        <v>7.7930102455415155E-3</v>
      </c>
      <c r="Z65" s="10"/>
      <c r="AA65" s="39">
        <f>'Male fit'!J65*MalCnts!AF65</f>
        <v>909.31414731891573</v>
      </c>
      <c r="AB65" s="39">
        <f>'Male fit'!K65*MalCnts!AG65</f>
        <v>902.96964092809912</v>
      </c>
      <c r="AC65" s="39">
        <f>'Male fit'!L65*MalCnts!AH65</f>
        <v>904.37851017526953</v>
      </c>
      <c r="AD65" s="39">
        <f>'Male fit'!M65*MalCnts!AI65</f>
        <v>907.2143792412395</v>
      </c>
      <c r="AE65" s="39">
        <f>'Male fit'!N65*MalCnts!AJ65</f>
        <v>896.51188789530045</v>
      </c>
      <c r="AF65" s="39">
        <f>'Male fit'!O65*MalCnts!AK65</f>
        <v>875.15199338448895</v>
      </c>
      <c r="AH65" s="9">
        <f>MalDeath!BR65-AA65</f>
        <v>21.68585268108427</v>
      </c>
      <c r="AI65" s="9">
        <f>MalDeath!BS65-AB65</f>
        <v>-36.969640928099125</v>
      </c>
      <c r="AJ65" s="9">
        <f>MalDeath!BT65-AC65</f>
        <v>-12.378510175269525</v>
      </c>
      <c r="AK65" s="9">
        <f>MalDeath!BU65-AD65</f>
        <v>122.7856207587605</v>
      </c>
      <c r="AL65" s="9">
        <f>MalDeath!BV65-AE65</f>
        <v>39.488112104699553</v>
      </c>
      <c r="AN65" s="9">
        <f t="shared" si="1"/>
        <v>12.185474341068424</v>
      </c>
      <c r="AO65" s="9">
        <f t="shared" si="1"/>
        <v>-32.184880229591251</v>
      </c>
      <c r="AP65" s="9">
        <f t="shared" si="2"/>
        <v>48.167977340744415</v>
      </c>
      <c r="AQ65" s="9">
        <f t="shared" si="3"/>
        <v>62.148442661587659</v>
      </c>
      <c r="AR65" s="9">
        <f t="shared" si="4"/>
        <v>36.887477103522045</v>
      </c>
    </row>
    <row r="66" spans="1:44" x14ac:dyDescent="0.2">
      <c r="A66">
        <f t="shared" si="0"/>
        <v>63</v>
      </c>
      <c r="B66" s="10">
        <f>MalDeath!AZ66/MalCnts!N66</f>
        <v>1.5277158994553111E-2</v>
      </c>
      <c r="C66" s="10">
        <f>MalDeath!BA66/MalCnts!O66</f>
        <v>1.3694000594803579E-2</v>
      </c>
      <c r="D66" s="10">
        <f>MalDeath!BB66/MalCnts!P66</f>
        <v>1.4139398776270285E-2</v>
      </c>
      <c r="E66" s="10">
        <f>MalDeath!BC66/MalCnts!Q66</f>
        <v>1.268085867163855E-2</v>
      </c>
      <c r="F66" s="10">
        <f>MalDeath!BD66/MalCnts!R66</f>
        <v>1.2837138627998061E-2</v>
      </c>
      <c r="G66" s="10">
        <f>MalDeath!BE66/MalCnts!S66</f>
        <v>1.1484320208395953E-2</v>
      </c>
      <c r="H66" s="10">
        <f>MalDeath!BF66/MalCnts!T66</f>
        <v>1.1120546256121536E-2</v>
      </c>
      <c r="I66" s="10">
        <f>MalDeath!BG66/MalCnts!U66</f>
        <v>1.1955555555555556E-2</v>
      </c>
      <c r="J66" s="10">
        <f>MalDeath!BH66/MalCnts!V66</f>
        <v>1.0765717481474577E-2</v>
      </c>
      <c r="K66" s="10">
        <f>MalDeath!BI66/MalCnts!W66</f>
        <v>8.9700357295266469E-3</v>
      </c>
      <c r="L66" s="10">
        <f>MalDeath!BJ66/MalCnts!X66</f>
        <v>1.156810098333217E-2</v>
      </c>
      <c r="M66" s="10">
        <f>MalDeath!BK66/MalCnts!Y66</f>
        <v>1.0647957078002476E-2</v>
      </c>
      <c r="N66" s="10">
        <f>MalDeath!BL66/MalCnts!Z66</f>
        <v>1.021048428498089E-2</v>
      </c>
      <c r="O66" s="10">
        <f>MalDeath!BM66/MalCnts!AA66</f>
        <v>9.8791045789019555E-3</v>
      </c>
      <c r="P66" s="10">
        <f>MalDeath!BN66/MalCnts!AB66</f>
        <v>9.1956494122015803E-3</v>
      </c>
      <c r="Q66" s="10">
        <f>MalDeath!BO66/MalCnts!AC66</f>
        <v>9.616481052111445E-3</v>
      </c>
      <c r="R66" s="10">
        <f>MalDeath!BP66/MalCnts!AD66</f>
        <v>1.0098106844485323E-2</v>
      </c>
      <c r="S66" s="10">
        <f>MalDeath!BQ66/MalCnts!AE66</f>
        <v>9.4484457922668682E-3</v>
      </c>
      <c r="T66" s="10">
        <f>MalDeath!BR66/MalCnts!AF66</f>
        <v>9.3416537837939743E-3</v>
      </c>
      <c r="U66" s="10">
        <f>MalDeath!BS66/MalCnts!AG66</f>
        <v>8.3938127703247559E-3</v>
      </c>
      <c r="V66" s="10">
        <f>MalDeath!BT66/MalCnts!AH66</f>
        <v>9.8286769297602564E-3</v>
      </c>
      <c r="W66" s="10">
        <f>MalDeath!BU66/MalCnts!AI66</f>
        <v>9.2595874388601406E-3</v>
      </c>
      <c r="X66" s="10">
        <f>MalDeath!BV66/MalCnts!AJ66</f>
        <v>9.0044113830983485E-3</v>
      </c>
      <c r="Y66" s="80">
        <f>X66*'Male fit'!O66/'Male fit'!N66</f>
        <v>8.8089181429492451E-3</v>
      </c>
      <c r="Z66" s="10"/>
      <c r="AA66" s="39">
        <f>'Male fit'!J66*MalCnts!AF66</f>
        <v>967.73604101250555</v>
      </c>
      <c r="AB66" s="39">
        <f>'Male fit'!K66*MalCnts!AG66</f>
        <v>975.61825230813531</v>
      </c>
      <c r="AC66" s="39">
        <f>'Male fit'!L66*MalCnts!AH66</f>
        <v>967.68654341060517</v>
      </c>
      <c r="AD66" s="39">
        <f>'Male fit'!M66*MalCnts!AI66</f>
        <v>967.81586962914537</v>
      </c>
      <c r="AE66" s="39">
        <f>'Male fit'!N66*MalCnts!AJ66</f>
        <v>970.36581933690127</v>
      </c>
      <c r="AF66" s="39">
        <f>'Male fit'!O66*MalCnts!AK66</f>
        <v>945.71007227244036</v>
      </c>
      <c r="AH66" s="9">
        <f>MalDeath!BR66-AA66</f>
        <v>23.263958987494448</v>
      </c>
      <c r="AI66" s="9">
        <f>MalDeath!BS66-AB66</f>
        <v>-59.618252308135311</v>
      </c>
      <c r="AJ66" s="9">
        <f>MalDeath!BT66-AC66</f>
        <v>118.31345658939483</v>
      </c>
      <c r="AK66" s="9">
        <f>MalDeath!BU66-AD66</f>
        <v>77.184130370854632</v>
      </c>
      <c r="AL66" s="9">
        <f>MalDeath!BV66-AE66</f>
        <v>70.634180663098732</v>
      </c>
      <c r="AN66" s="9">
        <f t="shared" si="1"/>
        <v>19.756761181256479</v>
      </c>
      <c r="AO66" s="9">
        <f t="shared" si="1"/>
        <v>-29.815619908143482</v>
      </c>
      <c r="AP66" s="9">
        <f t="shared" si="2"/>
        <v>53.982895689489531</v>
      </c>
      <c r="AQ66" s="9">
        <f t="shared" si="3"/>
        <v>82.10412415558315</v>
      </c>
      <c r="AR66" s="9">
        <f t="shared" si="4"/>
        <v>47.137205166247192</v>
      </c>
    </row>
    <row r="67" spans="1:44" x14ac:dyDescent="0.2">
      <c r="A67">
        <f t="shared" si="0"/>
        <v>64</v>
      </c>
      <c r="B67" s="10">
        <f>MalDeath!AZ67/MalCnts!N67</f>
        <v>1.6273488263185622E-2</v>
      </c>
      <c r="C67" s="10">
        <f>MalDeath!BA67/MalCnts!O67</f>
        <v>1.6064784416721382E-2</v>
      </c>
      <c r="D67" s="10">
        <f>MalDeath!BB67/MalCnts!P67</f>
        <v>1.5182865834440989E-2</v>
      </c>
      <c r="E67" s="10">
        <f>MalDeath!BC67/MalCnts!Q67</f>
        <v>1.4271069385993309E-2</v>
      </c>
      <c r="F67" s="10">
        <f>MalDeath!BD67/MalCnts!R67</f>
        <v>1.3361298842538647E-2</v>
      </c>
      <c r="G67" s="10">
        <f>MalDeath!BE67/MalCnts!S67</f>
        <v>1.357147599760972E-2</v>
      </c>
      <c r="H67" s="10">
        <f>MalDeath!BF67/MalCnts!T67</f>
        <v>1.2441284753078583E-2</v>
      </c>
      <c r="I67" s="10">
        <f>MalDeath!BG67/MalCnts!U67</f>
        <v>1.1726714516376151E-2</v>
      </c>
      <c r="J67" s="10">
        <f>MalDeath!BH67/MalCnts!V67</f>
        <v>1.2397345033187086E-2</v>
      </c>
      <c r="K67" s="10">
        <f>MalDeath!BI67/MalCnts!W67</f>
        <v>1.2990687256866675E-2</v>
      </c>
      <c r="L67" s="10">
        <f>MalDeath!BJ67/MalCnts!X67</f>
        <v>9.895207299937361E-3</v>
      </c>
      <c r="M67" s="10">
        <f>MalDeath!BK67/MalCnts!Y67</f>
        <v>1.1451895866209413E-2</v>
      </c>
      <c r="N67" s="10">
        <f>MalDeath!BL67/MalCnts!Z67</f>
        <v>1.1460042836082445E-2</v>
      </c>
      <c r="O67" s="10">
        <f>MalDeath!BM67/MalCnts!AA67</f>
        <v>1.110278002076364E-2</v>
      </c>
      <c r="P67" s="10">
        <f>MalDeath!BN67/MalCnts!AB67</f>
        <v>1.058651859251207E-2</v>
      </c>
      <c r="Q67" s="10">
        <f>MalDeath!BO67/MalCnts!AC67</f>
        <v>1.0432808567339486E-2</v>
      </c>
      <c r="R67" s="10">
        <f>MalDeath!BP67/MalCnts!AD67</f>
        <v>1.0090536401778085E-2</v>
      </c>
      <c r="S67" s="10">
        <f>MalDeath!BQ67/MalCnts!AE67</f>
        <v>1.0266781494634373E-2</v>
      </c>
      <c r="T67" s="10">
        <f>MalDeath!BR67/MalCnts!AF67</f>
        <v>1.0353868825477024E-2</v>
      </c>
      <c r="U67" s="10">
        <f>MalDeath!BS67/MalCnts!AG67</f>
        <v>9.9940035978412951E-3</v>
      </c>
      <c r="V67" s="10">
        <f>MalDeath!BT67/MalCnts!AH67</f>
        <v>1.0487182332704473E-2</v>
      </c>
      <c r="W67" s="10">
        <f>MalDeath!BU67/MalCnts!AI67</f>
        <v>1.032274566764413E-2</v>
      </c>
      <c r="X67" s="10">
        <f>MalDeath!BV67/MalCnts!AJ67</f>
        <v>9.9086047468297835E-3</v>
      </c>
      <c r="Y67" s="80">
        <f>X67*'Male fit'!O67/'Male fit'!N67</f>
        <v>9.7383298536570049E-3</v>
      </c>
      <c r="Z67" s="10"/>
      <c r="AA67" s="39">
        <f>'Male fit'!J67*MalCnts!AF67</f>
        <v>1059.3422495637139</v>
      </c>
      <c r="AB67" s="39">
        <f>'Male fit'!K67*MalCnts!AG67</f>
        <v>1047.9042270014863</v>
      </c>
      <c r="AC67" s="39">
        <f>'Male fit'!L67*MalCnts!AH67</f>
        <v>1060.8894588847472</v>
      </c>
      <c r="AD67" s="39">
        <f>'Male fit'!M67*MalCnts!AI67</f>
        <v>1056.144477119673</v>
      </c>
      <c r="AE67" s="39">
        <f>'Male fit'!N67*MalCnts!AJ67</f>
        <v>1060.6390619310248</v>
      </c>
      <c r="AF67" s="39">
        <f>'Male fit'!O67*MalCnts!AK67</f>
        <v>1037.8073567883291</v>
      </c>
      <c r="AH67" s="9">
        <f>MalDeath!BR67-AA67</f>
        <v>22.657750436286051</v>
      </c>
      <c r="AI67" s="9">
        <f>MalDeath!BS67-AB67</f>
        <v>2.0957729985136666</v>
      </c>
      <c r="AJ67" s="9">
        <f>MalDeath!BT67-AC67</f>
        <v>73.110541115252772</v>
      </c>
      <c r="AK67" s="9">
        <f>MalDeath!BU67-AD67</f>
        <v>73.855522880327044</v>
      </c>
      <c r="AL67" s="9">
        <f>MalDeath!BV67-AE67</f>
        <v>47.360938068975202</v>
      </c>
      <c r="AN67" s="9">
        <f t="shared" si="1"/>
        <v>27.563432347199864</v>
      </c>
      <c r="AO67" s="9">
        <f t="shared" si="1"/>
        <v>-21.681507246340082</v>
      </c>
      <c r="AP67" s="9">
        <f t="shared" si="2"/>
        <v>67.34389405932157</v>
      </c>
      <c r="AQ67" s="9">
        <f t="shared" si="3"/>
        <v>103.68132366274794</v>
      </c>
      <c r="AR67" s="9">
        <f t="shared" si="4"/>
        <v>53.696676207513221</v>
      </c>
    </row>
    <row r="68" spans="1:44" x14ac:dyDescent="0.2">
      <c r="A68">
        <f t="shared" si="0"/>
        <v>65</v>
      </c>
      <c r="B68" s="10">
        <f>MalDeath!AZ68/MalCnts!N68</f>
        <v>1.8252893844211551E-2</v>
      </c>
      <c r="C68" s="10">
        <f>MalDeath!BA68/MalCnts!O68</f>
        <v>1.6883599851245816E-2</v>
      </c>
      <c r="D68" s="10">
        <f>MalDeath!BB68/MalCnts!P68</f>
        <v>1.6529661394189394E-2</v>
      </c>
      <c r="E68" s="10">
        <f>MalDeath!BC68/MalCnts!Q68</f>
        <v>1.6313736416829202E-2</v>
      </c>
      <c r="F68" s="10">
        <f>MalDeath!BD68/MalCnts!R68</f>
        <v>1.5459678745682803E-2</v>
      </c>
      <c r="G68" s="10">
        <f>MalDeath!BE68/MalCnts!S68</f>
        <v>1.5442491844680627E-2</v>
      </c>
      <c r="H68" s="10">
        <f>MalDeath!BF68/MalCnts!T68</f>
        <v>1.4234299809939746E-2</v>
      </c>
      <c r="I68" s="10">
        <f>MalDeath!BG68/MalCnts!U68</f>
        <v>1.3888173151249678E-2</v>
      </c>
      <c r="J68" s="10">
        <f>MalDeath!BH68/MalCnts!V68</f>
        <v>1.3218438885635406E-2</v>
      </c>
      <c r="K68" s="10">
        <f>MalDeath!BI68/MalCnts!W68</f>
        <v>1.3433380468001643E-2</v>
      </c>
      <c r="L68" s="10">
        <f>MalDeath!BJ68/MalCnts!X68</f>
        <v>1.4565484938643342E-2</v>
      </c>
      <c r="M68" s="10">
        <f>MalDeath!BK68/MalCnts!Y68</f>
        <v>1.0261817807725939E-2</v>
      </c>
      <c r="N68" s="10">
        <f>MalDeath!BL68/MalCnts!Z68</f>
        <v>1.2586139179490842E-2</v>
      </c>
      <c r="O68" s="10">
        <f>MalDeath!BM68/MalCnts!AA68</f>
        <v>1.2623537030606211E-2</v>
      </c>
      <c r="P68" s="10">
        <f>MalDeath!BN68/MalCnts!AB68</f>
        <v>1.1380990827115941E-2</v>
      </c>
      <c r="Q68" s="10">
        <f>MalDeath!BO68/MalCnts!AC68</f>
        <v>1.227705112960761E-2</v>
      </c>
      <c r="R68" s="10">
        <f>MalDeath!BP68/MalCnts!AD68</f>
        <v>1.1809451554295526E-2</v>
      </c>
      <c r="S68" s="10">
        <f>MalDeath!BQ68/MalCnts!AE68</f>
        <v>1.0793915803574028E-2</v>
      </c>
      <c r="T68" s="10">
        <f>MalDeath!BR68/MalCnts!AF68</f>
        <v>1.1403311459056636E-2</v>
      </c>
      <c r="U68" s="10">
        <f>MalDeath!BS68/MalCnts!AG68</f>
        <v>1.0931232784033247E-2</v>
      </c>
      <c r="V68" s="10">
        <f>MalDeath!BT68/MalCnts!AH68</f>
        <v>1.1279063058904979E-2</v>
      </c>
      <c r="W68" s="10">
        <f>MalDeath!BU68/MalCnts!AI68</f>
        <v>1.1921570094157029E-2</v>
      </c>
      <c r="X68" s="10">
        <f>MalDeath!BV68/MalCnts!AJ68</f>
        <v>1.1056556408741878E-2</v>
      </c>
      <c r="Y68" s="80">
        <f>X68*'Male fit'!O68/'Male fit'!N68</f>
        <v>1.0851784915816289E-2</v>
      </c>
      <c r="Z68" s="10"/>
      <c r="AA68" s="39">
        <f>'Male fit'!J68*MalCnts!AF68</f>
        <v>1141.1756990216472</v>
      </c>
      <c r="AB68" s="39">
        <f>'Male fit'!K68*MalCnts!AG68</f>
        <v>1134.8136907907333</v>
      </c>
      <c r="AC68" s="39">
        <f>'Male fit'!L68*MalCnts!AH68</f>
        <v>1120.6462173462762</v>
      </c>
      <c r="AD68" s="39">
        <f>'Male fit'!M68*MalCnts!AI68</f>
        <v>1131.8638054933103</v>
      </c>
      <c r="AE68" s="39">
        <f>'Male fit'!N68*MalCnts!AJ68</f>
        <v>1125.8606958178093</v>
      </c>
      <c r="AF68" s="39">
        <f>'Male fit'!O68*MalCnts!AK68</f>
        <v>1099.2370872714848</v>
      </c>
      <c r="AH68" s="9">
        <f>MalDeath!BR68-AA68</f>
        <v>24.824300978352767</v>
      </c>
      <c r="AI68" s="9">
        <f>MalDeath!BS68-AB68</f>
        <v>-3.8136907907332898</v>
      </c>
      <c r="AJ68" s="9">
        <f>MalDeath!BT68-AC68</f>
        <v>52.353782653723783</v>
      </c>
      <c r="AK68" s="9">
        <f>MalDeath!BU68-AD68</f>
        <v>143.13619450668966</v>
      </c>
      <c r="AL68" s="9">
        <f>MalDeath!BV68-AE68</f>
        <v>72.139304182190699</v>
      </c>
      <c r="AN68" s="9">
        <f t="shared" si="1"/>
        <v>23.956473576849362</v>
      </c>
      <c r="AO68" s="9">
        <f t="shared" si="1"/>
        <v>-26.246207098712354</v>
      </c>
      <c r="AP68" s="9">
        <f t="shared" si="2"/>
        <v>95.696997954104134</v>
      </c>
      <c r="AQ68" s="9">
        <f t="shared" si="3"/>
        <v>109.94907204522318</v>
      </c>
      <c r="AR68" s="9">
        <f t="shared" si="4"/>
        <v>70.695854692779179</v>
      </c>
    </row>
    <row r="69" spans="1:44" x14ac:dyDescent="0.2">
      <c r="A69">
        <f t="shared" ref="A69:A103" si="5">A68+1</f>
        <v>66</v>
      </c>
      <c r="B69" s="10">
        <f>MalDeath!AZ69/MalCnts!N69</f>
        <v>2.1208558664472136E-2</v>
      </c>
      <c r="C69" s="10">
        <f>MalDeath!BA69/MalCnts!O69</f>
        <v>1.9554068082864626E-2</v>
      </c>
      <c r="D69" s="10">
        <f>MalDeath!BB69/MalCnts!P69</f>
        <v>1.8456223293026638E-2</v>
      </c>
      <c r="E69" s="10">
        <f>MalDeath!BC69/MalCnts!Q69</f>
        <v>1.8252756060308194E-2</v>
      </c>
      <c r="F69" s="10">
        <f>MalDeath!BD69/MalCnts!R69</f>
        <v>1.7191733216073986E-2</v>
      </c>
      <c r="G69" s="10">
        <f>MalDeath!BE69/MalCnts!S69</f>
        <v>1.6894250369998046E-2</v>
      </c>
      <c r="H69" s="10">
        <f>MalDeath!BF69/MalCnts!T69</f>
        <v>1.4454735264200439E-2</v>
      </c>
      <c r="I69" s="10">
        <f>MalDeath!BG69/MalCnts!U69</f>
        <v>1.5558175238512995E-2</v>
      </c>
      <c r="J69" s="10">
        <f>MalDeath!BH69/MalCnts!V69</f>
        <v>1.4009636535037184E-2</v>
      </c>
      <c r="K69" s="10">
        <f>MalDeath!BI69/MalCnts!W69</f>
        <v>1.3753171240941478E-2</v>
      </c>
      <c r="L69" s="10">
        <f>MalDeath!BJ69/MalCnts!X69</f>
        <v>1.4755617326847348E-2</v>
      </c>
      <c r="M69" s="10">
        <f>MalDeath!BK69/MalCnts!Y69</f>
        <v>1.5017892885303573E-2</v>
      </c>
      <c r="N69" s="10">
        <f>MalDeath!BL69/MalCnts!Z69</f>
        <v>1.1440593241704267E-2</v>
      </c>
      <c r="O69" s="10">
        <f>MalDeath!BM69/MalCnts!AA69</f>
        <v>1.3864755285259194E-2</v>
      </c>
      <c r="P69" s="10">
        <f>MalDeath!BN69/MalCnts!AB69</f>
        <v>1.2429034681476268E-2</v>
      </c>
      <c r="Q69" s="10">
        <f>MalDeath!BO69/MalCnts!AC69</f>
        <v>1.3416269074563307E-2</v>
      </c>
      <c r="R69" s="10">
        <f>MalDeath!BP69/MalCnts!AD69</f>
        <v>1.2643227989837214E-2</v>
      </c>
      <c r="S69" s="10">
        <f>MalDeath!BQ69/MalCnts!AE69</f>
        <v>1.2395482625092259E-2</v>
      </c>
      <c r="T69" s="10">
        <f>MalDeath!BR69/MalCnts!AF69</f>
        <v>1.2638572214796761E-2</v>
      </c>
      <c r="U69" s="10">
        <f>MalDeath!BS69/MalCnts!AG69</f>
        <v>1.1861304842459317E-2</v>
      </c>
      <c r="V69" s="10">
        <f>MalDeath!BT69/MalCnts!AH69</f>
        <v>1.2759716450745539E-2</v>
      </c>
      <c r="W69" s="10">
        <f>MalDeath!BU69/MalCnts!AI69</f>
        <v>1.2485888901864611E-2</v>
      </c>
      <c r="X69" s="10">
        <f>MalDeath!BV69/MalCnts!AJ69</f>
        <v>1.163494646032767E-2</v>
      </c>
      <c r="Y69" s="80">
        <f>X69*'Male fit'!O69/'Male fit'!N69</f>
        <v>1.1396104442464779E-2</v>
      </c>
      <c r="Z69" s="10"/>
      <c r="AA69" s="39">
        <f>'Male fit'!J69*MalCnts!AF69</f>
        <v>1240.6147013472182</v>
      </c>
      <c r="AB69" s="39">
        <f>'Male fit'!K69*MalCnts!AG69</f>
        <v>1209.1017252032464</v>
      </c>
      <c r="AC69" s="39">
        <f>'Male fit'!L69*MalCnts!AH69</f>
        <v>1199.679799886494</v>
      </c>
      <c r="AD69" s="39">
        <f>'Male fit'!M69*MalCnts!AI69</f>
        <v>1181.5548502028921</v>
      </c>
      <c r="AE69" s="39">
        <f>'Male fit'!N69*MalCnts!AJ69</f>
        <v>1191.1391539813981</v>
      </c>
      <c r="AF69" s="39">
        <f>'Male fit'!O69*MalCnts!AK69</f>
        <v>1159.9113290750875</v>
      </c>
      <c r="AH69" s="9">
        <f>MalDeath!BR69-AA69</f>
        <v>45.385298652781785</v>
      </c>
      <c r="AI69" s="9">
        <f>MalDeath!BS69-AB69</f>
        <v>-10.10172520324636</v>
      </c>
      <c r="AJ69" s="9">
        <f>MalDeath!BT69-AC69</f>
        <v>105.32020011350596</v>
      </c>
      <c r="AK69" s="9">
        <f>MalDeath!BU69-AD69</f>
        <v>101.44514979710789</v>
      </c>
      <c r="AL69" s="9">
        <f>MalDeath!BV69-AE69</f>
        <v>38.860846018601933</v>
      </c>
      <c r="AN69" s="9">
        <f t="shared" si="1"/>
        <v>24.332103695645763</v>
      </c>
      <c r="AO69" s="9">
        <f t="shared" si="1"/>
        <v>-19.769847284684101</v>
      </c>
      <c r="AP69" s="9">
        <f t="shared" si="2"/>
        <v>96.699228449878817</v>
      </c>
      <c r="AQ69" s="9">
        <f t="shared" si="3"/>
        <v>125.24481287422823</v>
      </c>
      <c r="AR69" s="9">
        <f t="shared" si="4"/>
        <v>67.214412765729406</v>
      </c>
    </row>
    <row r="70" spans="1:44" x14ac:dyDescent="0.2">
      <c r="A70">
        <f t="shared" si="5"/>
        <v>67</v>
      </c>
      <c r="B70" s="10">
        <f>MalDeath!AZ70/MalCnts!N70</f>
        <v>2.3795116686018938E-2</v>
      </c>
      <c r="C70" s="10">
        <f>MalDeath!BA70/MalCnts!O70</f>
        <v>2.213608405945669E-2</v>
      </c>
      <c r="D70" s="10">
        <f>MalDeath!BB70/MalCnts!P70</f>
        <v>2.1432073770621451E-2</v>
      </c>
      <c r="E70" s="10">
        <f>MalDeath!BC70/MalCnts!Q70</f>
        <v>1.9801827147516656E-2</v>
      </c>
      <c r="F70" s="10">
        <f>MalDeath!BD70/MalCnts!R70</f>
        <v>1.8541943047542652E-2</v>
      </c>
      <c r="G70" s="10">
        <f>MalDeath!BE70/MalCnts!S70</f>
        <v>1.7057939169654215E-2</v>
      </c>
      <c r="H70" s="10">
        <f>MalDeath!BF70/MalCnts!T70</f>
        <v>1.8114034463622523E-2</v>
      </c>
      <c r="I70" s="10">
        <f>MalDeath!BG70/MalCnts!U70</f>
        <v>1.6469594594594593E-2</v>
      </c>
      <c r="J70" s="10">
        <f>MalDeath!BH70/MalCnts!V70</f>
        <v>1.6709905989343601E-2</v>
      </c>
      <c r="K70" s="10">
        <f>MalDeath!BI70/MalCnts!W70</f>
        <v>1.5853788403173419E-2</v>
      </c>
      <c r="L70" s="10">
        <f>MalDeath!BJ70/MalCnts!X70</f>
        <v>1.5272825966271482E-2</v>
      </c>
      <c r="M70" s="10">
        <f>MalDeath!BK70/MalCnts!Y70</f>
        <v>1.4397628625873385E-2</v>
      </c>
      <c r="N70" s="10">
        <f>MalDeath!BL70/MalCnts!Z70</f>
        <v>1.5816898458961063E-2</v>
      </c>
      <c r="O70" s="10">
        <f>MalDeath!BM70/MalCnts!AA70</f>
        <v>1.2256459127488352E-2</v>
      </c>
      <c r="P70" s="10">
        <f>MalDeath!BN70/MalCnts!AB70</f>
        <v>1.4339220798296184E-2</v>
      </c>
      <c r="Q70" s="10">
        <f>MalDeath!BO70/MalCnts!AC70</f>
        <v>1.4388072943286692E-2</v>
      </c>
      <c r="R70" s="10">
        <f>MalDeath!BP70/MalCnts!AD70</f>
        <v>1.4709705805883882E-2</v>
      </c>
      <c r="S70" s="10">
        <f>MalDeath!BQ70/MalCnts!AE70</f>
        <v>1.3394674700757267E-2</v>
      </c>
      <c r="T70" s="10">
        <f>MalDeath!BR70/MalCnts!AF70</f>
        <v>1.3407408925972242E-2</v>
      </c>
      <c r="U70" s="10">
        <f>MalDeath!BS70/MalCnts!AG70</f>
        <v>1.2541464532260153E-2</v>
      </c>
      <c r="V70" s="10">
        <f>MalDeath!BT70/MalCnts!AH70</f>
        <v>1.4201895591996389E-2</v>
      </c>
      <c r="W70" s="10">
        <f>MalDeath!BU70/MalCnts!AI70</f>
        <v>1.4199587498016817E-2</v>
      </c>
      <c r="X70" s="10">
        <f>MalDeath!BV70/MalCnts!AJ70</f>
        <v>1.366580885615405E-2</v>
      </c>
      <c r="Y70" s="80">
        <f>X70*'Male fit'!O70/'Male fit'!N70</f>
        <v>1.3409933789236429E-2</v>
      </c>
      <c r="Z70" s="10"/>
      <c r="AA70" s="39">
        <f>'Male fit'!J70*MalCnts!AF70</f>
        <v>1304.3489411706682</v>
      </c>
      <c r="AB70" s="39">
        <f>'Male fit'!K70*MalCnts!AG70</f>
        <v>1318.7931401899605</v>
      </c>
      <c r="AC70" s="39">
        <f>'Male fit'!L70*MalCnts!AH70</f>
        <v>1286.6129907013567</v>
      </c>
      <c r="AD70" s="39">
        <f>'Male fit'!M70*MalCnts!AI70</f>
        <v>1277.8756373288634</v>
      </c>
      <c r="AE70" s="39">
        <f>'Male fit'!N70*MalCnts!AJ70</f>
        <v>1261.5159954689707</v>
      </c>
      <c r="AF70" s="39">
        <f>'Male fit'!O70*MalCnts!AK70</f>
        <v>1230.0475494209138</v>
      </c>
      <c r="AH70" s="9">
        <f>MalDeath!BR70-AA70</f>
        <v>3.6510588293317596</v>
      </c>
      <c r="AI70" s="9">
        <f>MalDeath!BS70-AB70</f>
        <v>-59.793140189960468</v>
      </c>
      <c r="AJ70" s="9">
        <f>MalDeath!BT70-AC70</f>
        <v>129.38700929864331</v>
      </c>
      <c r="AK70" s="9">
        <f>MalDeath!BU70-AD70</f>
        <v>154.12436267113662</v>
      </c>
      <c r="AL70" s="9">
        <f>MalDeath!BV70-AE70</f>
        <v>124.48400453102931</v>
      </c>
      <c r="AN70" s="9">
        <f t="shared" ref="AN70:AO105" si="6">AVERAGE(AH68:AH72)</f>
        <v>25.434484054726909</v>
      </c>
      <c r="AO70" s="9">
        <f t="shared" si="6"/>
        <v>-15.935984321411024</v>
      </c>
      <c r="AP70" s="9">
        <f t="shared" ref="AP70:AP107" si="7">AVERAGE(AJ68:AJ72)</f>
        <v>98.285703664620812</v>
      </c>
      <c r="AQ70" s="9">
        <f t="shared" ref="AQ70:AQ107" si="8">AVERAGE(AK68:AK72)</f>
        <v>153.91388031339585</v>
      </c>
      <c r="AR70" s="9">
        <f t="shared" ref="AR70:AR107" si="9">AVERAGE(AL68:AL72)</f>
        <v>93.973582659705329</v>
      </c>
    </row>
    <row r="71" spans="1:44" x14ac:dyDescent="0.2">
      <c r="A71">
        <f t="shared" si="5"/>
        <v>68</v>
      </c>
      <c r="B71" s="10">
        <f>MalDeath!AZ71/MalCnts!N71</f>
        <v>2.4507715998820484E-2</v>
      </c>
      <c r="C71" s="10">
        <f>MalDeath!BA71/MalCnts!O71</f>
        <v>2.5717012406449344E-2</v>
      </c>
      <c r="D71" s="10">
        <f>MalDeath!BB71/MalCnts!P71</f>
        <v>2.3455940204563337E-2</v>
      </c>
      <c r="E71" s="10">
        <f>MalDeath!BC71/MalCnts!Q71</f>
        <v>2.3110262962124397E-2</v>
      </c>
      <c r="F71" s="10">
        <f>MalDeath!BD71/MalCnts!R71</f>
        <v>2.1160679036715358E-2</v>
      </c>
      <c r="G71" s="10">
        <f>MalDeath!BE71/MalCnts!S71</f>
        <v>2.0531229826964557E-2</v>
      </c>
      <c r="H71" s="10">
        <f>MalDeath!BF71/MalCnts!T71</f>
        <v>1.8718746773265675E-2</v>
      </c>
      <c r="I71" s="10">
        <f>MalDeath!BG71/MalCnts!U71</f>
        <v>1.8411133661930996E-2</v>
      </c>
      <c r="J71" s="10">
        <f>MalDeath!BH71/MalCnts!V71</f>
        <v>1.7277029183608333E-2</v>
      </c>
      <c r="K71" s="10">
        <f>MalDeath!BI71/MalCnts!W71</f>
        <v>1.8427814926814032E-2</v>
      </c>
      <c r="L71" s="10">
        <f>MalDeath!BJ71/MalCnts!X71</f>
        <v>1.7140768220528305E-2</v>
      </c>
      <c r="M71" s="10">
        <f>MalDeath!BK71/MalCnts!Y71</f>
        <v>1.560187623849299E-2</v>
      </c>
      <c r="N71" s="10">
        <f>MalDeath!BL71/MalCnts!Z71</f>
        <v>1.654275537280964E-2</v>
      </c>
      <c r="O71" s="10">
        <f>MalDeath!BM71/MalCnts!AA71</f>
        <v>1.7478402403906346E-2</v>
      </c>
      <c r="P71" s="10">
        <f>MalDeath!BN71/MalCnts!AB71</f>
        <v>1.3148578035511021E-2</v>
      </c>
      <c r="Q71" s="10">
        <f>MalDeath!BO71/MalCnts!AC71</f>
        <v>1.5945797336464711E-2</v>
      </c>
      <c r="R71" s="10">
        <f>MalDeath!BP71/MalCnts!AD71</f>
        <v>1.5938127172157226E-2</v>
      </c>
      <c r="S71" s="10">
        <f>MalDeath!BQ71/MalCnts!AE71</f>
        <v>1.4875395730172904E-2</v>
      </c>
      <c r="T71" s="10">
        <f>MalDeath!BR71/MalCnts!AF71</f>
        <v>1.5010736703006277E-2</v>
      </c>
      <c r="U71" s="10">
        <f>MalDeath!BS71/MalCnts!AG71</f>
        <v>1.4210570086074265E-2</v>
      </c>
      <c r="V71" s="10">
        <f>MalDeath!BT71/MalCnts!AH71</f>
        <v>1.5482566953006569E-2</v>
      </c>
      <c r="W71" s="10">
        <f>MalDeath!BU71/MalCnts!AI71</f>
        <v>1.5543988673056747E-2</v>
      </c>
      <c r="X71" s="10">
        <f>MalDeath!BV71/MalCnts!AJ71</f>
        <v>1.4256824058516365E-2</v>
      </c>
      <c r="Y71" s="80">
        <f>X71*'Male fit'!O71/'Male fit'!N71</f>
        <v>1.3989304479644865E-2</v>
      </c>
      <c r="Z71" s="10"/>
      <c r="AA71" s="39">
        <f>'Male fit'!J71*MalCnts!AF71</f>
        <v>1428.8578904185235</v>
      </c>
      <c r="AB71" s="39">
        <f>'Male fit'!K71*MalCnts!AG71</f>
        <v>1394.2364532379941</v>
      </c>
      <c r="AC71" s="39">
        <f>'Male fit'!L71*MalCnts!AH71</f>
        <v>1408.6753909317317</v>
      </c>
      <c r="AD71" s="39">
        <f>'Male fit'!M71*MalCnts!AI71</f>
        <v>1372.3371654841201</v>
      </c>
      <c r="AE71" s="39">
        <f>'Male fit'!N71*MalCnts!AJ71</f>
        <v>1363.7730289721501</v>
      </c>
      <c r="AF71" s="39">
        <f>'Male fit'!O71*MalCnts!AK71</f>
        <v>1328.7850103757557</v>
      </c>
      <c r="AH71" s="9">
        <f>MalDeath!BR71-AA71</f>
        <v>25.142109581476461</v>
      </c>
      <c r="AI71" s="9">
        <f>MalDeath!BS71-AB71</f>
        <v>-27.236453237994056</v>
      </c>
      <c r="AJ71" s="9">
        <f>MalDeath!BT71-AC71</f>
        <v>123.32460906826827</v>
      </c>
      <c r="AK71" s="9">
        <f>MalDeath!BU71-AD71</f>
        <v>153.66283451587992</v>
      </c>
      <c r="AL71" s="9">
        <f>MalDeath!BV71-AE71</f>
        <v>53.226971027849913</v>
      </c>
      <c r="AN71" s="9">
        <f t="shared" si="6"/>
        <v>34.24414938257032</v>
      </c>
      <c r="AO71" s="9">
        <f t="shared" si="6"/>
        <v>-11.217469652960427</v>
      </c>
      <c r="AP71" s="9">
        <f t="shared" si="7"/>
        <v>118.75002323714421</v>
      </c>
      <c r="AQ71" s="9">
        <f t="shared" si="8"/>
        <v>192.47243187863342</v>
      </c>
      <c r="AR71" s="9">
        <f t="shared" si="9"/>
        <v>108.3937694526317</v>
      </c>
    </row>
    <row r="72" spans="1:44" x14ac:dyDescent="0.2">
      <c r="A72">
        <f t="shared" si="5"/>
        <v>69</v>
      </c>
      <c r="B72" s="10">
        <f>MalDeath!AZ72/MalCnts!N72</f>
        <v>2.7364254367094054E-2</v>
      </c>
      <c r="C72" s="10">
        <f>MalDeath!BA72/MalCnts!O72</f>
        <v>2.6653222418284179E-2</v>
      </c>
      <c r="D72" s="10">
        <f>MalDeath!BB72/MalCnts!P72</f>
        <v>2.8217150119360435E-2</v>
      </c>
      <c r="E72" s="10">
        <f>MalDeath!BC72/MalCnts!Q72</f>
        <v>2.4348848932952444E-2</v>
      </c>
      <c r="F72" s="10">
        <f>MalDeath!BD72/MalCnts!R72</f>
        <v>2.5061246110044361E-2</v>
      </c>
      <c r="G72" s="10">
        <f>MalDeath!BE72/MalCnts!S72</f>
        <v>2.2722868217054264E-2</v>
      </c>
      <c r="H72" s="10">
        <f>MalDeath!BF72/MalCnts!T72</f>
        <v>2.215393525966922E-2</v>
      </c>
      <c r="I72" s="10">
        <f>MalDeath!BG72/MalCnts!U72</f>
        <v>2.0322692417782732E-2</v>
      </c>
      <c r="J72" s="10">
        <f>MalDeath!BH72/MalCnts!V72</f>
        <v>1.94852234591446E-2</v>
      </c>
      <c r="K72" s="10">
        <f>MalDeath!BI72/MalCnts!W72</f>
        <v>1.8281380442318848E-2</v>
      </c>
      <c r="L72" s="10">
        <f>MalDeath!BJ72/MalCnts!X72</f>
        <v>1.9938361813262338E-2</v>
      </c>
      <c r="M72" s="10">
        <f>MalDeath!BK72/MalCnts!Y72</f>
        <v>1.79802548122001E-2</v>
      </c>
      <c r="N72" s="10">
        <f>MalDeath!BL72/MalCnts!Z72</f>
        <v>1.7483186789346742E-2</v>
      </c>
      <c r="O72" s="10">
        <f>MalDeath!BM72/MalCnts!AA72</f>
        <v>1.8358780947746213E-2</v>
      </c>
      <c r="P72" s="10">
        <f>MalDeath!BN72/MalCnts!AB72</f>
        <v>1.8410692216545416E-2</v>
      </c>
      <c r="Q72" s="10">
        <f>MalDeath!BO72/MalCnts!AC72</f>
        <v>1.4395437193071969E-2</v>
      </c>
      <c r="R72" s="10">
        <f>MalDeath!BP72/MalCnts!AD72</f>
        <v>1.7259344864823903E-2</v>
      </c>
      <c r="S72" s="10">
        <f>MalDeath!BQ72/MalCnts!AE72</f>
        <v>1.720605494002745E-2</v>
      </c>
      <c r="T72" s="10">
        <f>MalDeath!BR72/MalCnts!AF72</f>
        <v>1.6560864009233685E-2</v>
      </c>
      <c r="U72" s="10">
        <f>MalDeath!BS72/MalCnts!AG72</f>
        <v>1.6189577435252175E-2</v>
      </c>
      <c r="V72" s="10">
        <f>MalDeath!BT72/MalCnts!AH72</f>
        <v>1.6518022059211566E-2</v>
      </c>
      <c r="W72" s="10">
        <f>MalDeath!BU72/MalCnts!AI72</f>
        <v>1.7590366397468301E-2</v>
      </c>
      <c r="X72" s="10">
        <f>MalDeath!BV72/MalCnts!AJ72</f>
        <v>1.6929333485104048E-2</v>
      </c>
      <c r="Y72" s="80">
        <f>X72*'Male fit'!O72/'Male fit'!N72</f>
        <v>1.6587524299127132E-2</v>
      </c>
      <c r="Z72" s="10"/>
      <c r="AA72" s="39">
        <f>'Male fit'!J72*MalCnts!AF72</f>
        <v>1578.8303477683082</v>
      </c>
      <c r="AB72" s="39">
        <f>'Male fit'!K72*MalCnts!AG72</f>
        <v>1522.7349121851209</v>
      </c>
      <c r="AC72" s="39">
        <f>'Male fit'!L72*MalCnts!AH72</f>
        <v>1483.9570828110373</v>
      </c>
      <c r="AD72" s="39">
        <f>'Male fit'!M72*MalCnts!AI72</f>
        <v>1494.7991399238349</v>
      </c>
      <c r="AE72" s="39">
        <f>'Male fit'!N72*MalCnts!AJ72</f>
        <v>1454.8432124611452</v>
      </c>
      <c r="AF72" s="39">
        <f>'Male fit'!O72*MalCnts!AK72</f>
        <v>1414.317840984125</v>
      </c>
      <c r="AH72" s="9">
        <f>MalDeath!BR72-AA72</f>
        <v>28.169652231691771</v>
      </c>
      <c r="AI72" s="9">
        <f>MalDeath!BS72-AB72</f>
        <v>21.265087814879053</v>
      </c>
      <c r="AJ72" s="9">
        <f>MalDeath!BT72-AC72</f>
        <v>81.042917188962747</v>
      </c>
      <c r="AK72" s="9">
        <f>MalDeath!BU72-AD72</f>
        <v>217.2008600761651</v>
      </c>
      <c r="AL72" s="9">
        <f>MalDeath!BV72-AE72</f>
        <v>181.15678753885481</v>
      </c>
      <c r="AN72" s="9">
        <f t="shared" si="6"/>
        <v>49.598307404937756</v>
      </c>
      <c r="AO72" s="9">
        <f t="shared" si="6"/>
        <v>-13.172104469932355</v>
      </c>
      <c r="AP72" s="9">
        <f t="shared" si="7"/>
        <v>156.87061198645193</v>
      </c>
      <c r="AQ72" s="9">
        <f t="shared" si="8"/>
        <v>253.53866842183385</v>
      </c>
      <c r="AR72" s="9">
        <f t="shared" si="9"/>
        <v>142.20837427156667</v>
      </c>
    </row>
    <row r="73" spans="1:44" x14ac:dyDescent="0.2">
      <c r="A73">
        <f t="shared" si="5"/>
        <v>70</v>
      </c>
      <c r="B73" s="10">
        <f>MalDeath!AZ73/MalCnts!N73</f>
        <v>3.0867427016846291E-2</v>
      </c>
      <c r="C73" s="10">
        <f>MalDeath!BA73/MalCnts!O73</f>
        <v>3.1843189980009554E-2</v>
      </c>
      <c r="D73" s="10">
        <f>MalDeath!BB73/MalCnts!P73</f>
        <v>2.9390420899854861E-2</v>
      </c>
      <c r="E73" s="10">
        <f>MalDeath!BC73/MalCnts!Q73</f>
        <v>2.7088991569962258E-2</v>
      </c>
      <c r="F73" s="10">
        <f>MalDeath!BD73/MalCnts!R73</f>
        <v>2.6937479507843105E-2</v>
      </c>
      <c r="G73" s="10">
        <f>MalDeath!BE73/MalCnts!S73</f>
        <v>2.497794067739089E-2</v>
      </c>
      <c r="H73" s="10">
        <f>MalDeath!BF73/MalCnts!T73</f>
        <v>2.5388686735031425E-2</v>
      </c>
      <c r="I73" s="10">
        <f>MalDeath!BG73/MalCnts!U73</f>
        <v>2.343003918727566E-2</v>
      </c>
      <c r="J73" s="10">
        <f>MalDeath!BH73/MalCnts!V73</f>
        <v>2.1153105996459087E-2</v>
      </c>
      <c r="K73" s="10">
        <f>MalDeath!BI73/MalCnts!W73</f>
        <v>2.1914334872770079E-2</v>
      </c>
      <c r="L73" s="10">
        <f>MalDeath!BJ73/MalCnts!X73</f>
        <v>2.013403431740713E-2</v>
      </c>
      <c r="M73" s="10">
        <f>MalDeath!BK73/MalCnts!Y73</f>
        <v>2.0247037468825169E-2</v>
      </c>
      <c r="N73" s="10">
        <f>MalDeath!BL73/MalCnts!Z73</f>
        <v>2.0140646976090013E-2</v>
      </c>
      <c r="O73" s="10">
        <f>MalDeath!BM73/MalCnts!AA73</f>
        <v>1.9618046521309256E-2</v>
      </c>
      <c r="P73" s="10">
        <f>MalDeath!BN73/MalCnts!AB73</f>
        <v>1.9043840507835749E-2</v>
      </c>
      <c r="Q73" s="10">
        <f>MalDeath!BO73/MalCnts!AC73</f>
        <v>2.1034590215020254E-2</v>
      </c>
      <c r="R73" s="10">
        <f>MalDeath!BP73/MalCnts!AD73</f>
        <v>1.559342146737619E-2</v>
      </c>
      <c r="S73" s="10">
        <f>MalDeath!BQ73/MalCnts!AE73</f>
        <v>1.7830294151663519E-2</v>
      </c>
      <c r="T73" s="10">
        <f>MalDeath!BR73/MalCnts!AF73</f>
        <v>1.8558598648812655E-2</v>
      </c>
      <c r="U73" s="10">
        <f>MalDeath!BS73/MalCnts!AG73</f>
        <v>1.7718309268844695E-2</v>
      </c>
      <c r="V73" s="10">
        <f>MalDeath!BT73/MalCnts!AH73</f>
        <v>1.8809379098557309E-2</v>
      </c>
      <c r="W73" s="10">
        <f>MalDeath!BU73/MalCnts!AI73</f>
        <v>2.0419348945179421E-2</v>
      </c>
      <c r="X73" s="10">
        <f>MalDeath!BV73/MalCnts!AJ73</f>
        <v>1.7966576729204577E-2</v>
      </c>
      <c r="Y73" s="80">
        <f>X73*'Male fit'!O73/'Male fit'!N73</f>
        <v>1.7583431447248429E-2</v>
      </c>
      <c r="Z73" s="10"/>
      <c r="AA73" s="39">
        <f>'Male fit'!J73*MalCnts!AF73</f>
        <v>1766.1273723824302</v>
      </c>
      <c r="AB73" s="39">
        <f>'Male fit'!K73*MalCnts!AG73</f>
        <v>1671.2211174484803</v>
      </c>
      <c r="AC73" s="39">
        <f>'Male fit'!L73*MalCnts!AH73</f>
        <v>1609.3246194836593</v>
      </c>
      <c r="AD73" s="39">
        <f>'Male fit'!M73*MalCnts!AI73</f>
        <v>1564.0710476671225</v>
      </c>
      <c r="AE73" s="39">
        <f>'Male fit'!N73*MalCnts!AJ73</f>
        <v>1573.7597618531775</v>
      </c>
      <c r="AF73" s="39">
        <f>'Male fit'!O73*MalCnts!AK73</f>
        <v>1526.5075472486537</v>
      </c>
      <c r="AH73" s="9">
        <f>MalDeath!BR73-AA73</f>
        <v>68.872627617569833</v>
      </c>
      <c r="AI73" s="9">
        <f>MalDeath!BS73-AB73</f>
        <v>19.7788825515197</v>
      </c>
      <c r="AJ73" s="9">
        <f>MalDeath!BT73-AC73</f>
        <v>154.67538051634074</v>
      </c>
      <c r="AK73" s="9">
        <f>MalDeath!BU73-AD73</f>
        <v>335.92895233287754</v>
      </c>
      <c r="AL73" s="9">
        <f>MalDeath!BV73-AE73</f>
        <v>144.24023814682255</v>
      </c>
      <c r="AN73" s="9">
        <f t="shared" si="6"/>
        <v>-5.2031636066990812</v>
      </c>
      <c r="AO73" s="9">
        <f t="shared" si="6"/>
        <v>16.54469194237813</v>
      </c>
      <c r="AP73" s="9">
        <f t="shared" si="7"/>
        <v>191.56586782375058</v>
      </c>
      <c r="AQ73" s="9">
        <f t="shared" si="8"/>
        <v>289.50918582452363</v>
      </c>
      <c r="AR73" s="9">
        <f t="shared" si="9"/>
        <v>171.01841739748107</v>
      </c>
    </row>
    <row r="74" spans="1:44" x14ac:dyDescent="0.2">
      <c r="A74">
        <f t="shared" si="5"/>
        <v>71</v>
      </c>
      <c r="B74" s="10">
        <f>MalDeath!AZ74/MalCnts!N74</f>
        <v>3.4489954658420446E-2</v>
      </c>
      <c r="C74" s="10">
        <f>MalDeath!BA74/MalCnts!O74</f>
        <v>3.2176792398502733E-2</v>
      </c>
      <c r="D74" s="10">
        <f>MalDeath!BB74/MalCnts!P74</f>
        <v>3.2646361480941091E-2</v>
      </c>
      <c r="E74" s="10">
        <f>MalDeath!BC74/MalCnts!Q74</f>
        <v>3.2701624394414361E-2</v>
      </c>
      <c r="F74" s="10">
        <f>MalDeath!BD74/MalCnts!R74</f>
        <v>3.0119498794132046E-2</v>
      </c>
      <c r="G74" s="10">
        <f>MalDeath!BE74/MalCnts!S74</f>
        <v>2.9007118638050097E-2</v>
      </c>
      <c r="H74" s="10">
        <f>MalDeath!BF74/MalCnts!T74</f>
        <v>2.7497516859218987E-2</v>
      </c>
      <c r="I74" s="10">
        <f>MalDeath!BG74/MalCnts!U74</f>
        <v>2.5840275539116712E-2</v>
      </c>
      <c r="J74" s="10">
        <f>MalDeath!BH74/MalCnts!V74</f>
        <v>2.5183435945011386E-2</v>
      </c>
      <c r="K74" s="10">
        <f>MalDeath!BI74/MalCnts!W74</f>
        <v>2.2919882801424027E-2</v>
      </c>
      <c r="L74" s="10">
        <f>MalDeath!BJ74/MalCnts!X74</f>
        <v>2.3168643662558424E-2</v>
      </c>
      <c r="M74" s="10">
        <f>MalDeath!BK74/MalCnts!Y74</f>
        <v>2.2232713217178349E-2</v>
      </c>
      <c r="N74" s="10">
        <f>MalDeath!BL74/MalCnts!Z74</f>
        <v>2.2901913515142383E-2</v>
      </c>
      <c r="O74" s="10">
        <f>MalDeath!BM74/MalCnts!AA74</f>
        <v>2.1013295005389867E-2</v>
      </c>
      <c r="P74" s="10">
        <f>MalDeath!BN74/MalCnts!AB74</f>
        <v>1.9088073272715205E-2</v>
      </c>
      <c r="Q74" s="10">
        <f>MalDeath!BO74/MalCnts!AC74</f>
        <v>2.2457117539084751E-2</v>
      </c>
      <c r="R74" s="10">
        <f>MalDeath!BP74/MalCnts!AD74</f>
        <v>2.1872265966754154E-2</v>
      </c>
      <c r="S74" s="10">
        <f>MalDeath!BQ74/MalCnts!AE74</f>
        <v>1.7493482449843202E-2</v>
      </c>
      <c r="T74" s="10">
        <f>MalDeath!BR74/MalCnts!AF74</f>
        <v>2.0787123368338403E-2</v>
      </c>
      <c r="U74" s="10">
        <f>MalDeath!BS74/MalCnts!AG74</f>
        <v>1.8983692966562344E-2</v>
      </c>
      <c r="V74" s="10">
        <f>MalDeath!BT74/MalCnts!AH74</f>
        <v>2.1947288079505547E-2</v>
      </c>
      <c r="W74" s="10">
        <f>MalDeath!BU74/MalCnts!AI74</f>
        <v>2.2811290392728223E-2</v>
      </c>
      <c r="X74" s="10">
        <f>MalDeath!BV74/MalCnts!AJ74</f>
        <v>2.0266421278646859E-2</v>
      </c>
      <c r="Y74" s="80">
        <f>X74*'Male fit'!O74/'Male fit'!N74</f>
        <v>1.9815859913332963E-2</v>
      </c>
      <c r="Z74" s="10"/>
      <c r="AA74" s="39">
        <f>'Male fit'!J74*MalCnts!AF74</f>
        <v>1995.843911235381</v>
      </c>
      <c r="AB74" s="39">
        <f>'Male fit'!K74*MalCnts!AG74</f>
        <v>1863.874899288106</v>
      </c>
      <c r="AC74" s="39">
        <f>'Male fit'!L74*MalCnts!AH74</f>
        <v>1760.0768561399555</v>
      </c>
      <c r="AD74" s="39">
        <f>'Male fit'!M74*MalCnts!AI74</f>
        <v>1691.22366748689</v>
      </c>
      <c r="AE74" s="39">
        <f>'Male fit'!N74*MalCnts!AJ74</f>
        <v>1642.0661298867233</v>
      </c>
      <c r="AF74" s="39">
        <f>'Male fit'!O74*MalCnts!AK74</f>
        <v>1590.5743477188223</v>
      </c>
      <c r="AH74" s="9">
        <f>MalDeath!BR74-AA74</f>
        <v>122.15608876461897</v>
      </c>
      <c r="AI74" s="9">
        <f>MalDeath!BS74-AB74</f>
        <v>-19.874899288106008</v>
      </c>
      <c r="AJ74" s="9">
        <f>MalDeath!BT74-AC74</f>
        <v>295.92314386004455</v>
      </c>
      <c r="AK74" s="9">
        <f>MalDeath!BU74-AD74</f>
        <v>406.77633251310999</v>
      </c>
      <c r="AL74" s="9">
        <f>MalDeath!BV74-AE74</f>
        <v>207.93387011327673</v>
      </c>
      <c r="AN74" s="9">
        <f t="shared" si="6"/>
        <v>24.195775752034798</v>
      </c>
      <c r="AO74" s="9">
        <f t="shared" si="6"/>
        <v>-49.001807652218851</v>
      </c>
      <c r="AP74" s="9">
        <f t="shared" si="7"/>
        <v>226.19487523628737</v>
      </c>
      <c r="AQ74" s="9">
        <f t="shared" si="8"/>
        <v>345.5920730931428</v>
      </c>
      <c r="AR74" s="9">
        <f t="shared" si="9"/>
        <v>229.61931776043622</v>
      </c>
    </row>
    <row r="75" spans="1:44" x14ac:dyDescent="0.2">
      <c r="A75">
        <f t="shared" si="5"/>
        <v>72</v>
      </c>
      <c r="B75" s="10">
        <f>MalDeath!AZ75/MalCnts!N75</f>
        <v>3.8926704153102495E-2</v>
      </c>
      <c r="C75" s="10">
        <f>MalDeath!BA75/MalCnts!O75</f>
        <v>3.8150243595788148E-2</v>
      </c>
      <c r="D75" s="10">
        <f>MalDeath!BB75/MalCnts!P75</f>
        <v>3.6590591523055424E-2</v>
      </c>
      <c r="E75" s="10">
        <f>MalDeath!BC75/MalCnts!Q75</f>
        <v>3.7434466110964432E-2</v>
      </c>
      <c r="F75" s="10">
        <f>MalDeath!BD75/MalCnts!R75</f>
        <v>3.3063018333609168E-2</v>
      </c>
      <c r="G75" s="10">
        <f>MalDeath!BE75/MalCnts!S75</f>
        <v>3.3127068104914843E-2</v>
      </c>
      <c r="H75" s="10">
        <f>MalDeath!BF75/MalCnts!T75</f>
        <v>2.9896869514335869E-2</v>
      </c>
      <c r="I75" s="10">
        <f>MalDeath!BG75/MalCnts!U75</f>
        <v>2.8297998172010251E-2</v>
      </c>
      <c r="J75" s="10">
        <f>MalDeath!BH75/MalCnts!V75</f>
        <v>2.7404181184668988E-2</v>
      </c>
      <c r="K75" s="10">
        <f>MalDeath!BI75/MalCnts!W75</f>
        <v>2.7096662631851981E-2</v>
      </c>
      <c r="L75" s="10">
        <f>MalDeath!BJ75/MalCnts!X75</f>
        <v>2.5002824721966653E-2</v>
      </c>
      <c r="M75" s="10">
        <f>MalDeath!BK75/MalCnts!Y75</f>
        <v>2.3941504398224917E-2</v>
      </c>
      <c r="N75" s="10">
        <f>MalDeath!BL75/MalCnts!Z75</f>
        <v>2.4020036814629289E-2</v>
      </c>
      <c r="O75" s="10">
        <f>MalDeath!BM75/MalCnts!AA75</f>
        <v>2.446016553382346E-2</v>
      </c>
      <c r="P75" s="10">
        <f>MalDeath!BN75/MalCnts!AB75</f>
        <v>2.2697204010231384E-2</v>
      </c>
      <c r="Q75" s="10">
        <f>MalDeath!BO75/MalCnts!AC75</f>
        <v>2.200366275520586E-2</v>
      </c>
      <c r="R75" s="10">
        <f>MalDeath!BP75/MalCnts!AD75</f>
        <v>2.3102310231023101E-2</v>
      </c>
      <c r="S75" s="10">
        <f>MalDeath!BQ75/MalCnts!AE75</f>
        <v>2.3832750724873317E-2</v>
      </c>
      <c r="T75" s="10">
        <f>MalDeath!BR75/MalCnts!AF75</f>
        <v>1.8773865082732287E-2</v>
      </c>
      <c r="U75" s="10">
        <f>MalDeath!BS75/MalCnts!AG75</f>
        <v>2.1767849636702096E-2</v>
      </c>
      <c r="V75" s="10">
        <f>MalDeath!BT75/MalCnts!AH75</f>
        <v>2.3558697181989097E-2</v>
      </c>
      <c r="W75" s="10">
        <f>MalDeath!BU75/MalCnts!AI75</f>
        <v>2.3519401324329926E-2</v>
      </c>
      <c r="X75" s="10">
        <f>MalDeath!BV75/MalCnts!AJ75</f>
        <v>2.2356978642588211E-2</v>
      </c>
      <c r="Y75" s="80">
        <f>X75*'Male fit'!O75/'Male fit'!N75</f>
        <v>2.177822062843519E-2</v>
      </c>
      <c r="Z75" s="10"/>
      <c r="AA75" s="39">
        <f>'Male fit'!J75*MalCnts!AF75</f>
        <v>2217.3562962288524</v>
      </c>
      <c r="AB75" s="39">
        <f>'Male fit'!K75*MalCnts!AG75</f>
        <v>2086.209158128408</v>
      </c>
      <c r="AC75" s="39">
        <f>'Male fit'!L75*MalCnts!AH75</f>
        <v>1940.1367115148635</v>
      </c>
      <c r="AD75" s="39">
        <f>'Male fit'!M75*MalCnts!AI75</f>
        <v>1822.0230503154144</v>
      </c>
      <c r="AE75" s="39">
        <f>'Male fit'!N75*MalCnts!AJ75</f>
        <v>1744.4657798393987</v>
      </c>
      <c r="AF75" s="39">
        <f>'Male fit'!O75*MalCnts!AK75</f>
        <v>1681.5281958460041</v>
      </c>
      <c r="AH75" s="9">
        <f>MalDeath!BR75-AA75</f>
        <v>-270.35629622885244</v>
      </c>
      <c r="AI75" s="9">
        <f>MalDeath!BS75-AB75</f>
        <v>88.790841871591965</v>
      </c>
      <c r="AJ75" s="9">
        <f>MalDeath!BT75-AC75</f>
        <v>302.86328848513654</v>
      </c>
      <c r="AK75" s="9">
        <f>MalDeath!BU75-AD75</f>
        <v>333.97694968458563</v>
      </c>
      <c r="AL75" s="9">
        <f>MalDeath!BV75-AE75</f>
        <v>268.53422016060131</v>
      </c>
      <c r="AN75" s="9">
        <f t="shared" si="6"/>
        <v>27.860569254897563</v>
      </c>
      <c r="AO75" s="9">
        <f t="shared" si="6"/>
        <v>-29.254327174065473</v>
      </c>
      <c r="AP75" s="9">
        <f t="shared" si="7"/>
        <v>184.89951146727884</v>
      </c>
      <c r="AQ75" s="9">
        <f t="shared" si="8"/>
        <v>365.43798739561907</v>
      </c>
      <c r="AR75" s="9">
        <f t="shared" si="9"/>
        <v>268.34464070160413</v>
      </c>
    </row>
    <row r="76" spans="1:44" x14ac:dyDescent="0.2">
      <c r="A76">
        <f t="shared" si="5"/>
        <v>73</v>
      </c>
      <c r="B76" s="10">
        <f>MalDeath!AZ76/MalCnts!N76</f>
        <v>4.2803046419606007E-2</v>
      </c>
      <c r="C76" s="10">
        <f>MalDeath!BA76/MalCnts!O76</f>
        <v>4.2130740672368883E-2</v>
      </c>
      <c r="D76" s="10">
        <f>MalDeath!BB76/MalCnts!P76</f>
        <v>4.1466751056575268E-2</v>
      </c>
      <c r="E76" s="10">
        <f>MalDeath!BC76/MalCnts!Q76</f>
        <v>3.9469608981804107E-2</v>
      </c>
      <c r="F76" s="10">
        <f>MalDeath!BD76/MalCnts!R76</f>
        <v>3.9660499863104784E-2</v>
      </c>
      <c r="G76" s="10">
        <f>MalDeath!BE76/MalCnts!S76</f>
        <v>3.4796339630538589E-2</v>
      </c>
      <c r="H76" s="10">
        <f>MalDeath!BF76/MalCnts!T76</f>
        <v>3.4508062180168005E-2</v>
      </c>
      <c r="I76" s="10">
        <f>MalDeath!BG76/MalCnts!U76</f>
        <v>3.1605348017122704E-2</v>
      </c>
      <c r="J76" s="10">
        <f>MalDeath!BH76/MalCnts!V76</f>
        <v>3.0009412546370632E-2</v>
      </c>
      <c r="K76" s="10">
        <f>MalDeath!BI76/MalCnts!W76</f>
        <v>3.0443747198565664E-2</v>
      </c>
      <c r="L76" s="10">
        <f>MalDeath!BJ76/MalCnts!X76</f>
        <v>2.9331296191017625E-2</v>
      </c>
      <c r="M76" s="10">
        <f>MalDeath!BK76/MalCnts!Y76</f>
        <v>2.7231617829752697E-2</v>
      </c>
      <c r="N76" s="10">
        <f>MalDeath!BL76/MalCnts!Z76</f>
        <v>2.766164316966456E-2</v>
      </c>
      <c r="O76" s="10">
        <f>MalDeath!BM76/MalCnts!AA76</f>
        <v>2.7537554727022386E-2</v>
      </c>
      <c r="P76" s="10">
        <f>MalDeath!BN76/MalCnts!AB76</f>
        <v>2.5183150183150184E-2</v>
      </c>
      <c r="Q76" s="10">
        <f>MalDeath!BO76/MalCnts!AC76</f>
        <v>2.4637659347109552E-2</v>
      </c>
      <c r="R76" s="10">
        <f>MalDeath!BP76/MalCnts!AD76</f>
        <v>2.4246550598174214E-2</v>
      </c>
      <c r="S76" s="10">
        <f>MalDeath!BQ76/MalCnts!AE76</f>
        <v>2.4566282611574626E-2</v>
      </c>
      <c r="T76" s="10">
        <f>MalDeath!BR76/MalCnts!AF76</f>
        <v>2.6153398139031798E-2</v>
      </c>
      <c r="U76" s="10">
        <f>MalDeath!BS76/MalCnts!AG76</f>
        <v>1.9695983911989116E-2</v>
      </c>
      <c r="V76" s="10">
        <f>MalDeath!BT76/MalCnts!AH76</f>
        <v>2.5658345870817854E-2</v>
      </c>
      <c r="W76" s="10">
        <f>MalDeath!BU76/MalCnts!AI76</f>
        <v>2.6720430107526883E-2</v>
      </c>
      <c r="X76" s="10">
        <f>MalDeath!BV76/MalCnts!AJ76</f>
        <v>2.5345982142857142E-2</v>
      </c>
      <c r="Y76" s="80">
        <f>X76*'Male fit'!O76/'Male fit'!N76</f>
        <v>2.4672103111220652E-2</v>
      </c>
      <c r="Z76" s="10"/>
      <c r="AA76" s="39">
        <f>'Male fit'!J76*MalCnts!AF76</f>
        <v>1713.8631936248541</v>
      </c>
      <c r="AB76" s="39">
        <f>'Male fit'!K76*MalCnts!AG76</f>
        <v>2352.968951210979</v>
      </c>
      <c r="AC76" s="39">
        <f>'Male fit'!L76*MalCnts!AH76</f>
        <v>2210.5303538690478</v>
      </c>
      <c r="AD76" s="39">
        <f>'Male fit'!M76*MalCnts!AI76</f>
        <v>2050.9227291410243</v>
      </c>
      <c r="AE76" s="39">
        <f>'Male fit'!N76*MalCnts!AJ76</f>
        <v>1924.7685271573744</v>
      </c>
      <c r="AF76" s="39">
        <f>'Male fit'!O76*MalCnts!AK76</f>
        <v>1852.3699855330879</v>
      </c>
      <c r="AH76" s="9">
        <f>MalDeath!BR76-AA76</f>
        <v>172.13680637514585</v>
      </c>
      <c r="AI76" s="9">
        <f>MalDeath!BS76-AB76</f>
        <v>-354.96895121097896</v>
      </c>
      <c r="AJ76" s="9">
        <f>MalDeath!BT76-AC76</f>
        <v>296.46964613095224</v>
      </c>
      <c r="AK76" s="9">
        <f>MalDeath!BU76-AD76</f>
        <v>434.07727085897568</v>
      </c>
      <c r="AL76" s="9">
        <f>MalDeath!BV76-AE76</f>
        <v>346.23147284262564</v>
      </c>
      <c r="AN76" s="9">
        <f t="shared" si="6"/>
        <v>9.1077076642965942</v>
      </c>
      <c r="AO76" s="9">
        <f t="shared" si="6"/>
        <v>-14.235008302616416</v>
      </c>
      <c r="AP76" s="9">
        <f t="shared" si="7"/>
        <v>247.83296038427889</v>
      </c>
      <c r="AQ76" s="9">
        <f t="shared" si="8"/>
        <v>290.86684131665595</v>
      </c>
      <c r="AR76" s="9">
        <f t="shared" si="9"/>
        <v>326.86382955755488</v>
      </c>
    </row>
    <row r="77" spans="1:44" x14ac:dyDescent="0.2">
      <c r="A77">
        <f t="shared" si="5"/>
        <v>74</v>
      </c>
      <c r="B77" s="10">
        <f>MalDeath!AZ77/MalCnts!N77</f>
        <v>4.6062407132243688E-2</v>
      </c>
      <c r="C77" s="10">
        <f>MalDeath!BA77/MalCnts!O77</f>
        <v>4.6394273519473589E-2</v>
      </c>
      <c r="D77" s="10">
        <f>MalDeath!BB77/MalCnts!P77</f>
        <v>4.6054322680147371E-2</v>
      </c>
      <c r="E77" s="10">
        <f>MalDeath!BC77/MalCnts!Q77</f>
        <v>4.2013408534638717E-2</v>
      </c>
      <c r="F77" s="10">
        <f>MalDeath!BD77/MalCnts!R77</f>
        <v>4.1095890410958902E-2</v>
      </c>
      <c r="G77" s="10">
        <f>MalDeath!BE77/MalCnts!S77</f>
        <v>4.0830421711221254E-2</v>
      </c>
      <c r="H77" s="10">
        <f>MalDeath!BF77/MalCnts!T77</f>
        <v>3.6896728621601357E-2</v>
      </c>
      <c r="I77" s="10">
        <f>MalDeath!BG77/MalCnts!U77</f>
        <v>3.763215220736655E-2</v>
      </c>
      <c r="J77" s="10">
        <f>MalDeath!BH77/MalCnts!V77</f>
        <v>3.3997312927156957E-2</v>
      </c>
      <c r="K77" s="10">
        <f>MalDeath!BI77/MalCnts!W77</f>
        <v>3.5375290664430299E-2</v>
      </c>
      <c r="L77" s="10">
        <f>MalDeath!BJ77/MalCnts!X77</f>
        <v>3.1386321626617378E-2</v>
      </c>
      <c r="M77" s="10">
        <f>MalDeath!BK77/MalCnts!Y77</f>
        <v>3.0915011158672668E-2</v>
      </c>
      <c r="N77" s="10">
        <f>MalDeath!BL77/MalCnts!Z77</f>
        <v>2.9181288542128037E-2</v>
      </c>
      <c r="O77" s="10">
        <f>MalDeath!BM77/MalCnts!AA77</f>
        <v>2.8641011526464161E-2</v>
      </c>
      <c r="P77" s="10">
        <f>MalDeath!BN77/MalCnts!AB77</f>
        <v>2.7659878868806335E-2</v>
      </c>
      <c r="Q77" s="10">
        <f>MalDeath!BO77/MalCnts!AC77</f>
        <v>3.0129078290199132E-2</v>
      </c>
      <c r="R77" s="10">
        <f>MalDeath!BP77/MalCnts!AD77</f>
        <v>2.8667191819965094E-2</v>
      </c>
      <c r="S77" s="10">
        <f>MalDeath!BQ77/MalCnts!AE77</f>
        <v>2.6474865273302728E-2</v>
      </c>
      <c r="T77" s="10">
        <f>MalDeath!BR77/MalCnts!AF77</f>
        <v>2.7487675362948678E-2</v>
      </c>
      <c r="U77" s="10">
        <f>MalDeath!BS77/MalCnts!AG77</f>
        <v>2.7979186215132644E-2</v>
      </c>
      <c r="V77" s="10">
        <f>MalDeath!BT77/MalCnts!AH77</f>
        <v>2.4423008938942479E-2</v>
      </c>
      <c r="W77" s="10">
        <f>MalDeath!BU77/MalCnts!AI77</f>
        <v>2.8430095782221474E-2</v>
      </c>
      <c r="X77" s="10">
        <f>MalDeath!BV77/MalCnts!AJ77</f>
        <v>2.8657783268619837E-2</v>
      </c>
      <c r="Y77" s="80">
        <f>X77*'Male fit'!O77/'Male fit'!N77</f>
        <v>2.7976328921830877E-2</v>
      </c>
      <c r="Z77" s="10"/>
      <c r="AA77" s="39">
        <f>'Male fit'!J77*MalCnts!AF77</f>
        <v>1977.5063802539944</v>
      </c>
      <c r="AB77" s="39">
        <f>'Male fit'!K77*MalCnts!AG77</f>
        <v>1847.9975097943541</v>
      </c>
      <c r="AC77" s="39">
        <f>'Male fit'!L77*MalCnts!AH77</f>
        <v>2543.4339016560798</v>
      </c>
      <c r="AD77" s="39">
        <f>'Male fit'!M77*MalCnts!AI77</f>
        <v>2390.5695684114535</v>
      </c>
      <c r="AE77" s="39">
        <f>'Male fit'!N77*MalCnts!AJ77</f>
        <v>2223.2165977553054</v>
      </c>
      <c r="AF77" s="39">
        <f>'Male fit'!O77*MalCnts!AK77</f>
        <v>2141.8135739400695</v>
      </c>
      <c r="AH77" s="9">
        <f>MalDeath!BR77-AA77</f>
        <v>46.493619746005606</v>
      </c>
      <c r="AI77" s="9">
        <f>MalDeath!BS77-AB77</f>
        <v>120.00249020564593</v>
      </c>
      <c r="AJ77" s="9">
        <f>MalDeath!BT77-AC77</f>
        <v>-125.4339016560798</v>
      </c>
      <c r="AK77" s="9">
        <f>MalDeath!BU77-AD77</f>
        <v>316.43043158854653</v>
      </c>
      <c r="AL77" s="9">
        <f>MalDeath!BV77-AE77</f>
        <v>374.78340224469457</v>
      </c>
      <c r="AN77" s="9">
        <f t="shared" si="6"/>
        <v>-23.106368573837152</v>
      </c>
      <c r="AO77" s="9">
        <f t="shared" si="6"/>
        <v>-10.433678761542115</v>
      </c>
      <c r="AP77" s="9">
        <f t="shared" si="7"/>
        <v>283.00163492882092</v>
      </c>
      <c r="AQ77" s="9">
        <f t="shared" si="8"/>
        <v>344.59473946726587</v>
      </c>
      <c r="AR77" s="9">
        <f t="shared" si="9"/>
        <v>295.91793023115957</v>
      </c>
    </row>
    <row r="78" spans="1:44" x14ac:dyDescent="0.2">
      <c r="A78">
        <f t="shared" si="5"/>
        <v>75</v>
      </c>
      <c r="B78" s="10">
        <f>MalDeath!AZ78/MalCnts!N78</f>
        <v>5.3682479925659415E-2</v>
      </c>
      <c r="C78" s="10">
        <f>MalDeath!BA78/MalCnts!O78</f>
        <v>5.2280130293159609E-2</v>
      </c>
      <c r="D78" s="10">
        <f>MalDeath!BB78/MalCnts!P78</f>
        <v>4.9540514064467973E-2</v>
      </c>
      <c r="E78" s="10">
        <f>MalDeath!BC78/MalCnts!Q78</f>
        <v>4.7146123839842173E-2</v>
      </c>
      <c r="F78" s="10">
        <f>MalDeath!BD78/MalCnts!R78</f>
        <v>4.5087886935845867E-2</v>
      </c>
      <c r="G78" s="10">
        <f>MalDeath!BE78/MalCnts!S78</f>
        <v>4.3217160436596569E-2</v>
      </c>
      <c r="H78" s="10">
        <f>MalDeath!BF78/MalCnts!T78</f>
        <v>4.1376104137610413E-2</v>
      </c>
      <c r="I78" s="10">
        <f>MalDeath!BG78/MalCnts!U78</f>
        <v>4.0847294276867556E-2</v>
      </c>
      <c r="J78" s="10">
        <f>MalDeath!BH78/MalCnts!V78</f>
        <v>3.7924813900926869E-2</v>
      </c>
      <c r="K78" s="10">
        <f>MalDeath!BI78/MalCnts!W78</f>
        <v>3.9653885717743399E-2</v>
      </c>
      <c r="L78" s="10">
        <f>MalDeath!BJ78/MalCnts!X78</f>
        <v>3.8015680233821118E-2</v>
      </c>
      <c r="M78" s="10">
        <f>MalDeath!BK78/MalCnts!Y78</f>
        <v>3.4898816342115314E-2</v>
      </c>
      <c r="N78" s="10">
        <f>MalDeath!BL78/MalCnts!Z78</f>
        <v>3.3810314883334594E-2</v>
      </c>
      <c r="O78" s="10">
        <f>MalDeath!BM78/MalCnts!AA78</f>
        <v>3.2616141213664705E-2</v>
      </c>
      <c r="P78" s="10">
        <f>MalDeath!BN78/MalCnts!AB78</f>
        <v>3.0990953805936781E-2</v>
      </c>
      <c r="Q78" s="10">
        <f>MalDeath!BO78/MalCnts!AC78</f>
        <v>3.177073946027429E-2</v>
      </c>
      <c r="R78" s="10">
        <f>MalDeath!BP78/MalCnts!AD78</f>
        <v>3.1522501754034281E-2</v>
      </c>
      <c r="S78" s="10">
        <f>MalDeath!BQ78/MalCnts!AE78</f>
        <v>2.9402883071886075E-2</v>
      </c>
      <c r="T78" s="10">
        <f>MalDeath!BR78/MalCnts!AF78</f>
        <v>2.9319494531914271E-2</v>
      </c>
      <c r="U78" s="10">
        <f>MalDeath!BS78/MalCnts!AG78</f>
        <v>3.025522171339216E-2</v>
      </c>
      <c r="V78" s="10">
        <f>MalDeath!BT78/MalCnts!AH78</f>
        <v>3.5044335840332445E-2</v>
      </c>
      <c r="W78" s="10">
        <f>MalDeath!BU78/MalCnts!AI78</f>
        <v>2.7039380057548277E-2</v>
      </c>
      <c r="X78" s="10">
        <f>MalDeath!BV78/MalCnts!AJ78</f>
        <v>3.1387373764648702E-2</v>
      </c>
      <c r="Y78" s="80">
        <f>X78*'Male fit'!O78/'Male fit'!N78</f>
        <v>3.0500200999169669E-2</v>
      </c>
      <c r="Z78" s="10"/>
      <c r="AA78" s="39">
        <f>'Male fit'!J78*MalCnts!AF78</f>
        <v>2024.891680335435</v>
      </c>
      <c r="AB78" s="39">
        <f>'Male fit'!K78*MalCnts!AG78</f>
        <v>2072.124523091235</v>
      </c>
      <c r="AC78" s="39">
        <f>'Male fit'!L78*MalCnts!AH78</f>
        <v>1925.6573748986591</v>
      </c>
      <c r="AD78" s="39">
        <f>'Male fit'!M78*MalCnts!AI78</f>
        <v>2639.926778061938</v>
      </c>
      <c r="AE78" s="39">
        <f>'Male fit'!N78*MalCnts!AJ78</f>
        <v>2469.1638175734238</v>
      </c>
      <c r="AF78" s="39">
        <f>'Male fit'!O78*MalCnts!AK78</f>
        <v>2364.8788978385287</v>
      </c>
      <c r="AH78" s="9">
        <f>MalDeath!BR78-AA78</f>
        <v>-24.891680335435012</v>
      </c>
      <c r="AI78" s="9">
        <f>MalDeath!BS78-AB78</f>
        <v>94.875476908764995</v>
      </c>
      <c r="AJ78" s="9">
        <f>MalDeath!BT78-AC78</f>
        <v>469.3426251013409</v>
      </c>
      <c r="AK78" s="9">
        <f>MalDeath!BU78-AD78</f>
        <v>-36.926778061937966</v>
      </c>
      <c r="AL78" s="9">
        <f>MalDeath!BV78-AE78</f>
        <v>436.83618242657622</v>
      </c>
      <c r="AN78" s="9">
        <f t="shared" si="6"/>
        <v>60.788087762600526</v>
      </c>
      <c r="AO78" s="9">
        <f t="shared" si="6"/>
        <v>-29.132507409504022</v>
      </c>
      <c r="AP78" s="9">
        <f t="shared" si="7"/>
        <v>298.47290499760817</v>
      </c>
      <c r="AQ78" s="9">
        <f t="shared" si="8"/>
        <v>379.63157101761192</v>
      </c>
      <c r="AR78" s="9">
        <f t="shared" si="9"/>
        <v>365.09189127007181</v>
      </c>
    </row>
    <row r="79" spans="1:44" x14ac:dyDescent="0.2">
      <c r="A79">
        <f t="shared" si="5"/>
        <v>76</v>
      </c>
      <c r="B79" s="10">
        <f>MalDeath!AZ79/MalCnts!N79</f>
        <v>5.936532702519063E-2</v>
      </c>
      <c r="C79" s="10">
        <f>MalDeath!BA79/MalCnts!O79</f>
        <v>5.6920793822471512E-2</v>
      </c>
      <c r="D79" s="10">
        <f>MalDeath!BB79/MalCnts!P79</f>
        <v>5.6961404541219167E-2</v>
      </c>
      <c r="E79" s="10">
        <f>MalDeath!BC79/MalCnts!Q79</f>
        <v>5.5323436885568227E-2</v>
      </c>
      <c r="F79" s="10">
        <f>MalDeath!BD79/MalCnts!R79</f>
        <v>4.8641151025014102E-2</v>
      </c>
      <c r="G79" s="10">
        <f>MalDeath!BE79/MalCnts!S79</f>
        <v>5.1419264774313633E-2</v>
      </c>
      <c r="H79" s="10">
        <f>MalDeath!BF79/MalCnts!T79</f>
        <v>4.5595786411618218E-2</v>
      </c>
      <c r="I79" s="10">
        <f>MalDeath!BG79/MalCnts!U79</f>
        <v>4.6188459502382213E-2</v>
      </c>
      <c r="J79" s="10">
        <f>MalDeath!BH79/MalCnts!V79</f>
        <v>4.4197124730309956E-2</v>
      </c>
      <c r="K79" s="10">
        <f>MalDeath!BI79/MalCnts!W79</f>
        <v>4.3452908018918858E-2</v>
      </c>
      <c r="L79" s="10">
        <f>MalDeath!BJ79/MalCnts!X79</f>
        <v>4.2004823319702213E-2</v>
      </c>
      <c r="M79" s="10">
        <f>MalDeath!BK79/MalCnts!Y79</f>
        <v>3.9634208853622031E-2</v>
      </c>
      <c r="N79" s="10">
        <f>MalDeath!BL79/MalCnts!Z79</f>
        <v>3.7194579087941437E-2</v>
      </c>
      <c r="O79" s="10">
        <f>MalDeath!BM79/MalCnts!AA79</f>
        <v>3.7127503663898387E-2</v>
      </c>
      <c r="P79" s="10">
        <f>MalDeath!BN79/MalCnts!AB79</f>
        <v>3.4613569535702618E-2</v>
      </c>
      <c r="Q79" s="10">
        <f>MalDeath!BO79/MalCnts!AC79</f>
        <v>3.5535339895526104E-2</v>
      </c>
      <c r="R79" s="10">
        <f>MalDeath!BP79/MalCnts!AD79</f>
        <v>3.4511385199240983E-2</v>
      </c>
      <c r="S79" s="10">
        <f>MalDeath!BQ79/MalCnts!AE79</f>
        <v>3.4916201117318434E-2</v>
      </c>
      <c r="T79" s="10">
        <f>MalDeath!BR79/MalCnts!AF79</f>
        <v>3.2001573847894156E-2</v>
      </c>
      <c r="U79" s="10">
        <f>MalDeath!BS79/MalCnts!AG79</f>
        <v>3.1643369852663396E-2</v>
      </c>
      <c r="V79" s="10">
        <f>MalDeath!BT79/MalCnts!AH79</f>
        <v>3.7476027742930886E-2</v>
      </c>
      <c r="W79" s="10">
        <f>MalDeath!BU79/MalCnts!AI79</f>
        <v>3.9913422534358541E-2</v>
      </c>
      <c r="X79" s="10">
        <f>MalDeath!BV79/MalCnts!AJ79</f>
        <v>2.9277493195018968E-2</v>
      </c>
      <c r="Y79" s="80">
        <f>X79*'Male fit'!O79/'Male fit'!N79</f>
        <v>2.827491440669045E-2</v>
      </c>
      <c r="Z79" s="10"/>
      <c r="AA79" s="39">
        <f>'Male fit'!J79*MalCnts!AF79</f>
        <v>1990.9142924260498</v>
      </c>
      <c r="AB79" s="39">
        <f>'Male fit'!K79*MalCnts!AG79</f>
        <v>2094.8682515827345</v>
      </c>
      <c r="AC79" s="39">
        <f>'Male fit'!L79*MalCnts!AH79</f>
        <v>2127.2334834172452</v>
      </c>
      <c r="AD79" s="39">
        <f>'Male fit'!M79*MalCnts!AI79</f>
        <v>1961.5841767338404</v>
      </c>
      <c r="AE79" s="39">
        <f>'Male fit'!N79*MalCnts!AJ79</f>
        <v>2678.7956265186999</v>
      </c>
      <c r="AF79" s="39">
        <f>'Male fit'!O79*MalCnts!AK79</f>
        <v>2545.0606452170618</v>
      </c>
      <c r="AH79" s="9">
        <f>MalDeath!BR79-AA79</f>
        <v>-38.914292426049769</v>
      </c>
      <c r="AI79" s="9">
        <f>MalDeath!BS79-AB79</f>
        <v>-0.86825158273450143</v>
      </c>
      <c r="AJ79" s="9">
        <f>MalDeath!BT79-AC79</f>
        <v>471.76651658275478</v>
      </c>
      <c r="AK79" s="9">
        <f>MalDeath!BU79-AD79</f>
        <v>675.41582326615958</v>
      </c>
      <c r="AL79" s="9">
        <f>MalDeath!BV79-AE79</f>
        <v>53.204373481300081</v>
      </c>
      <c r="AN79" s="9">
        <f t="shared" si="6"/>
        <v>22.349387928260239</v>
      </c>
      <c r="AO79" s="9">
        <f t="shared" si="6"/>
        <v>57.559181356859014</v>
      </c>
      <c r="AP79" s="9">
        <f t="shared" si="7"/>
        <v>322.76556367682099</v>
      </c>
      <c r="AQ79" s="9">
        <f t="shared" si="8"/>
        <v>377.29069295359466</v>
      </c>
      <c r="AR79" s="9">
        <f t="shared" si="9"/>
        <v>391.058613096957</v>
      </c>
    </row>
    <row r="80" spans="1:44" x14ac:dyDescent="0.2">
      <c r="A80">
        <f t="shared" si="5"/>
        <v>77</v>
      </c>
      <c r="B80" s="10">
        <f>MalDeath!AZ80/MalCnts!N80</f>
        <v>6.3369638855594351E-2</v>
      </c>
      <c r="C80" s="10">
        <f>MalDeath!BA80/MalCnts!O80</f>
        <v>6.5015893367524114E-2</v>
      </c>
      <c r="D80" s="10">
        <f>MalDeath!BB80/MalCnts!P80</f>
        <v>6.2883353778868209E-2</v>
      </c>
      <c r="E80" s="10">
        <f>MalDeath!BC80/MalCnts!Q80</f>
        <v>5.9171444136034659E-2</v>
      </c>
      <c r="F80" s="10">
        <f>MalDeath!BD80/MalCnts!R80</f>
        <v>5.8315390801317805E-2</v>
      </c>
      <c r="G80" s="10">
        <f>MalDeath!BE80/MalCnts!S80</f>
        <v>5.5215484126787437E-2</v>
      </c>
      <c r="H80" s="10">
        <f>MalDeath!BF80/MalCnts!T80</f>
        <v>5.4528108028768528E-2</v>
      </c>
      <c r="I80" s="10">
        <f>MalDeath!BG80/MalCnts!U80</f>
        <v>4.9734226947076493E-2</v>
      </c>
      <c r="J80" s="10">
        <f>MalDeath!BH80/MalCnts!V80</f>
        <v>5.0967339296858746E-2</v>
      </c>
      <c r="K80" s="10">
        <f>MalDeath!BI80/MalCnts!W80</f>
        <v>4.5781410514091743E-2</v>
      </c>
      <c r="L80" s="10">
        <f>MalDeath!BJ80/MalCnts!X80</f>
        <v>4.8184878125917728E-2</v>
      </c>
      <c r="M80" s="10">
        <f>MalDeath!BK80/MalCnts!Y80</f>
        <v>4.2166699455702013E-2</v>
      </c>
      <c r="N80" s="10">
        <f>MalDeath!BL80/MalCnts!Z80</f>
        <v>4.369532750160017E-2</v>
      </c>
      <c r="O80" s="10">
        <f>MalDeath!BM80/MalCnts!AA80</f>
        <v>4.1619543089798691E-2</v>
      </c>
      <c r="P80" s="10">
        <f>MalDeath!BN80/MalCnts!AB80</f>
        <v>3.8420967218435575E-2</v>
      </c>
      <c r="Q80" s="10">
        <f>MalDeath!BO80/MalCnts!AC80</f>
        <v>3.921162996257499E-2</v>
      </c>
      <c r="R80" s="10">
        <f>MalDeath!BP80/MalCnts!AD80</f>
        <v>3.8901686169722657E-2</v>
      </c>
      <c r="S80" s="10">
        <f>MalDeath!BQ80/MalCnts!AE80</f>
        <v>3.5712405454258286E-2</v>
      </c>
      <c r="T80" s="10">
        <f>MalDeath!BR80/MalCnts!AF80</f>
        <v>3.9112428148095256E-2</v>
      </c>
      <c r="U80" s="10">
        <f>MalDeath!BS80/MalCnts!AG80</f>
        <v>3.5215924312043269E-2</v>
      </c>
      <c r="V80" s="10">
        <f>MalDeath!BT80/MalCnts!AH80</f>
        <v>4.009330577994865E-2</v>
      </c>
      <c r="W80" s="10">
        <f>MalDeath!BU80/MalCnts!AI80</f>
        <v>4.0610353244186222E-2</v>
      </c>
      <c r="X80" s="10">
        <f>MalDeath!BV80/MalCnts!AJ80</f>
        <v>4.1481458212260666E-2</v>
      </c>
      <c r="Y80" s="80">
        <f>X80*'Male fit'!O80/'Male fit'!N80</f>
        <v>3.9976519639869666E-2</v>
      </c>
      <c r="Z80" s="10"/>
      <c r="AA80" s="39">
        <f>'Male fit'!J80*MalCnts!AF80</f>
        <v>2041.884014546664</v>
      </c>
      <c r="AB80" s="39">
        <f>'Male fit'!K80*MalCnts!AG80</f>
        <v>2081.7033013682176</v>
      </c>
      <c r="AC80" s="39">
        <f>'Male fit'!L80*MalCnts!AH80</f>
        <v>2180.7803611709273</v>
      </c>
      <c r="AD80" s="39">
        <f>'Male fit'!M80*MalCnts!AI80</f>
        <v>2202.8388925636841</v>
      </c>
      <c r="AE80" s="39">
        <f>'Male fit'!N80*MalCnts!AJ80</f>
        <v>2026.5959746448375</v>
      </c>
      <c r="AF80" s="39">
        <f>'Male fit'!O80*MalCnts!AK80</f>
        <v>1915.5543169983214</v>
      </c>
      <c r="AH80" s="9">
        <f>MalDeath!BR80-AA80</f>
        <v>149.11598545333595</v>
      </c>
      <c r="AI80" s="9">
        <f>MalDeath!BS80-AB80</f>
        <v>-4.7033013682175806</v>
      </c>
      <c r="AJ80" s="9">
        <f>MalDeath!BT80-AC80</f>
        <v>380.21963882907266</v>
      </c>
      <c r="AK80" s="9">
        <f>MalDeath!BU80-AD80</f>
        <v>509.16110743631589</v>
      </c>
      <c r="AL80" s="9">
        <f>MalDeath!BV80-AE80</f>
        <v>614.4040253551625</v>
      </c>
      <c r="AN80" s="9">
        <f t="shared" si="6"/>
        <v>12.071669233924421</v>
      </c>
      <c r="AO80" s="9">
        <f t="shared" si="6"/>
        <v>38.593557715978477</v>
      </c>
      <c r="AP80" s="9">
        <f t="shared" si="7"/>
        <v>436.46079502518717</v>
      </c>
      <c r="AQ80" s="9">
        <f t="shared" si="8"/>
        <v>393.80961921849024</v>
      </c>
      <c r="AR80" s="9">
        <f t="shared" si="9"/>
        <v>373.65126086299188</v>
      </c>
    </row>
    <row r="81" spans="1:44" x14ac:dyDescent="0.2">
      <c r="A81">
        <f t="shared" si="5"/>
        <v>78</v>
      </c>
      <c r="B81" s="10">
        <f>MalDeath!AZ81/MalCnts!N81</f>
        <v>7.3118774828717828E-2</v>
      </c>
      <c r="C81" s="10">
        <f>MalDeath!BA81/MalCnts!O81</f>
        <v>6.7095230144153167E-2</v>
      </c>
      <c r="D81" s="10">
        <f>MalDeath!BB81/MalCnts!P81</f>
        <v>7.1687451842127797E-2</v>
      </c>
      <c r="E81" s="10">
        <f>MalDeath!BC81/MalCnts!Q81</f>
        <v>6.8868487621862831E-2</v>
      </c>
      <c r="F81" s="10">
        <f>MalDeath!BD81/MalCnts!R81</f>
        <v>6.0658674383354004E-2</v>
      </c>
      <c r="G81" s="10">
        <f>MalDeath!BE81/MalCnts!S81</f>
        <v>6.3292877148662746E-2</v>
      </c>
      <c r="H81" s="10">
        <f>MalDeath!BF81/MalCnts!T81</f>
        <v>6.0242545149097021E-2</v>
      </c>
      <c r="I81" s="10">
        <f>MalDeath!BG81/MalCnts!U81</f>
        <v>5.9671419714817112E-2</v>
      </c>
      <c r="J81" s="10">
        <f>MalDeath!BH81/MalCnts!V81</f>
        <v>5.4912661095816988E-2</v>
      </c>
      <c r="K81" s="10">
        <f>MalDeath!BI81/MalCnts!W81</f>
        <v>5.4216721271690325E-2</v>
      </c>
      <c r="L81" s="10">
        <f>MalDeath!BJ81/MalCnts!X81</f>
        <v>5.2999882587765647E-2</v>
      </c>
      <c r="M81" s="10">
        <f>MalDeath!BK81/MalCnts!Y81</f>
        <v>5.1042160113690192E-2</v>
      </c>
      <c r="N81" s="10">
        <f>MalDeath!BL81/MalCnts!Z81</f>
        <v>5.0096118637861592E-2</v>
      </c>
      <c r="O81" s="10">
        <f>MalDeath!BM81/MalCnts!AA81</f>
        <v>4.5343137254901959E-2</v>
      </c>
      <c r="P81" s="10">
        <f>MalDeath!BN81/MalCnts!AB81</f>
        <v>4.4623529159611632E-2</v>
      </c>
      <c r="Q81" s="10">
        <f>MalDeath!BO81/MalCnts!AC81</f>
        <v>4.6016875674075329E-2</v>
      </c>
      <c r="R81" s="10">
        <f>MalDeath!BP81/MalCnts!AD81</f>
        <v>4.1895779112772244E-2</v>
      </c>
      <c r="S81" s="10">
        <f>MalDeath!BQ81/MalCnts!AE81</f>
        <v>4.1779208091488995E-2</v>
      </c>
      <c r="T81" s="10">
        <f>MalDeath!BR81/MalCnts!AF81</f>
        <v>4.0853514094644584E-2</v>
      </c>
      <c r="U81" s="10">
        <f>MalDeath!BS81/MalCnts!AG81</f>
        <v>4.1380204955247114E-2</v>
      </c>
      <c r="V81" s="10">
        <f>MalDeath!BT81/MalCnts!AH81</f>
        <v>4.600804743752647E-2</v>
      </c>
      <c r="W81" s="10">
        <f>MalDeath!BU81/MalCnts!AI81</f>
        <v>4.4230173102964447E-2</v>
      </c>
      <c r="X81" s="10">
        <f>MalDeath!BV81/MalCnts!AJ81</f>
        <v>4.3471479153343422E-2</v>
      </c>
      <c r="Y81" s="80">
        <f>X81*'Male fit'!O81/'Male fit'!N81</f>
        <v>4.1911769192472061E-2</v>
      </c>
      <c r="Z81" s="10"/>
      <c r="AA81" s="39">
        <f>'Male fit'!J81*MalCnts!AF81</f>
        <v>2262.0566927965556</v>
      </c>
      <c r="AB81" s="39">
        <f>'Male fit'!K81*MalCnts!AG81</f>
        <v>2154.5105073791638</v>
      </c>
      <c r="AC81" s="39">
        <f>'Male fit'!L81*MalCnts!AH81</f>
        <v>2189.0670604729835</v>
      </c>
      <c r="AD81" s="39">
        <f>'Male fit'!M81*MalCnts!AI81</f>
        <v>2288.6271194611109</v>
      </c>
      <c r="AE81" s="39">
        <f>'Male fit'!N81*MalCnts!AJ81</f>
        <v>2310.9349180229483</v>
      </c>
      <c r="AF81" s="39">
        <f>'Male fit'!O81*MalCnts!AK81</f>
        <v>2181.34837489761</v>
      </c>
      <c r="AH81" s="9">
        <f>MalDeath!BR81-AA81</f>
        <v>-20.056692796555581</v>
      </c>
      <c r="AI81" s="9">
        <f>MalDeath!BS81-AB81</f>
        <v>78.489492620836245</v>
      </c>
      <c r="AJ81" s="9">
        <f>MalDeath!BT81-AC81</f>
        <v>417.93293952701652</v>
      </c>
      <c r="AK81" s="9">
        <f>MalDeath!BU81-AD81</f>
        <v>422.37288053888915</v>
      </c>
      <c r="AL81" s="9">
        <f>MalDeath!BV81-AE81</f>
        <v>476.0650819770517</v>
      </c>
      <c r="AN81" s="9">
        <f t="shared" si="6"/>
        <v>2.7123831341451479</v>
      </c>
      <c r="AO81" s="9">
        <f t="shared" si="6"/>
        <v>32.339695877489518</v>
      </c>
      <c r="AP81" s="9">
        <f t="shared" si="7"/>
        <v>425.30146525287029</v>
      </c>
      <c r="AQ81" s="9">
        <f t="shared" si="8"/>
        <v>494.60108038484884</v>
      </c>
      <c r="AR81" s="9">
        <f t="shared" si="9"/>
        <v>326.89234203854892</v>
      </c>
    </row>
    <row r="82" spans="1:44" x14ac:dyDescent="0.2">
      <c r="A82">
        <f t="shared" si="5"/>
        <v>79</v>
      </c>
      <c r="B82" s="10">
        <f>MalDeath!AZ82/MalCnts!N82</f>
        <v>8.070637683886954E-2</v>
      </c>
      <c r="C82" s="10">
        <f>MalDeath!BA82/MalCnts!O82</f>
        <v>7.484909456740442E-2</v>
      </c>
      <c r="D82" s="10">
        <f>MalDeath!BB82/MalCnts!P82</f>
        <v>7.6426071610182167E-2</v>
      </c>
      <c r="E82" s="10">
        <f>MalDeath!BC82/MalCnts!Q82</f>
        <v>7.557069219440353E-2</v>
      </c>
      <c r="F82" s="10">
        <f>MalDeath!BD82/MalCnts!R82</f>
        <v>6.9995135003648748E-2</v>
      </c>
      <c r="G82" s="10">
        <f>MalDeath!BE82/MalCnts!S82</f>
        <v>6.803322141721152E-2</v>
      </c>
      <c r="H82" s="10">
        <f>MalDeath!BF82/MalCnts!T82</f>
        <v>6.638967726833836E-2</v>
      </c>
      <c r="I82" s="10">
        <f>MalDeath!BG82/MalCnts!U82</f>
        <v>6.1009661026414252E-2</v>
      </c>
      <c r="J82" s="10">
        <f>MalDeath!BH82/MalCnts!V82</f>
        <v>6.1822066396406264E-2</v>
      </c>
      <c r="K82" s="10">
        <f>MalDeath!BI82/MalCnts!W82</f>
        <v>5.7372820142400166E-2</v>
      </c>
      <c r="L82" s="10">
        <f>MalDeath!BJ82/MalCnts!X82</f>
        <v>5.7788237701772785E-2</v>
      </c>
      <c r="M82" s="10">
        <f>MalDeath!BK82/MalCnts!Y82</f>
        <v>5.6085889266321194E-2</v>
      </c>
      <c r="N82" s="10">
        <f>MalDeath!BL82/MalCnts!Z82</f>
        <v>5.6433915211970075E-2</v>
      </c>
      <c r="O82" s="10">
        <f>MalDeath!BM82/MalCnts!AA82</f>
        <v>5.3089894397536745E-2</v>
      </c>
      <c r="P82" s="10">
        <f>MalDeath!BN82/MalCnts!AB82</f>
        <v>5.0185743323754119E-2</v>
      </c>
      <c r="Q82" s="10">
        <f>MalDeath!BO82/MalCnts!AC82</f>
        <v>4.9867528851767033E-2</v>
      </c>
      <c r="R82" s="10">
        <f>MalDeath!BP82/MalCnts!AD82</f>
        <v>5.030011738908946E-2</v>
      </c>
      <c r="S82" s="10">
        <f>MalDeath!BQ82/MalCnts!AE82</f>
        <v>4.8381817437911707E-2</v>
      </c>
      <c r="T82" s="10">
        <f>MalDeath!BR82/MalCnts!AF82</f>
        <v>4.7070816094021709E-2</v>
      </c>
      <c r="U82" s="10">
        <f>MalDeath!BS82/MalCnts!AG82</f>
        <v>4.631318890155834E-2</v>
      </c>
      <c r="V82" s="10">
        <f>MalDeath!BT82/MalCnts!AH82</f>
        <v>5.3084314941103536E-2</v>
      </c>
      <c r="W82" s="10">
        <f>MalDeath!BU82/MalCnts!AI82</f>
        <v>5.0556491786884941E-2</v>
      </c>
      <c r="X82" s="10">
        <f>MalDeath!BV82/MalCnts!AJ82</f>
        <v>4.6743805037886547E-2</v>
      </c>
      <c r="Y82" s="80">
        <f>X82*'Male fit'!O82/'Male fit'!N82</f>
        <v>4.5253339289718447E-2</v>
      </c>
      <c r="Z82" s="10"/>
      <c r="AA82" s="39">
        <f>'Male fit'!J82*MalCnts!AF82</f>
        <v>2359.8949737256735</v>
      </c>
      <c r="AB82" s="39">
        <f>'Male fit'!K82*MalCnts!AG82</f>
        <v>2411.8256279987568</v>
      </c>
      <c r="AC82" s="39">
        <f>'Male fit'!L82*MalCnts!AH82</f>
        <v>2296.9577449142489</v>
      </c>
      <c r="AD82" s="39">
        <f>'Male fit'!M82*MalCnts!AI82</f>
        <v>2330.9749370869754</v>
      </c>
      <c r="AE82" s="39">
        <f>'Male fit'!N82*MalCnts!AJ82</f>
        <v>2451.2533589251311</v>
      </c>
      <c r="AF82" s="39">
        <f>'Male fit'!O82*MalCnts!AK82</f>
        <v>2317.7711202504374</v>
      </c>
      <c r="AH82" s="9">
        <f>MalDeath!BR82-AA82</f>
        <v>-4.8949737256734807</v>
      </c>
      <c r="AI82" s="9">
        <f>MalDeath!BS82-AB82</f>
        <v>25.174372001243228</v>
      </c>
      <c r="AJ82" s="9">
        <f>MalDeath!BT82-AC82</f>
        <v>443.04225508575109</v>
      </c>
      <c r="AK82" s="9">
        <f>MalDeath!BU82-AD82</f>
        <v>399.02506291302461</v>
      </c>
      <c r="AL82" s="9">
        <f>MalDeath!BV82-AE82</f>
        <v>287.74664107486888</v>
      </c>
      <c r="AN82" s="9">
        <f t="shared" si="6"/>
        <v>3.2561072404904281</v>
      </c>
      <c r="AO82" s="9">
        <f t="shared" si="6"/>
        <v>9.9577540689069792</v>
      </c>
      <c r="AP82" s="9">
        <f t="shared" si="7"/>
        <v>396.52260300452735</v>
      </c>
      <c r="AQ82" s="9">
        <f t="shared" si="8"/>
        <v>431.84529462705933</v>
      </c>
      <c r="AR82" s="9">
        <f t="shared" si="9"/>
        <v>371.2625557059431</v>
      </c>
    </row>
    <row r="83" spans="1:44" x14ac:dyDescent="0.2">
      <c r="A83">
        <f t="shared" si="5"/>
        <v>80</v>
      </c>
      <c r="B83" s="10">
        <f>MalDeath!AZ83/MalCnts!N83</f>
        <v>8.3495798319327727E-2</v>
      </c>
      <c r="C83" s="10">
        <f>MalDeath!BA83/MalCnts!O83</f>
        <v>8.3628077812542514E-2</v>
      </c>
      <c r="D83" s="10">
        <f>MalDeath!BB83/MalCnts!P83</f>
        <v>8.6766876929271236E-2</v>
      </c>
      <c r="E83" s="10">
        <f>MalDeath!BC83/MalCnts!Q83</f>
        <v>8.255633255633256E-2</v>
      </c>
      <c r="F83" s="10">
        <f>MalDeath!BD83/MalCnts!R83</f>
        <v>8.0982651304462985E-2</v>
      </c>
      <c r="G83" s="10">
        <f>MalDeath!BE83/MalCnts!S83</f>
        <v>7.7777052177888065E-2</v>
      </c>
      <c r="H83" s="10">
        <f>MalDeath!BF83/MalCnts!T83</f>
        <v>7.4673166408154218E-2</v>
      </c>
      <c r="I83" s="10">
        <f>MalDeath!BG83/MalCnts!U83</f>
        <v>6.9170579029733961E-2</v>
      </c>
      <c r="J83" s="10">
        <f>MalDeath!BH83/MalCnts!V83</f>
        <v>6.6847631547548025E-2</v>
      </c>
      <c r="K83" s="10">
        <f>MalDeath!BI83/MalCnts!W83</f>
        <v>6.962893761130412E-2</v>
      </c>
      <c r="L83" s="10">
        <f>MalDeath!BJ83/MalCnts!X83</f>
        <v>6.4135622976902396E-2</v>
      </c>
      <c r="M83" s="10">
        <f>MalDeath!BK83/MalCnts!Y83</f>
        <v>6.4488998616348783E-2</v>
      </c>
      <c r="N83" s="10">
        <f>MalDeath!BL83/MalCnts!Z83</f>
        <v>6.2366947882992983E-2</v>
      </c>
      <c r="O83" s="10">
        <f>MalDeath!BM83/MalCnts!AA83</f>
        <v>6.1547804504528292E-2</v>
      </c>
      <c r="P83" s="10">
        <f>MalDeath!BN83/MalCnts!AB83</f>
        <v>5.6871556604971181E-2</v>
      </c>
      <c r="Q83" s="10">
        <f>MalDeath!BO83/MalCnts!AC83</f>
        <v>5.7719773454814084E-2</v>
      </c>
      <c r="R83" s="10">
        <f>MalDeath!BP83/MalCnts!AD83</f>
        <v>5.7446506343495553E-2</v>
      </c>
      <c r="S83" s="10">
        <f>MalDeath!BQ83/MalCnts!AE83</f>
        <v>5.5871653763641449E-2</v>
      </c>
      <c r="T83" s="10">
        <f>MalDeath!BR83/MalCnts!AF83</f>
        <v>5.2243458817964869E-2</v>
      </c>
      <c r="U83" s="10">
        <f>MalDeath!BS83/MalCnts!AG83</f>
        <v>5.3732972314925589E-2</v>
      </c>
      <c r="V83" s="10">
        <f>MalDeath!BT83/MalCnts!AH83</f>
        <v>5.9282371294851796E-2</v>
      </c>
      <c r="W83" s="10">
        <f>MalDeath!BU83/MalCnts!AI83</f>
        <v>5.9169783555092281E-2</v>
      </c>
      <c r="X83" s="10">
        <f>MalDeath!BV83/MalCnts!AJ83</f>
        <v>5.2196463041316511E-2</v>
      </c>
      <c r="Y83" s="80">
        <f>X83*'Male fit'!O83/'Male fit'!N83</f>
        <v>5.0695853357251998E-2</v>
      </c>
      <c r="Z83" s="10"/>
      <c r="AA83" s="39">
        <f>'Male fit'!J83*MalCnts!AF83</f>
        <v>2501.6881108343314</v>
      </c>
      <c r="AB83" s="39">
        <f>'Male fit'!K83*MalCnts!AG83</f>
        <v>2496.3938322836798</v>
      </c>
      <c r="AC83" s="39">
        <f>'Male fit'!L83*MalCnts!AH83</f>
        <v>2550.4540237602437</v>
      </c>
      <c r="AD83" s="39">
        <f>'Male fit'!M83*MalCnts!AI83</f>
        <v>2427.9694722301451</v>
      </c>
      <c r="AE83" s="39">
        <f>'Male fit'!N83*MalCnts!AJ83</f>
        <v>2473.9584116956385</v>
      </c>
      <c r="AF83" s="39">
        <f>'Male fit'!O83*MalCnts!AK83</f>
        <v>2340.4287516192758</v>
      </c>
      <c r="AH83" s="9">
        <f>MalDeath!BR83-AA83</f>
        <v>-71.688110834331383</v>
      </c>
      <c r="AI83" s="9">
        <f>MalDeath!BS83-AB83</f>
        <v>63.606167716320215</v>
      </c>
      <c r="AJ83" s="9">
        <f>MalDeath!BT83-AC83</f>
        <v>413.54597623975633</v>
      </c>
      <c r="AK83" s="9">
        <f>MalDeath!BU83-AD83</f>
        <v>467.03052776985487</v>
      </c>
      <c r="AL83" s="9">
        <f>MalDeath!BV83-AE83</f>
        <v>203.04158830436154</v>
      </c>
      <c r="AN83" s="9">
        <f t="shared" si="6"/>
        <v>-17.308934363168554</v>
      </c>
      <c r="AO83" s="9">
        <f t="shared" si="6"/>
        <v>7.4828736382660281</v>
      </c>
      <c r="AP83" s="9">
        <f t="shared" si="7"/>
        <v>372.00353902634242</v>
      </c>
      <c r="AQ83" s="9">
        <f t="shared" si="8"/>
        <v>405.98132060372961</v>
      </c>
      <c r="AR83" s="9">
        <f t="shared" si="9"/>
        <v>289.69959788164289</v>
      </c>
    </row>
    <row r="84" spans="1:44" x14ac:dyDescent="0.2">
      <c r="A84">
        <f t="shared" si="5"/>
        <v>81</v>
      </c>
      <c r="B84" s="10">
        <f>MalDeath!AZ84/MalCnts!N84</f>
        <v>9.5166230192196721E-2</v>
      </c>
      <c r="C84" s="10">
        <f>MalDeath!BA84/MalCnts!O84</f>
        <v>9.2341098965809137E-2</v>
      </c>
      <c r="D84" s="10">
        <f>MalDeath!BB84/MalCnts!P84</f>
        <v>9.3093316472644766E-2</v>
      </c>
      <c r="E84" s="10">
        <f>MalDeath!BC84/MalCnts!Q84</f>
        <v>9.3776390673765378E-2</v>
      </c>
      <c r="F84" s="10">
        <f>MalDeath!BD84/MalCnts!R84</f>
        <v>8.6533375647942445E-2</v>
      </c>
      <c r="G84" s="10">
        <f>MalDeath!BE84/MalCnts!S84</f>
        <v>9.0516621096560654E-2</v>
      </c>
      <c r="H84" s="10">
        <f>MalDeath!BF84/MalCnts!T84</f>
        <v>8.1083941992166828E-2</v>
      </c>
      <c r="I84" s="10">
        <f>MalDeath!BG84/MalCnts!U84</f>
        <v>7.7687474388744709E-2</v>
      </c>
      <c r="J84" s="10">
        <f>MalDeath!BH84/MalCnts!V84</f>
        <v>7.6618185482516546E-2</v>
      </c>
      <c r="K84" s="10">
        <f>MalDeath!BI84/MalCnts!W84</f>
        <v>7.3985068409753593E-2</v>
      </c>
      <c r="L84" s="10">
        <f>MalDeath!BJ84/MalCnts!X84</f>
        <v>7.0526447417781662E-2</v>
      </c>
      <c r="M84" s="10">
        <f>MalDeath!BK84/MalCnts!Y84</f>
        <v>7.112246096043208E-2</v>
      </c>
      <c r="N84" s="10">
        <f>MalDeath!BL84/MalCnts!Z84</f>
        <v>7.0779821821126923E-2</v>
      </c>
      <c r="O84" s="10">
        <f>MalDeath!BM84/MalCnts!AA84</f>
        <v>6.8996440882212823E-2</v>
      </c>
      <c r="P84" s="10">
        <f>MalDeath!BN84/MalCnts!AB84</f>
        <v>6.5667620811584448E-2</v>
      </c>
      <c r="Q84" s="10">
        <f>MalDeath!BO84/MalCnts!AC84</f>
        <v>6.6096297095973228E-2</v>
      </c>
      <c r="R84" s="10">
        <f>MalDeath!BP84/MalCnts!AD84</f>
        <v>6.3819226750261235E-2</v>
      </c>
      <c r="S84" s="10">
        <f>MalDeath!BQ84/MalCnts!AE84</f>
        <v>6.3328313253012053E-2</v>
      </c>
      <c r="T84" s="10">
        <f>MalDeath!BR84/MalCnts!AF84</f>
        <v>5.9982249395986391E-2</v>
      </c>
      <c r="U84" s="10">
        <f>MalDeath!BS84/MalCnts!AG84</f>
        <v>5.6852768818425478E-2</v>
      </c>
      <c r="V84" s="10">
        <f>MalDeath!BT84/MalCnts!AH84</f>
        <v>6.52536901395908E-2</v>
      </c>
      <c r="W84" s="10">
        <f>MalDeath!BU84/MalCnts!AI84</f>
        <v>6.418215060164123E-2</v>
      </c>
      <c r="X84" s="10">
        <f>MalDeath!BV84/MalCnts!AJ84</f>
        <v>6.0986430627394117E-2</v>
      </c>
      <c r="Y84" s="80">
        <f>X84*'Male fit'!O84/'Male fit'!N84</f>
        <v>5.9368274909880704E-2</v>
      </c>
      <c r="Z84" s="10"/>
      <c r="AA84" s="39">
        <f>'Male fit'!J84*MalCnts!AF84</f>
        <v>2469.1956718943234</v>
      </c>
      <c r="AB84" s="39">
        <f>'Male fit'!K84*MalCnts!AG84</f>
        <v>2615.7779606256472</v>
      </c>
      <c r="AC84" s="39">
        <f>'Male fit'!L84*MalCnts!AH84</f>
        <v>2603.1277946589598</v>
      </c>
      <c r="AD84" s="39">
        <f>'Male fit'!M84*MalCnts!AI84</f>
        <v>2657.3631055227879</v>
      </c>
      <c r="AE84" s="39">
        <f>'Male fit'!N84*MalCnts!AJ84</f>
        <v>2542.944558181729</v>
      </c>
      <c r="AF84" s="39">
        <f>'Male fit'!O84*MalCnts!AK84</f>
        <v>2403.1482183683383</v>
      </c>
      <c r="AH84" s="9">
        <f>MalDeath!BR84-AA84</f>
        <v>-36.195671894323368</v>
      </c>
      <c r="AI84" s="9">
        <f>MalDeath!BS84-AB84</f>
        <v>-112.77796062564721</v>
      </c>
      <c r="AJ84" s="9">
        <f>MalDeath!BT84-AC84</f>
        <v>327.87220534104017</v>
      </c>
      <c r="AK84" s="9">
        <f>MalDeath!BU84-AD84</f>
        <v>361.63689447721208</v>
      </c>
      <c r="AL84" s="9">
        <f>MalDeath!BV84-AE84</f>
        <v>275.05544181827099</v>
      </c>
      <c r="AN84" s="9">
        <f t="shared" si="6"/>
        <v>-16.504105788925244</v>
      </c>
      <c r="AO84" s="9">
        <f t="shared" si="6"/>
        <v>-20.326852879636771</v>
      </c>
      <c r="AP84" s="9">
        <f t="shared" si="7"/>
        <v>373.39920003077134</v>
      </c>
      <c r="AQ84" s="9">
        <f t="shared" si="8"/>
        <v>362.82256318531256</v>
      </c>
      <c r="AR84" s="9">
        <f t="shared" si="9"/>
        <v>215.90724372643754</v>
      </c>
    </row>
    <row r="85" spans="1:44" x14ac:dyDescent="0.2">
      <c r="A85">
        <f t="shared" si="5"/>
        <v>82</v>
      </c>
      <c r="B85" s="10">
        <f>MalDeath!AZ85/MalCnts!N85</f>
        <v>0.10706482155863073</v>
      </c>
      <c r="C85" s="10">
        <f>MalDeath!BA85/MalCnts!O85</f>
        <v>9.6348287032492388E-2</v>
      </c>
      <c r="D85" s="10">
        <f>MalDeath!BB85/MalCnts!P85</f>
        <v>9.779474475084271E-2</v>
      </c>
      <c r="E85" s="10">
        <f>MalDeath!BC85/MalCnts!Q85</f>
        <v>0.10477208269965885</v>
      </c>
      <c r="F85" s="10">
        <f>MalDeath!BD85/MalCnts!R85</f>
        <v>9.3483962073834984E-2</v>
      </c>
      <c r="G85" s="10">
        <f>MalDeath!BE85/MalCnts!S85</f>
        <v>9.3783867471744858E-2</v>
      </c>
      <c r="H85" s="10">
        <f>MalDeath!BF85/MalCnts!T85</f>
        <v>9.0626353293177433E-2</v>
      </c>
      <c r="I85" s="10">
        <f>MalDeath!BG85/MalCnts!U85</f>
        <v>8.8630431444802704E-2</v>
      </c>
      <c r="J85" s="10">
        <f>MalDeath!BH85/MalCnts!V85</f>
        <v>8.5152919369786834E-2</v>
      </c>
      <c r="K85" s="10">
        <f>MalDeath!BI85/MalCnts!W85</f>
        <v>8.3814294529746994E-2</v>
      </c>
      <c r="L85" s="10">
        <f>MalDeath!BJ85/MalCnts!X85</f>
        <v>8.0210570063032491E-2</v>
      </c>
      <c r="M85" s="10">
        <f>MalDeath!BK85/MalCnts!Y85</f>
        <v>7.9060045177168678E-2</v>
      </c>
      <c r="N85" s="10">
        <f>MalDeath!BL85/MalCnts!Z85</f>
        <v>7.8741404987483762E-2</v>
      </c>
      <c r="O85" s="10">
        <f>MalDeath!BM85/MalCnts!AA85</f>
        <v>7.6203789996893451E-2</v>
      </c>
      <c r="P85" s="10">
        <f>MalDeath!BN85/MalCnts!AB85</f>
        <v>7.0499534408699049E-2</v>
      </c>
      <c r="Q85" s="10">
        <f>MalDeath!BO85/MalCnts!AC85</f>
        <v>7.4602221555088569E-2</v>
      </c>
      <c r="R85" s="10">
        <f>MalDeath!BP85/MalCnts!AD85</f>
        <v>7.2645869439630278E-2</v>
      </c>
      <c r="S85" s="10">
        <f>MalDeath!BQ85/MalCnts!AE85</f>
        <v>6.9470396296399589E-2</v>
      </c>
      <c r="T85" s="10">
        <f>MalDeath!BR85/MalCnts!AF85</f>
        <v>7.0158976971126774E-2</v>
      </c>
      <c r="U85" s="10">
        <f>MalDeath!BS85/MalCnts!AG85</f>
        <v>6.7052568165745563E-2</v>
      </c>
      <c r="V85" s="10">
        <f>MalDeath!BT85/MalCnts!AH85</f>
        <v>7.2319201995012475E-2</v>
      </c>
      <c r="W85" s="10">
        <f>MalDeath!BU85/MalCnts!AI85</f>
        <v>7.3716573716573711E-2</v>
      </c>
      <c r="X85" s="10">
        <f>MalDeath!BV85/MalCnts!AJ85</f>
        <v>6.7934720929704706E-2</v>
      </c>
      <c r="Y85" s="80">
        <f>X85*'Male fit'!O85/'Male fit'!N85</f>
        <v>6.6411484595347903E-2</v>
      </c>
      <c r="Z85" s="10"/>
      <c r="AA85" s="39">
        <f>'Male fit'!J85*MalCnts!AF85</f>
        <v>2570.709222564959</v>
      </c>
      <c r="AB85" s="39">
        <f>'Male fit'!K85*MalCnts!AG85</f>
        <v>2577.0777035214223</v>
      </c>
      <c r="AC85" s="39">
        <f>'Male fit'!L85*MalCnts!AH85</f>
        <v>2729.375681061852</v>
      </c>
      <c r="AD85" s="39">
        <f>'Male fit'!M85*MalCnts!AI85</f>
        <v>2713.1587626803325</v>
      </c>
      <c r="AE85" s="39">
        <f>'Male fit'!N85*MalCnts!AJ85</f>
        <v>2786.4107637663387</v>
      </c>
      <c r="AF85" s="39">
        <f>'Male fit'!O85*MalCnts!AK85</f>
        <v>2633.7273897604509</v>
      </c>
      <c r="AH85" s="9">
        <f>MalDeath!BR85-AA85</f>
        <v>46.290777435041036</v>
      </c>
      <c r="AI85" s="9">
        <f>MalDeath!BS85-AB85</f>
        <v>-17.077703521422336</v>
      </c>
      <c r="AJ85" s="9">
        <f>MalDeath!BT85-AC85</f>
        <v>257.62431893814801</v>
      </c>
      <c r="AK85" s="9">
        <f>MalDeath!BU85-AD85</f>
        <v>379.84123731966747</v>
      </c>
      <c r="AL85" s="9">
        <f>MalDeath!BV85-AE85</f>
        <v>206.58923623366127</v>
      </c>
      <c r="AN85" s="9">
        <f t="shared" si="6"/>
        <v>-43.369341090700708</v>
      </c>
      <c r="AO85" s="9">
        <f t="shared" si="6"/>
        <v>-38.508121648613816</v>
      </c>
      <c r="AP85" s="9">
        <f t="shared" si="7"/>
        <v>338.27406351635864</v>
      </c>
      <c r="AQ85" s="9">
        <f t="shared" si="8"/>
        <v>331.22240912185282</v>
      </c>
      <c r="AR85" s="9">
        <f t="shared" si="9"/>
        <v>157.07400834833297</v>
      </c>
    </row>
    <row r="86" spans="1:44" x14ac:dyDescent="0.2">
      <c r="A86">
        <f t="shared" si="5"/>
        <v>83</v>
      </c>
      <c r="B86" s="10">
        <f>MalDeath!AZ86/MalCnts!N86</f>
        <v>0.11878562157891767</v>
      </c>
      <c r="C86" s="10">
        <f>MalDeath!BA86/MalCnts!O86</f>
        <v>0.12147189176580359</v>
      </c>
      <c r="D86" s="10">
        <f>MalDeath!BB86/MalCnts!P86</f>
        <v>0.10700623018909171</v>
      </c>
      <c r="E86" s="10">
        <f>MalDeath!BC86/MalCnts!Q86</f>
        <v>0.10731883730391935</v>
      </c>
      <c r="F86" s="10">
        <f>MalDeath!BD86/MalCnts!R86</f>
        <v>0.10274878059898801</v>
      </c>
      <c r="G86" s="10">
        <f>MalDeath!BE86/MalCnts!S86</f>
        <v>0.10671901490140091</v>
      </c>
      <c r="H86" s="10">
        <f>MalDeath!BF86/MalCnts!T86</f>
        <v>0.10245445993329343</v>
      </c>
      <c r="I86" s="10">
        <f>MalDeath!BG86/MalCnts!U86</f>
        <v>9.9420264774595479E-2</v>
      </c>
      <c r="J86" s="10">
        <f>MalDeath!BH86/MalCnts!V86</f>
        <v>9.6249264149356653E-2</v>
      </c>
      <c r="K86" s="10">
        <f>MalDeath!BI86/MalCnts!W86</f>
        <v>9.1226361496631769E-2</v>
      </c>
      <c r="L86" s="10">
        <f>MalDeath!BJ86/MalCnts!X86</f>
        <v>8.8163200759073301E-2</v>
      </c>
      <c r="M86" s="10">
        <f>MalDeath!BK86/MalCnts!Y86</f>
        <v>8.484460832267289E-2</v>
      </c>
      <c r="N86" s="10">
        <f>MalDeath!BL86/MalCnts!Z86</f>
        <v>8.7077622223851056E-2</v>
      </c>
      <c r="O86" s="10">
        <f>MalDeath!BM86/MalCnts!AA86</f>
        <v>8.2831273453368673E-2</v>
      </c>
      <c r="P86" s="10">
        <f>MalDeath!BN86/MalCnts!AB86</f>
        <v>8.1903354713052823E-2</v>
      </c>
      <c r="Q86" s="10">
        <f>MalDeath!BO86/MalCnts!AC86</f>
        <v>8.1935839631515781E-2</v>
      </c>
      <c r="R86" s="10">
        <f>MalDeath!BP86/MalCnts!AD86</f>
        <v>8.4415584415584416E-2</v>
      </c>
      <c r="S86" s="10">
        <f>MalDeath!BQ86/MalCnts!AE86</f>
        <v>7.7193309705900645E-2</v>
      </c>
      <c r="T86" s="10">
        <f>MalDeath!BR86/MalCnts!AF86</f>
        <v>7.7517985611510798E-2</v>
      </c>
      <c r="U86" s="10">
        <f>MalDeath!BS86/MalCnts!AG86</f>
        <v>7.4907122080465391E-2</v>
      </c>
      <c r="V86" s="10">
        <f>MalDeath!BT86/MalCnts!AH86</f>
        <v>8.7296435324997881E-2</v>
      </c>
      <c r="W86" s="10">
        <f>MalDeath!BU86/MalCnts!AI86</f>
        <v>7.9352226720647775E-2</v>
      </c>
      <c r="X86" s="10">
        <f>MalDeath!BV86/MalCnts!AJ86</f>
        <v>7.5355109994359265E-2</v>
      </c>
      <c r="Y86" s="80">
        <f>X86*'Male fit'!O86/'Male fit'!N86</f>
        <v>7.3956759795292648E-2</v>
      </c>
      <c r="Z86" s="10"/>
      <c r="AA86" s="39">
        <f>'Male fit'!J86*MalCnts!AF86</f>
        <v>2602.032549925339</v>
      </c>
      <c r="AB86" s="39">
        <f>'Male fit'!K86*MalCnts!AG86</f>
        <v>2661.5591399686778</v>
      </c>
      <c r="AC86" s="39">
        <f>'Male fit'!L86*MalCnts!AH86</f>
        <v>2668.088755450839</v>
      </c>
      <c r="AD86" s="39">
        <f>'Male fit'!M86*MalCnts!AI86</f>
        <v>2831.4209065531963</v>
      </c>
      <c r="AE86" s="39">
        <f>'Male fit'!N86*MalCnts!AJ86</f>
        <v>2831.896688798975</v>
      </c>
      <c r="AF86" s="39">
        <f>'Male fit'!O86*MalCnts!AK86</f>
        <v>2674.5198857419791</v>
      </c>
      <c r="AH86" s="9">
        <f>MalDeath!BR86-AA86</f>
        <v>-16.032549925339026</v>
      </c>
      <c r="AI86" s="9">
        <f>MalDeath!BS86-AB86</f>
        <v>-60.559139968677755</v>
      </c>
      <c r="AJ86" s="9">
        <f>MalDeath!BT86-AC86</f>
        <v>424.91124454916098</v>
      </c>
      <c r="AK86" s="9">
        <f>MalDeath!BU86-AD86</f>
        <v>206.57909344680365</v>
      </c>
      <c r="AL86" s="9">
        <f>MalDeath!BV86-AE86</f>
        <v>107.10331120102501</v>
      </c>
      <c r="AN86" s="9">
        <f t="shared" si="6"/>
        <v>-18.437096439535527</v>
      </c>
      <c r="AO86" s="9">
        <f t="shared" si="6"/>
        <v>-60.552570740958984</v>
      </c>
      <c r="AP86" s="9">
        <f t="shared" si="7"/>
        <v>288.03820751451156</v>
      </c>
      <c r="AQ86" s="9">
        <f t="shared" si="8"/>
        <v>266.85615168860596</v>
      </c>
      <c r="AR86" s="9">
        <f t="shared" si="9"/>
        <v>121.91477727927914</v>
      </c>
    </row>
    <row r="87" spans="1:44" x14ac:dyDescent="0.2">
      <c r="A87">
        <f t="shared" si="5"/>
        <v>84</v>
      </c>
      <c r="B87" s="10">
        <f>MalDeath!AZ87/MalCnts!N87</f>
        <v>0.13384585058150997</v>
      </c>
      <c r="C87" s="10">
        <f>MalDeath!BA87/MalCnts!O87</f>
        <v>0.1243847874720358</v>
      </c>
      <c r="D87" s="10">
        <f>MalDeath!BB87/MalCnts!P87</f>
        <v>0.13300231711353858</v>
      </c>
      <c r="E87" s="10">
        <f>MalDeath!BC87/MalCnts!Q87</f>
        <v>0.11770140428677014</v>
      </c>
      <c r="F87" s="10">
        <f>MalDeath!BD87/MalCnts!R87</f>
        <v>0.1127960643099863</v>
      </c>
      <c r="G87" s="10">
        <f>MalDeath!BE87/MalCnts!S87</f>
        <v>0.11495774361063028</v>
      </c>
      <c r="H87" s="10">
        <f>MalDeath!BF87/MalCnts!T87</f>
        <v>0.10709311579785118</v>
      </c>
      <c r="I87" s="10">
        <f>MalDeath!BG87/MalCnts!U87</f>
        <v>0.10860870393295877</v>
      </c>
      <c r="J87" s="10">
        <f>MalDeath!BH87/MalCnts!V87</f>
        <v>0.10694391087207068</v>
      </c>
      <c r="K87" s="10">
        <f>MalDeath!BI87/MalCnts!W87</f>
        <v>0.10160998468890642</v>
      </c>
      <c r="L87" s="10">
        <f>MalDeath!BJ87/MalCnts!X87</f>
        <v>9.8816700156284881E-2</v>
      </c>
      <c r="M87" s="10">
        <f>MalDeath!BK87/MalCnts!Y87</f>
        <v>9.547760482157569E-2</v>
      </c>
      <c r="N87" s="10">
        <f>MalDeath!BL87/MalCnts!Z87</f>
        <v>9.8662483487450464E-2</v>
      </c>
      <c r="O87" s="10">
        <f>MalDeath!BM87/MalCnts!AA87</f>
        <v>9.4479659792987239E-2</v>
      </c>
      <c r="P87" s="10">
        <f>MalDeath!BN87/MalCnts!AB87</f>
        <v>9.0782752403846159E-2</v>
      </c>
      <c r="Q87" s="10">
        <f>MalDeath!BO87/MalCnts!AC87</f>
        <v>9.5502945588934837E-2</v>
      </c>
      <c r="R87" s="10">
        <f>MalDeath!BP87/MalCnts!AD87</f>
        <v>9.0921950701983945E-2</v>
      </c>
      <c r="S87" s="10">
        <f>MalDeath!BQ87/MalCnts!AE87</f>
        <v>9.3099050588068583E-2</v>
      </c>
      <c r="T87" s="10">
        <f>MalDeath!BR87/MalCnts!AF87</f>
        <v>8.4595405943265756E-2</v>
      </c>
      <c r="U87" s="10">
        <f>MalDeath!BS87/MalCnts!AG87</f>
        <v>8.6014167803990377E-2</v>
      </c>
      <c r="V87" s="10">
        <f>MalDeath!BT87/MalCnts!AH87</f>
        <v>9.5391849529780567E-2</v>
      </c>
      <c r="W87" s="10">
        <f>MalDeath!BU87/MalCnts!AI87</f>
        <v>9.3296347665279708E-2</v>
      </c>
      <c r="X87" s="10">
        <f>MalDeath!BV87/MalCnts!AJ87</f>
        <v>8.4544216142581452E-2</v>
      </c>
      <c r="Y87" s="80">
        <f>X87*'Male fit'!O87/'Male fit'!N87</f>
        <v>8.3405429207223908E-2</v>
      </c>
      <c r="Z87" s="10"/>
      <c r="AA87" s="39">
        <f>'Male fit'!J87*MalCnts!AF87</f>
        <v>2647.2211502345508</v>
      </c>
      <c r="AB87" s="39">
        <f>'Male fit'!K87*MalCnts!AG87</f>
        <v>2712.731971843642</v>
      </c>
      <c r="AC87" s="39">
        <f>'Male fit'!L87*MalCnts!AH87</f>
        <v>2775.5834274863123</v>
      </c>
      <c r="AD87" s="39">
        <f>'Male fit'!M87*MalCnts!AI87</f>
        <v>2785.9757074042741</v>
      </c>
      <c r="AE87" s="39">
        <f>'Male fit'!N87*MalCnts!AJ87</f>
        <v>2985.4195358156539</v>
      </c>
      <c r="AF87" s="39">
        <f>'Male fit'!O87*MalCnts!AK87</f>
        <v>2819.745441772443</v>
      </c>
      <c r="AH87" s="9">
        <f>MalDeath!BR87-AA87</f>
        <v>-139.22115023455081</v>
      </c>
      <c r="AI87" s="9">
        <f>MalDeath!BS87-AB87</f>
        <v>-65.731971843641986</v>
      </c>
      <c r="AJ87" s="9">
        <f>MalDeath!BT87-AC87</f>
        <v>267.4165725136877</v>
      </c>
      <c r="AK87" s="9">
        <f>MalDeath!BU87-AD87</f>
        <v>241.02429259572591</v>
      </c>
      <c r="AL87" s="9">
        <f>MalDeath!BV87-AE87</f>
        <v>-6.4195358156539442</v>
      </c>
      <c r="AN87" s="9">
        <f t="shared" si="6"/>
        <v>-7.621853967460356</v>
      </c>
      <c r="AO87" s="9">
        <f t="shared" si="6"/>
        <v>-52.888810757091505</v>
      </c>
      <c r="AP87" s="9">
        <f t="shared" si="7"/>
        <v>287.16204209870131</v>
      </c>
      <c r="AQ87" s="9">
        <f t="shared" si="8"/>
        <v>250.74732057771234</v>
      </c>
      <c r="AR87" s="9">
        <f t="shared" si="9"/>
        <v>85.036925561137465</v>
      </c>
    </row>
    <row r="88" spans="1:44" x14ac:dyDescent="0.2">
      <c r="A88">
        <f t="shared" si="5"/>
        <v>85</v>
      </c>
      <c r="B88" s="10">
        <f>MalDeath!AZ88/MalCnts!N88</f>
        <v>0.14322698545648366</v>
      </c>
      <c r="C88" s="10">
        <f>MalDeath!BA88/MalCnts!O88</f>
        <v>0.13696768347931138</v>
      </c>
      <c r="D88" s="10">
        <f>MalDeath!BB88/MalCnts!P88</f>
        <v>0.13774347666299155</v>
      </c>
      <c r="E88" s="10">
        <f>MalDeath!BC88/MalCnts!Q88</f>
        <v>0.13887199756764973</v>
      </c>
      <c r="F88" s="10">
        <f>MalDeath!BD88/MalCnts!R88</f>
        <v>0.11989349029500386</v>
      </c>
      <c r="G88" s="10">
        <f>MalDeath!BE88/MalCnts!S88</f>
        <v>0.11763693719529682</v>
      </c>
      <c r="H88" s="10">
        <f>MalDeath!BF88/MalCnts!T88</f>
        <v>0.12142939084547436</v>
      </c>
      <c r="I88" s="10">
        <f>MalDeath!BG88/MalCnts!U88</f>
        <v>0.1199240350779199</v>
      </c>
      <c r="J88" s="10">
        <f>MalDeath!BH88/MalCnts!V88</f>
        <v>0.11650900539789429</v>
      </c>
      <c r="K88" s="10">
        <f>MalDeath!BI88/MalCnts!W88</f>
        <v>0.11553356282271945</v>
      </c>
      <c r="L88" s="10">
        <f>MalDeath!BJ88/MalCnts!X88</f>
        <v>0.10574439508213658</v>
      </c>
      <c r="M88" s="10">
        <f>MalDeath!BK88/MalCnts!Y88</f>
        <v>0.10496362646607611</v>
      </c>
      <c r="N88" s="10">
        <f>MalDeath!BL88/MalCnts!Z88</f>
        <v>0.11087029812647498</v>
      </c>
      <c r="O88" s="10">
        <f>MalDeath!BM88/MalCnts!AA88</f>
        <v>0.10809449684094863</v>
      </c>
      <c r="P88" s="10">
        <f>MalDeath!BN88/MalCnts!AB88</f>
        <v>0.10370501684098564</v>
      </c>
      <c r="Q88" s="10">
        <f>MalDeath!BO88/MalCnts!AC88</f>
        <v>0.10213963497910028</v>
      </c>
      <c r="R88" s="10">
        <f>MalDeath!BP88/MalCnts!AD88</f>
        <v>0.10869565217391304</v>
      </c>
      <c r="S88" s="10">
        <f>MalDeath!BQ88/MalCnts!AE88</f>
        <v>0.10671397379912664</v>
      </c>
      <c r="T88" s="10">
        <f>MalDeath!BR88/MalCnts!AF88</f>
        <v>0.1038602225854152</v>
      </c>
      <c r="U88" s="10">
        <f>MalDeath!BS88/MalCnts!AG88</f>
        <v>9.9145741651566144E-2</v>
      </c>
      <c r="V88" s="10">
        <f>MalDeath!BT88/MalCnts!AH88</f>
        <v>0.10574277239752707</v>
      </c>
      <c r="W88" s="10">
        <f>MalDeath!BU88/MalCnts!AI88</f>
        <v>0.10404884987683448</v>
      </c>
      <c r="X88" s="10">
        <f>MalDeath!BV88/MalCnts!AJ88</f>
        <v>9.9004537143631069E-2</v>
      </c>
      <c r="Y88" s="80">
        <f>X88*'Male fit'!O88/'Male fit'!N88</f>
        <v>9.8066591193869956E-2</v>
      </c>
      <c r="Z88" s="10"/>
      <c r="AA88" s="39">
        <f>'Male fit'!J88*MalCnts!AF88</f>
        <v>2616.0268875785055</v>
      </c>
      <c r="AB88" s="39">
        <f>'Male fit'!K88*MalCnts!AG88</f>
        <v>2727.6160777454056</v>
      </c>
      <c r="AC88" s="39">
        <f>'Male fit'!L88*MalCnts!AH88</f>
        <v>2796.633303769479</v>
      </c>
      <c r="AD88" s="39">
        <f>'Male fit'!M88*MalCnts!AI88</f>
        <v>2853.8007593963794</v>
      </c>
      <c r="AE88" s="39">
        <f>'Male fit'!N88*MalCnts!AJ88</f>
        <v>2896.7545670409077</v>
      </c>
      <c r="AF88" s="39">
        <f>'Male fit'!O88*MalCnts!AK88</f>
        <v>2729.9942442581528</v>
      </c>
      <c r="AH88" s="9">
        <f>MalDeath!BR88-AA88</f>
        <v>52.973112421494534</v>
      </c>
      <c r="AI88" s="9">
        <f>MalDeath!BS88-AB88</f>
        <v>-46.616077745405619</v>
      </c>
      <c r="AJ88" s="9">
        <f>MalDeath!BT88-AC88</f>
        <v>162.36669623052103</v>
      </c>
      <c r="AK88" s="9">
        <f>MalDeath!BU88-AD88</f>
        <v>145.19924060362064</v>
      </c>
      <c r="AL88" s="9">
        <f>MalDeath!BV88-AE88</f>
        <v>27.245432959092341</v>
      </c>
      <c r="AN88" s="9">
        <f t="shared" si="6"/>
        <v>-5.1899677297944438</v>
      </c>
      <c r="AO88" s="9">
        <f t="shared" si="6"/>
        <v>-46.384129500790735</v>
      </c>
      <c r="AP88" s="9">
        <f t="shared" si="7"/>
        <v>286.90024035857186</v>
      </c>
      <c r="AQ88" s="9">
        <f t="shared" si="8"/>
        <v>227.2002252172102</v>
      </c>
      <c r="AR88" s="9">
        <f t="shared" si="9"/>
        <v>51.28465308474442</v>
      </c>
    </row>
    <row r="89" spans="1:44" x14ac:dyDescent="0.2">
      <c r="A89">
        <f t="shared" si="5"/>
        <v>86</v>
      </c>
      <c r="B89" s="10">
        <f>MalDeath!AZ89/MalCnts!N89</f>
        <v>0.14868287740628167</v>
      </c>
      <c r="C89" s="10">
        <f>MalDeath!BA89/MalCnts!O89</f>
        <v>0.15073821943241092</v>
      </c>
      <c r="D89" s="10">
        <f>MalDeath!BB89/MalCnts!P89</f>
        <v>0.15163970266724966</v>
      </c>
      <c r="E89" s="10">
        <f>MalDeath!BC89/MalCnts!Q89</f>
        <v>0.15433313371545898</v>
      </c>
      <c r="F89" s="10">
        <f>MalDeath!BD89/MalCnts!R89</f>
        <v>0.14389815627743635</v>
      </c>
      <c r="G89" s="10">
        <f>MalDeath!BE89/MalCnts!S89</f>
        <v>0.13268089202631156</v>
      </c>
      <c r="H89" s="10">
        <f>MalDeath!BF89/MalCnts!T89</f>
        <v>0.13794919046992235</v>
      </c>
      <c r="I89" s="10">
        <f>MalDeath!BG89/MalCnts!U89</f>
        <v>0.13174510186812471</v>
      </c>
      <c r="J89" s="10">
        <f>MalDeath!BH89/MalCnts!V89</f>
        <v>0.12517447024489278</v>
      </c>
      <c r="K89" s="10">
        <f>MalDeath!BI89/MalCnts!W89</f>
        <v>0.1236165709101905</v>
      </c>
      <c r="L89" s="10">
        <f>MalDeath!BJ89/MalCnts!X89</f>
        <v>0.12819578551041477</v>
      </c>
      <c r="M89" s="10">
        <f>MalDeath!BK89/MalCnts!Y89</f>
        <v>0.11745939675174014</v>
      </c>
      <c r="N89" s="10">
        <f>MalDeath!BL89/MalCnts!Z89</f>
        <v>0.12068582843191655</v>
      </c>
      <c r="O89" s="10">
        <f>MalDeath!BM89/MalCnts!AA89</f>
        <v>0.11723577235772357</v>
      </c>
      <c r="P89" s="10">
        <f>MalDeath!BN89/MalCnts!AB89</f>
        <v>0.10802500768678897</v>
      </c>
      <c r="Q89" s="10">
        <f>MalDeath!BO89/MalCnts!AC89</f>
        <v>0.12160349709403408</v>
      </c>
      <c r="R89" s="10">
        <f>MalDeath!BP89/MalCnts!AD89</f>
        <v>0.1135553188533321</v>
      </c>
      <c r="S89" s="10">
        <f>MalDeath!BQ89/MalCnts!AE89</f>
        <v>0.11449484908729442</v>
      </c>
      <c r="T89" s="10">
        <f>MalDeath!BR89/MalCnts!AF89</f>
        <v>0.11475981011279997</v>
      </c>
      <c r="U89" s="10">
        <f>MalDeath!BS89/MalCnts!AG89</f>
        <v>0.10980884006573825</v>
      </c>
      <c r="V89" s="10">
        <f>MalDeath!BT89/MalCnts!AH89</f>
        <v>0.12543352601156069</v>
      </c>
      <c r="W89" s="10">
        <f>MalDeath!BU89/MalCnts!AI89</f>
        <v>0.12237790232185748</v>
      </c>
      <c r="X89" s="10">
        <f>MalDeath!BV89/MalCnts!AJ89</f>
        <v>0.11368388445752342</v>
      </c>
      <c r="Y89" s="80">
        <f>X89*'Male fit'!O89/'Male fit'!N89</f>
        <v>0.11270158891699097</v>
      </c>
      <c r="Z89" s="10"/>
      <c r="AA89" s="39">
        <f>'Male fit'!J89*MalCnts!AF89</f>
        <v>2617.1194595339475</v>
      </c>
      <c r="AB89" s="39">
        <f>'Male fit'!K89*MalCnts!AG89</f>
        <v>2613.4591607063098</v>
      </c>
      <c r="AC89" s="39">
        <f>'Male fit'!L89*MalCnts!AH89</f>
        <v>2714.5086217380112</v>
      </c>
      <c r="AD89" s="39">
        <f>'Male fit'!M89*MalCnts!AI89</f>
        <v>2775.907261077256</v>
      </c>
      <c r="AE89" s="39">
        <f>'Male fit'!N89*MalCnts!AJ89</f>
        <v>2845.3338167724373</v>
      </c>
      <c r="AF89" s="39">
        <f>'Male fit'!O89*MalCnts!AK89</f>
        <v>2660.9577464878316</v>
      </c>
      <c r="AH89" s="9">
        <f>MalDeath!BR89-AA89</f>
        <v>17.88054046605248</v>
      </c>
      <c r="AI89" s="9">
        <f>MalDeath!BS89-AB89</f>
        <v>-74.459160706309831</v>
      </c>
      <c r="AJ89" s="9">
        <f>MalDeath!BT89-AC89</f>
        <v>323.49137826198876</v>
      </c>
      <c r="AK89" s="9">
        <f>MalDeath!BU89-AD89</f>
        <v>281.09273892274405</v>
      </c>
      <c r="AL89" s="9">
        <f>MalDeath!BV89-AE89</f>
        <v>90.666183227562669</v>
      </c>
      <c r="AN89" s="9">
        <f t="shared" si="6"/>
        <v>0.46902443774542918</v>
      </c>
      <c r="AO89" s="9">
        <f t="shared" si="6"/>
        <v>-30.676347345276554</v>
      </c>
      <c r="AP89" s="9">
        <f t="shared" si="7"/>
        <v>275.752771121568</v>
      </c>
      <c r="AQ89" s="9">
        <f t="shared" si="8"/>
        <v>232.50402794518678</v>
      </c>
      <c r="AR89" s="9">
        <f t="shared" si="9"/>
        <v>46.193813427158332</v>
      </c>
    </row>
    <row r="90" spans="1:44" x14ac:dyDescent="0.2">
      <c r="A90">
        <f t="shared" si="5"/>
        <v>87</v>
      </c>
      <c r="B90" s="10">
        <f>MalDeath!AZ90/MalCnts!N90</f>
        <v>0.16950552286569628</v>
      </c>
      <c r="C90" s="10">
        <f>MalDeath!BA90/MalCnts!O90</f>
        <v>0.15760653126244525</v>
      </c>
      <c r="D90" s="10">
        <f>MalDeath!BB90/MalCnts!P90</f>
        <v>0.17626236335242063</v>
      </c>
      <c r="E90" s="10">
        <f>MalDeath!BC90/MalCnts!Q90</f>
        <v>0.1639581823827761</v>
      </c>
      <c r="F90" s="10">
        <f>MalDeath!BD90/MalCnts!R90</f>
        <v>0.1530970786065656</v>
      </c>
      <c r="G90" s="10">
        <f>MalDeath!BE90/MalCnts!S90</f>
        <v>0.15737704918032788</v>
      </c>
      <c r="H90" s="10">
        <f>MalDeath!BF90/MalCnts!T90</f>
        <v>0.13986404693174412</v>
      </c>
      <c r="I90" s="10">
        <f>MalDeath!BG90/MalCnts!U90</f>
        <v>0.14315194130235401</v>
      </c>
      <c r="J90" s="10">
        <f>MalDeath!BH90/MalCnts!V90</f>
        <v>0.14017017465293327</v>
      </c>
      <c r="K90" s="10">
        <f>MalDeath!BI90/MalCnts!W90</f>
        <v>0.13568570389232448</v>
      </c>
      <c r="L90" s="10">
        <f>MalDeath!BJ90/MalCnts!X90</f>
        <v>0.13366473349903341</v>
      </c>
      <c r="M90" s="10">
        <f>MalDeath!BK90/MalCnts!Y90</f>
        <v>0.13133130362579573</v>
      </c>
      <c r="N90" s="10">
        <f>MalDeath!BL90/MalCnts!Z90</f>
        <v>0.13596723044397463</v>
      </c>
      <c r="O90" s="10">
        <f>MalDeath!BM90/MalCnts!AA90</f>
        <v>0.13219804478082625</v>
      </c>
      <c r="P90" s="10">
        <f>MalDeath!BN90/MalCnts!AB90</f>
        <v>0.12972508591065293</v>
      </c>
      <c r="Q90" s="10">
        <f>MalDeath!BO90/MalCnts!AC90</f>
        <v>0.12908477729968601</v>
      </c>
      <c r="R90" s="10">
        <f>MalDeath!BP90/MalCnts!AD90</f>
        <v>0.13209254964077616</v>
      </c>
      <c r="S90" s="10">
        <f>MalDeath!BQ90/MalCnts!AE90</f>
        <v>0.12393656128557924</v>
      </c>
      <c r="T90" s="10">
        <f>MalDeath!BR90/MalCnts!AF90</f>
        <v>0.13102848667723624</v>
      </c>
      <c r="U90" s="10">
        <f>MalDeath!BS90/MalCnts!AG90</f>
        <v>0.12790754856159331</v>
      </c>
      <c r="V90" s="10">
        <f>MalDeath!BT90/MalCnts!AH90</f>
        <v>0.1388602055367065</v>
      </c>
      <c r="W90" s="10">
        <f>MalDeath!BU90/MalCnts!AI90</f>
        <v>0.13770059767518472</v>
      </c>
      <c r="X90" s="10">
        <f>MalDeath!BV90/MalCnts!AJ90</f>
        <v>0.12619155696777123</v>
      </c>
      <c r="Y90" s="80">
        <f>X90*'Male fit'!O90/'Male fit'!N90</f>
        <v>0.12528808447350445</v>
      </c>
      <c r="Z90" s="10"/>
      <c r="AA90" s="39">
        <f>'Male fit'!J90*MalCnts!AF90</f>
        <v>2503.5497913766294</v>
      </c>
      <c r="AB90" s="39">
        <f>'Male fit'!K90*MalCnts!AG90</f>
        <v>2585.5542972399185</v>
      </c>
      <c r="AC90" s="39">
        <f>'Male fit'!L90*MalCnts!AH90</f>
        <v>2567.6846897624991</v>
      </c>
      <c r="AD90" s="39">
        <f>'Male fit'!M90*MalCnts!AI90</f>
        <v>2663.8942394828432</v>
      </c>
      <c r="AE90" s="39">
        <f>'Male fit'!N90*MalCnts!AJ90</f>
        <v>2742.172126148304</v>
      </c>
      <c r="AF90" s="39">
        <f>'Male fit'!O90*MalCnts!AK90</f>
        <v>2546.8040458158521</v>
      </c>
      <c r="AH90" s="9">
        <f>MalDeath!BR90-AA90</f>
        <v>58.4502086233706</v>
      </c>
      <c r="AI90" s="9">
        <f>MalDeath!BS90-AB90</f>
        <v>15.445702760081531</v>
      </c>
      <c r="AJ90" s="9">
        <f>MalDeath!BT90-AC90</f>
        <v>256.31531023750085</v>
      </c>
      <c r="AK90" s="9">
        <f>MalDeath!BU90-AD90</f>
        <v>262.1057605171568</v>
      </c>
      <c r="AL90" s="9">
        <f>MalDeath!BV90-AE90</f>
        <v>37.82787385169604</v>
      </c>
      <c r="AN90" s="9">
        <f t="shared" si="6"/>
        <v>43.145767437926317</v>
      </c>
      <c r="AO90" s="9">
        <f t="shared" si="6"/>
        <v>-35.100239559527651</v>
      </c>
      <c r="AP90" s="9">
        <f t="shared" si="7"/>
        <v>282.69590931897471</v>
      </c>
      <c r="AQ90" s="9">
        <f t="shared" si="8"/>
        <v>206.68855439057262</v>
      </c>
      <c r="AR90" s="9">
        <f t="shared" si="9"/>
        <v>70.062852479735739</v>
      </c>
    </row>
    <row r="91" spans="1:44" x14ac:dyDescent="0.2">
      <c r="A91">
        <f t="shared" si="5"/>
        <v>88</v>
      </c>
      <c r="B91" s="10">
        <f>MalDeath!AZ91/MalCnts!N91</f>
        <v>0.17697063369397217</v>
      </c>
      <c r="C91" s="10">
        <f>MalDeath!BA91/MalCnts!O91</f>
        <v>0.18223488602576809</v>
      </c>
      <c r="D91" s="10">
        <f>MalDeath!BB91/MalCnts!P91</f>
        <v>0.18301751019429119</v>
      </c>
      <c r="E91" s="10">
        <f>MalDeath!BC91/MalCnts!Q91</f>
        <v>0.19384307345763985</v>
      </c>
      <c r="F91" s="10">
        <f>MalDeath!BD91/MalCnts!R91</f>
        <v>0.17963997517070143</v>
      </c>
      <c r="G91" s="10">
        <f>MalDeath!BE91/MalCnts!S91</f>
        <v>0.16492146596858639</v>
      </c>
      <c r="H91" s="10">
        <f>MalDeath!BF91/MalCnts!T91</f>
        <v>0.16885325558794947</v>
      </c>
      <c r="I91" s="10">
        <f>MalDeath!BG91/MalCnts!U91</f>
        <v>0.14540451293340673</v>
      </c>
      <c r="J91" s="10">
        <f>MalDeath!BH91/MalCnts!V91</f>
        <v>0.15496997400734966</v>
      </c>
      <c r="K91" s="10">
        <f>MalDeath!BI91/MalCnts!W91</f>
        <v>0.15274525110590684</v>
      </c>
      <c r="L91" s="10">
        <f>MalDeath!BJ91/MalCnts!X91</f>
        <v>0.15221987315010571</v>
      </c>
      <c r="M91" s="10">
        <f>MalDeath!BK91/MalCnts!Y91</f>
        <v>0.14971728916142391</v>
      </c>
      <c r="N91" s="10">
        <f>MalDeath!BL91/MalCnts!Z91</f>
        <v>0.14849669032618232</v>
      </c>
      <c r="O91" s="10">
        <f>MalDeath!BM91/MalCnts!AA91</f>
        <v>0.15177817036638758</v>
      </c>
      <c r="P91" s="10">
        <f>MalDeath!BN91/MalCnts!AB91</f>
        <v>0.14162185728818485</v>
      </c>
      <c r="Q91" s="10">
        <f>MalDeath!BO91/MalCnts!AC91</f>
        <v>0.14514197139434934</v>
      </c>
      <c r="R91" s="10">
        <f>MalDeath!BP91/MalCnts!AD91</f>
        <v>0.14319233089763359</v>
      </c>
      <c r="S91" s="10">
        <f>MalDeath!BQ91/MalCnts!AE91</f>
        <v>0.14596921471432298</v>
      </c>
      <c r="T91" s="10">
        <f>MalDeath!BR91/MalCnts!AF91</f>
        <v>0.144447132833293</v>
      </c>
      <c r="U91" s="10">
        <f>MalDeath!BS91/MalCnts!AG91</f>
        <v>0.14405034997941299</v>
      </c>
      <c r="V91" s="10">
        <f>MalDeath!BT91/MalCnts!AH91</f>
        <v>0.16321669596778768</v>
      </c>
      <c r="W91" s="10">
        <f>MalDeath!BU91/MalCnts!AI91</f>
        <v>0.15491183879093198</v>
      </c>
      <c r="X91" s="10">
        <f>MalDeath!BV91/MalCnts!AJ91</f>
        <v>0.14528107551363365</v>
      </c>
      <c r="Y91" s="80">
        <f>X91*'Male fit'!O91/'Male fit'!N91</f>
        <v>0.144546066336315</v>
      </c>
      <c r="Z91" s="10"/>
      <c r="AA91" s="39">
        <f>'Male fit'!J91*MalCnts!AF91</f>
        <v>2375.7375890876397</v>
      </c>
      <c r="AB91" s="39">
        <f>'Male fit'!K91*MalCnts!AG91</f>
        <v>2431.0202291911069</v>
      </c>
      <c r="AC91" s="39">
        <f>'Male fit'!L91*MalCnts!AH91</f>
        <v>2508.8261016358583</v>
      </c>
      <c r="AD91" s="39">
        <f>'Male fit'!M91*MalCnts!AI91</f>
        <v>2472.9018929133135</v>
      </c>
      <c r="AE91" s="39">
        <f>'Male fit'!N91*MalCnts!AJ91</f>
        <v>2598.3508870869055</v>
      </c>
      <c r="AF91" s="39">
        <f>'Male fit'!O91*MalCnts!AK91</f>
        <v>2398.6758347358591</v>
      </c>
      <c r="AH91" s="9">
        <f>MalDeath!BR91-AA91</f>
        <v>12.262410912360338</v>
      </c>
      <c r="AI91" s="9">
        <f>MalDeath!BS91-AB91</f>
        <v>17.979770808893136</v>
      </c>
      <c r="AJ91" s="9">
        <f>MalDeath!BT91-AC91</f>
        <v>369.17389836414168</v>
      </c>
      <c r="AK91" s="9">
        <f>MalDeath!BU91-AD91</f>
        <v>233.09810708668647</v>
      </c>
      <c r="AL91" s="9">
        <f>MalDeath!BV91-AE91</f>
        <v>81.649112913094541</v>
      </c>
      <c r="AN91" s="9">
        <f t="shared" si="6"/>
        <v>39.577691683646023</v>
      </c>
      <c r="AO91" s="9">
        <f t="shared" si="6"/>
        <v>-30.739488406663032</v>
      </c>
      <c r="AP91" s="9">
        <f t="shared" si="7"/>
        <v>283.79802321071048</v>
      </c>
      <c r="AQ91" s="9">
        <f t="shared" si="8"/>
        <v>218.42647234401403</v>
      </c>
      <c r="AR91" s="9">
        <f t="shared" si="9"/>
        <v>77.872774294552073</v>
      </c>
    </row>
    <row r="92" spans="1:44" x14ac:dyDescent="0.2">
      <c r="A92">
        <f t="shared" si="5"/>
        <v>89</v>
      </c>
      <c r="B92" s="10">
        <f>MalDeath!AZ92/MalCnts!N92</f>
        <v>0.18748957464553795</v>
      </c>
      <c r="C92" s="10">
        <f>MalDeath!BA92/MalCnts!O92</f>
        <v>0.19205298013245034</v>
      </c>
      <c r="D92" s="10">
        <f>MalDeath!BB92/MalCnts!P92</f>
        <v>0.18644323671497584</v>
      </c>
      <c r="E92" s="10">
        <f>MalDeath!BC92/MalCnts!Q92</f>
        <v>0.19761624484991172</v>
      </c>
      <c r="F92" s="10">
        <f>MalDeath!BD92/MalCnts!R92</f>
        <v>0.19132692014047947</v>
      </c>
      <c r="G92" s="10">
        <f>MalDeath!BE92/MalCnts!S92</f>
        <v>0.1924755455229496</v>
      </c>
      <c r="H92" s="10">
        <f>MalDeath!BF92/MalCnts!T92</f>
        <v>0.17583202399657191</v>
      </c>
      <c r="I92" s="10">
        <f>MalDeath!BG92/MalCnts!U92</f>
        <v>0.18812745525971192</v>
      </c>
      <c r="J92" s="10">
        <f>MalDeath!BH92/MalCnts!V92</f>
        <v>0.16449189402926057</v>
      </c>
      <c r="K92" s="10">
        <f>MalDeath!BI92/MalCnts!W92</f>
        <v>0.15784992017030336</v>
      </c>
      <c r="L92" s="10">
        <f>MalDeath!BJ92/MalCnts!X92</f>
        <v>0.16682056017236072</v>
      </c>
      <c r="M92" s="10">
        <f>MalDeath!BK92/MalCnts!Y92</f>
        <v>0.16241113447481725</v>
      </c>
      <c r="N92" s="10">
        <f>MalDeath!BL92/MalCnts!Z92</f>
        <v>0.15679865521105715</v>
      </c>
      <c r="O92" s="10">
        <f>MalDeath!BM92/MalCnts!AA92</f>
        <v>0.1627318718381113</v>
      </c>
      <c r="P92" s="10">
        <f>MalDeath!BN92/MalCnts!AB92</f>
        <v>0.15728207904710342</v>
      </c>
      <c r="Q92" s="10">
        <f>MalDeath!BO92/MalCnts!AC92</f>
        <v>0.15697427625435095</v>
      </c>
      <c r="R92" s="10">
        <f>MalDeath!BP92/MalCnts!AD92</f>
        <v>0.16301743369412541</v>
      </c>
      <c r="S92" s="10">
        <f>MalDeath!BQ92/MalCnts!AE92</f>
        <v>0.16154631884968965</v>
      </c>
      <c r="T92" s="10">
        <f>MalDeath!BR92/MalCnts!AF92</f>
        <v>0.16623317013463892</v>
      </c>
      <c r="U92" s="10">
        <f>MalDeath!BS92/MalCnts!AG92</f>
        <v>0.15396050116797622</v>
      </c>
      <c r="V92" s="10">
        <f>MalDeath!BT92/MalCnts!AH92</f>
        <v>0.18083698906761367</v>
      </c>
      <c r="W92" s="10">
        <f>MalDeath!BU92/MalCnts!AI92</f>
        <v>0.16693526725758798</v>
      </c>
      <c r="X92" s="10">
        <f>MalDeath!BV92/MalCnts!AJ92</f>
        <v>0.16668925328635317</v>
      </c>
      <c r="Y92" s="80">
        <f>X92*'Male fit'!O92/'Male fit'!N92</f>
        <v>0.16629035370516432</v>
      </c>
      <c r="Z92" s="10"/>
      <c r="AA92" s="39">
        <f>'Male fit'!J92*MalCnts!AF92</f>
        <v>2098.8374352336464</v>
      </c>
      <c r="AB92" s="39">
        <f>'Male fit'!K92*MalCnts!AG92</f>
        <v>2262.8514329148975</v>
      </c>
      <c r="AC92" s="39">
        <f>'Male fit'!L92*MalCnts!AH92</f>
        <v>2294.8677364992786</v>
      </c>
      <c r="AD92" s="39">
        <f>'Male fit'!M92*MalCnts!AI92</f>
        <v>2374.0530751773449</v>
      </c>
      <c r="AE92" s="39">
        <f>'Male fit'!N92*MalCnts!AJ92</f>
        <v>2347.0743405527669</v>
      </c>
      <c r="AF92" s="39">
        <f>'Male fit'!O92*MalCnts!AK92</f>
        <v>2133.4585048651793</v>
      </c>
      <c r="AH92" s="9">
        <f>MalDeath!BR92-AA92</f>
        <v>74.162564766353626</v>
      </c>
      <c r="AI92" s="9">
        <f>MalDeath!BS92-AB92</f>
        <v>-87.851432914897487</v>
      </c>
      <c r="AJ92" s="9">
        <f>MalDeath!BT92-AC92</f>
        <v>302.13226350072136</v>
      </c>
      <c r="AK92" s="9">
        <f>MalDeath!BU92-AD92</f>
        <v>111.94692482265509</v>
      </c>
      <c r="AL92" s="9">
        <f>MalDeath!BV92-AE92</f>
        <v>112.9256594472331</v>
      </c>
      <c r="AN92" s="9">
        <f t="shared" si="6"/>
        <v>45.255579353852639</v>
      </c>
      <c r="AO92" s="9">
        <f t="shared" si="6"/>
        <v>-19.303293095233585</v>
      </c>
      <c r="AP92" s="9">
        <f t="shared" si="7"/>
        <v>255.45837178177317</v>
      </c>
      <c r="AQ92" s="9">
        <f t="shared" si="8"/>
        <v>175.93390135339183</v>
      </c>
      <c r="AR92" s="9">
        <f t="shared" si="9"/>
        <v>67.456173954504123</v>
      </c>
    </row>
    <row r="93" spans="1:44" x14ac:dyDescent="0.2">
      <c r="A93">
        <f t="shared" si="5"/>
        <v>90</v>
      </c>
      <c r="B93" s="10">
        <f>MalDeath!AZ93/MalCnts!N93</f>
        <v>0.21238377007607775</v>
      </c>
      <c r="C93" s="10">
        <f>MalDeath!BA93/MalCnts!O93</f>
        <v>0.21636212624584716</v>
      </c>
      <c r="D93" s="10">
        <f>MalDeath!BB93/MalCnts!P93</f>
        <v>0.20818575364029909</v>
      </c>
      <c r="E93" s="10">
        <f>MalDeath!BC93/MalCnts!Q93</f>
        <v>0.21953523521632345</v>
      </c>
      <c r="F93" s="10">
        <f>MalDeath!BD93/MalCnts!R93</f>
        <v>0.20080101947933734</v>
      </c>
      <c r="G93" s="10">
        <f>MalDeath!BE93/MalCnts!S93</f>
        <v>0.21016821016821016</v>
      </c>
      <c r="H93" s="10">
        <f>MalDeath!BF93/MalCnts!T93</f>
        <v>0.19121447028423771</v>
      </c>
      <c r="I93" s="10">
        <f>MalDeath!BG93/MalCnts!U93</f>
        <v>0.20080673447913014</v>
      </c>
      <c r="J93" s="10">
        <f>MalDeath!BH93/MalCnts!V93</f>
        <v>0.18896941841965706</v>
      </c>
      <c r="K93" s="10">
        <f>MalDeath!BI93/MalCnts!W93</f>
        <v>0.17260098994092288</v>
      </c>
      <c r="L93" s="10">
        <f>MalDeath!BJ93/MalCnts!X93</f>
        <v>0.17572579613761349</v>
      </c>
      <c r="M93" s="10">
        <f>MalDeath!BK93/MalCnts!Y93</f>
        <v>0.17346938775510204</v>
      </c>
      <c r="N93" s="10">
        <f>MalDeath!BL93/MalCnts!Z93</f>
        <v>0.19586756887385209</v>
      </c>
      <c r="O93" s="10">
        <f>MalDeath!BM93/MalCnts!AA93</f>
        <v>0.17640511964385086</v>
      </c>
      <c r="P93" s="10">
        <f>MalDeath!BN93/MalCnts!AB93</f>
        <v>0.16729995529727312</v>
      </c>
      <c r="Q93" s="10">
        <f>MalDeath!BO93/MalCnts!AC93</f>
        <v>0.18600902643455836</v>
      </c>
      <c r="R93" s="10">
        <f>MalDeath!BP93/MalCnts!AD93</f>
        <v>0.1786472550803761</v>
      </c>
      <c r="S93" s="10">
        <f>MalDeath!BQ93/MalCnts!AE93</f>
        <v>0.18057887977872172</v>
      </c>
      <c r="T93" s="10">
        <f>MalDeath!BR93/MalCnts!AF93</f>
        <v>0.18251273344651953</v>
      </c>
      <c r="U93" s="10">
        <f>MalDeath!BS93/MalCnts!AG93</f>
        <v>0.17697091640753612</v>
      </c>
      <c r="V93" s="10">
        <f>MalDeath!BT93/MalCnts!AH93</f>
        <v>0.19357860671095214</v>
      </c>
      <c r="W93" s="10">
        <f>MalDeath!BU93/MalCnts!AI93</f>
        <v>0.19660873251377703</v>
      </c>
      <c r="X93" s="10">
        <f>MalDeath!BV93/MalCnts!AJ93</f>
        <v>0.1847185203133834</v>
      </c>
      <c r="Y93" s="80">
        <f>X93*'Male fit'!O93/'Male fit'!N93</f>
        <v>0.18476099956881639</v>
      </c>
      <c r="Z93" s="10"/>
      <c r="AA93" s="39">
        <f>'Male fit'!J93*MalCnts!AF93</f>
        <v>1899.8672663499069</v>
      </c>
      <c r="AB93" s="39">
        <f>'Male fit'!K93*MalCnts!AG93</f>
        <v>1959.8123219810825</v>
      </c>
      <c r="AC93" s="39">
        <f>'Male fit'!L93*MalCnts!AH93</f>
        <v>2105.1227343108003</v>
      </c>
      <c r="AD93" s="39">
        <f>'Male fit'!M93*MalCnts!AI93</f>
        <v>2115.1111696291723</v>
      </c>
      <c r="AE93" s="39">
        <f>'Male fit'!N93*MalCnts!AJ93</f>
        <v>2220.704957966826</v>
      </c>
      <c r="AF93" s="39">
        <f>'Male fit'!O93*MalCnts!AK93</f>
        <v>2007.3646623549757</v>
      </c>
      <c r="AH93" s="9">
        <f>MalDeath!BR93-AA93</f>
        <v>35.132733650093087</v>
      </c>
      <c r="AI93" s="9">
        <f>MalDeath!BS93-AB93</f>
        <v>-24.812321981082505</v>
      </c>
      <c r="AJ93" s="9">
        <f>MalDeath!BT93-AC93</f>
        <v>167.8772656891997</v>
      </c>
      <c r="AK93" s="9">
        <f>MalDeath!BU93-AD93</f>
        <v>203.88883037082769</v>
      </c>
      <c r="AL93" s="9">
        <f>MalDeath!BV93-AE93</f>
        <v>66.295042033174013</v>
      </c>
      <c r="AN93" s="9">
        <f t="shared" si="6"/>
        <v>31.765978591184922</v>
      </c>
      <c r="AO93" s="9">
        <f t="shared" si="6"/>
        <v>-30.929868499454642</v>
      </c>
      <c r="AP93" s="9">
        <f t="shared" si="7"/>
        <v>223.63967550346797</v>
      </c>
      <c r="AQ93" s="9">
        <f t="shared" si="8"/>
        <v>140.2592573024067</v>
      </c>
      <c r="AR93" s="9">
        <f t="shared" si="9"/>
        <v>72.186547235571837</v>
      </c>
    </row>
    <row r="94" spans="1:44" x14ac:dyDescent="0.2">
      <c r="A94">
        <f t="shared" si="5"/>
        <v>91</v>
      </c>
      <c r="B94" s="10">
        <f>MalDeath!AZ94/MalCnts!N94</f>
        <v>0.24032529444756029</v>
      </c>
      <c r="C94" s="10">
        <f>MalDeath!BA94/MalCnts!O94</f>
        <v>0.23329741379310345</v>
      </c>
      <c r="D94" s="10">
        <f>MalDeath!BB94/MalCnts!P94</f>
        <v>0.2251655629139073</v>
      </c>
      <c r="E94" s="10">
        <f>MalDeath!BC94/MalCnts!Q94</f>
        <v>0.22294426393401651</v>
      </c>
      <c r="F94" s="10">
        <f>MalDeath!BD94/MalCnts!R94</f>
        <v>0.21775745909528393</v>
      </c>
      <c r="G94" s="10">
        <f>MalDeath!BE94/MalCnts!S94</f>
        <v>0.21369863013698631</v>
      </c>
      <c r="H94" s="10">
        <f>MalDeath!BF94/MalCnts!T94</f>
        <v>0.23469144627114605</v>
      </c>
      <c r="I94" s="10">
        <f>MalDeath!BG94/MalCnts!U94</f>
        <v>0.22071658245291687</v>
      </c>
      <c r="J94" s="10">
        <f>MalDeath!BH94/MalCnts!V94</f>
        <v>0.21268656716417911</v>
      </c>
      <c r="K94" s="10">
        <f>MalDeath!BI94/MalCnts!W94</f>
        <v>0.20719738276990185</v>
      </c>
      <c r="L94" s="10">
        <f>MalDeath!BJ94/MalCnts!X94</f>
        <v>0.1942800788954635</v>
      </c>
      <c r="M94" s="10">
        <f>MalDeath!BK94/MalCnts!Y94</f>
        <v>0.18659165494608532</v>
      </c>
      <c r="N94" s="10">
        <f>MalDeath!BL94/MalCnts!Z94</f>
        <v>0.20259465982802835</v>
      </c>
      <c r="O94" s="10">
        <f>MalDeath!BM94/MalCnts!AA94</f>
        <v>0.20931270455221659</v>
      </c>
      <c r="P94" s="10">
        <f>MalDeath!BN94/MalCnts!AB94</f>
        <v>0.18522008345672364</v>
      </c>
      <c r="Q94" s="10">
        <f>MalDeath!BO94/MalCnts!AC94</f>
        <v>0.20273037542662117</v>
      </c>
      <c r="R94" s="10">
        <f>MalDeath!BP94/MalCnts!AD94</f>
        <v>0.20044778085078363</v>
      </c>
      <c r="S94" s="10">
        <f>MalDeath!BQ94/MalCnts!AE94</f>
        <v>0.18702290076335878</v>
      </c>
      <c r="T94" s="10">
        <f>MalDeath!BR94/MalCnts!AF94</f>
        <v>0.20328939412262667</v>
      </c>
      <c r="U94" s="10">
        <f>MalDeath!BS94/MalCnts!AG94</f>
        <v>0.19594438006952491</v>
      </c>
      <c r="V94" s="10">
        <f>MalDeath!BT94/MalCnts!AH94</f>
        <v>0.21866906879855871</v>
      </c>
      <c r="W94" s="10">
        <f>MalDeath!BU94/MalCnts!AI94</f>
        <v>0.20571428571428571</v>
      </c>
      <c r="X94" s="10">
        <f>MalDeath!BV94/MalCnts!AJ94</f>
        <v>0.20274087247620043</v>
      </c>
      <c r="Y94" s="80">
        <f>X94*'Male fit'!O94/'Male fit'!N94</f>
        <v>0.20299869386855304</v>
      </c>
      <c r="Z94" s="10"/>
      <c r="AA94" s="39">
        <f>'Male fit'!J94*MalCnts!AF94</f>
        <v>1634.7300211829145</v>
      </c>
      <c r="AB94" s="39">
        <f>'Male fit'!K94*MalCnts!AG94</f>
        <v>1708.2781841491626</v>
      </c>
      <c r="AC94" s="39">
        <f>'Male fit'!L94*MalCnts!AH94</f>
        <v>1760.2068788826978</v>
      </c>
      <c r="AD94" s="39">
        <f>'Male fit'!M94*MalCnts!AI94</f>
        <v>1875.3701160303669</v>
      </c>
      <c r="AE94" s="39">
        <f>'Male fit'!N94*MalCnts!AJ94</f>
        <v>1899.4168184726771</v>
      </c>
      <c r="AF94" s="39">
        <f>'Male fit'!O94*MalCnts!AK94</f>
        <v>1696.5083949042096</v>
      </c>
      <c r="AH94" s="9">
        <f>MalDeath!BR94-AA94</f>
        <v>46.26997881708553</v>
      </c>
      <c r="AI94" s="9">
        <f>MalDeath!BS94-AB94</f>
        <v>-17.278184149162598</v>
      </c>
      <c r="AJ94" s="9">
        <f>MalDeath!BT94-AC94</f>
        <v>181.79312111730223</v>
      </c>
      <c r="AK94" s="9">
        <f>MalDeath!BU94-AD94</f>
        <v>68.629883969633056</v>
      </c>
      <c r="AL94" s="9">
        <f>MalDeath!BV94-AE94</f>
        <v>38.583181527322949</v>
      </c>
      <c r="AN94" s="9">
        <f t="shared" si="6"/>
        <v>27.444751249117918</v>
      </c>
      <c r="AO94" s="9">
        <f t="shared" si="6"/>
        <v>-33.771956718173442</v>
      </c>
      <c r="AP94" s="9">
        <f t="shared" si="7"/>
        <v>176.00500568970742</v>
      </c>
      <c r="AQ94" s="9">
        <f t="shared" si="8"/>
        <v>113.05181072490737</v>
      </c>
      <c r="AR94" s="9">
        <f t="shared" si="9"/>
        <v>82.991400315395822</v>
      </c>
    </row>
    <row r="95" spans="1:44" x14ac:dyDescent="0.2">
      <c r="A95">
        <f t="shared" si="5"/>
        <v>92</v>
      </c>
      <c r="B95" s="10">
        <f>MalDeath!AZ95/MalCnts!N95</f>
        <v>0.24049257515392974</v>
      </c>
      <c r="C95" s="10">
        <f>MalDeath!BA95/MalCnts!O95</f>
        <v>0.24365108575634892</v>
      </c>
      <c r="D95" s="10">
        <f>MalDeath!BB95/MalCnts!P95</f>
        <v>0.2384129213483146</v>
      </c>
      <c r="E95" s="10">
        <f>MalDeath!BC95/MalCnts!Q95</f>
        <v>0.25990271021542738</v>
      </c>
      <c r="F95" s="10">
        <f>MalDeath!BD95/MalCnts!R95</f>
        <v>0.2177288903267551</v>
      </c>
      <c r="G95" s="10">
        <f>MalDeath!BE95/MalCnts!S95</f>
        <v>0.2354579207920792</v>
      </c>
      <c r="H95" s="10">
        <f>MalDeath!BF95/MalCnts!T95</f>
        <v>0.22908133411351667</v>
      </c>
      <c r="I95" s="10">
        <f>MalDeath!BG95/MalCnts!U95</f>
        <v>0.22738461538461538</v>
      </c>
      <c r="J95" s="10">
        <f>MalDeath!BH95/MalCnts!V95</f>
        <v>0.23015873015873015</v>
      </c>
      <c r="K95" s="10">
        <f>MalDeath!BI95/MalCnts!W95</f>
        <v>0.22383073496659242</v>
      </c>
      <c r="L95" s="10">
        <f>MalDeath!BJ95/MalCnts!X95</f>
        <v>0.22139917695473252</v>
      </c>
      <c r="M95" s="10">
        <f>MalDeath!BK95/MalCnts!Y95</f>
        <v>0.202638785163057</v>
      </c>
      <c r="N95" s="10">
        <f>MalDeath!BL95/MalCnts!Z95</f>
        <v>0.20843914827114671</v>
      </c>
      <c r="O95" s="10">
        <f>MalDeath!BM95/MalCnts!AA95</f>
        <v>0.21526980482204364</v>
      </c>
      <c r="P95" s="10">
        <f>MalDeath!BN95/MalCnts!AB95</f>
        <v>0.21678451804986976</v>
      </c>
      <c r="Q95" s="10">
        <f>MalDeath!BO95/MalCnts!AC95</f>
        <v>0.21190396798932978</v>
      </c>
      <c r="R95" s="10">
        <f>MalDeath!BP95/MalCnts!AD95</f>
        <v>0.22808525266414575</v>
      </c>
      <c r="S95" s="10">
        <f>MalDeath!BQ95/MalCnts!AE95</f>
        <v>0.21273087071240104</v>
      </c>
      <c r="T95" s="10">
        <f>MalDeath!BR95/MalCnts!AF95</f>
        <v>0.21572549623018927</v>
      </c>
      <c r="U95" s="10">
        <f>MalDeath!BS95/MalCnts!AG95</f>
        <v>0.21104387291981846</v>
      </c>
      <c r="V95" s="10">
        <f>MalDeath!BT95/MalCnts!AH95</f>
        <v>0.23213239601640304</v>
      </c>
      <c r="W95" s="10">
        <f>MalDeath!BU95/MalCnts!AI95</f>
        <v>0.230316091954023</v>
      </c>
      <c r="X95" s="10">
        <f>MalDeath!BV95/MalCnts!AJ95</f>
        <v>0.22690763052208834</v>
      </c>
      <c r="Y95" s="80">
        <f>X95*'Male fit'!O95/'Male fit'!N95</f>
        <v>0.22731423494887765</v>
      </c>
      <c r="Z95" s="10"/>
      <c r="AA95" s="39">
        <f>'Male fit'!J95*MalCnts!AF95</f>
        <v>1410.997795189968</v>
      </c>
      <c r="AB95" s="39">
        <f>'Male fit'!K95*MalCnts!AG95</f>
        <v>1437.6871742610238</v>
      </c>
      <c r="AC95" s="39">
        <f>'Male fit'!L95*MalCnts!AH95</f>
        <v>1487.7781711540251</v>
      </c>
      <c r="AD95" s="39">
        <f>'Male fit'!M95*MalCnts!AI95</f>
        <v>1519.2674597377688</v>
      </c>
      <c r="AE95" s="39">
        <f>'Male fit'!N95*MalCnts!AJ95</f>
        <v>1633.5202597429654</v>
      </c>
      <c r="AF95" s="39">
        <f>'Male fit'!O95*MalCnts!AK95</f>
        <v>1432.9320775770277</v>
      </c>
      <c r="AH95" s="9">
        <f>MalDeath!BR95-AA95</f>
        <v>-8.9977951899679738</v>
      </c>
      <c r="AI95" s="9">
        <f>MalDeath!BS95-AB95</f>
        <v>-42.687174261023756</v>
      </c>
      <c r="AJ95" s="9">
        <f>MalDeath!BT95-AC95</f>
        <v>97.221828845974869</v>
      </c>
      <c r="AK95" s="9">
        <f>MalDeath!BU95-AD95</f>
        <v>83.732540262231169</v>
      </c>
      <c r="AL95" s="9">
        <f>MalDeath!BV95-AE95</f>
        <v>61.479740257034564</v>
      </c>
      <c r="AN95" s="9">
        <f t="shared" si="6"/>
        <v>24.567295188378626</v>
      </c>
      <c r="AO95" s="9">
        <f t="shared" si="6"/>
        <v>-21.356193903873031</v>
      </c>
      <c r="AP95" s="9">
        <f t="shared" si="7"/>
        <v>144.49446802585436</v>
      </c>
      <c r="AQ95" s="9">
        <f t="shared" si="8"/>
        <v>111.04774313461601</v>
      </c>
      <c r="AR95" s="9">
        <f t="shared" si="9"/>
        <v>70.841339858027936</v>
      </c>
    </row>
    <row r="96" spans="1:44" x14ac:dyDescent="0.2">
      <c r="A96">
        <f t="shared" si="5"/>
        <v>93</v>
      </c>
      <c r="B96" s="10">
        <f>MalDeath!AZ96/MalCnts!N96</f>
        <v>0.24792531120331951</v>
      </c>
      <c r="C96" s="10">
        <f>MalDeath!BA96/MalCnts!O96</f>
        <v>0.25458937198067633</v>
      </c>
      <c r="D96" s="10">
        <f>MalDeath!BB96/MalCnts!P96</f>
        <v>0.25842696629213485</v>
      </c>
      <c r="E96" s="10">
        <f>MalDeath!BC96/MalCnts!Q96</f>
        <v>0.27710280373831775</v>
      </c>
      <c r="F96" s="10">
        <f>MalDeath!BD96/MalCnts!R96</f>
        <v>0.24942581534221406</v>
      </c>
      <c r="G96" s="10">
        <f>MalDeath!BE96/MalCnts!S96</f>
        <v>0.26855426855426856</v>
      </c>
      <c r="H96" s="10">
        <f>MalDeath!BF96/MalCnts!T96</f>
        <v>0.2621676891615542</v>
      </c>
      <c r="I96" s="10">
        <f>MalDeath!BG96/MalCnts!U96</f>
        <v>0.23851120394986708</v>
      </c>
      <c r="J96" s="10">
        <f>MalDeath!BH96/MalCnts!V96</f>
        <v>0.26973148901545974</v>
      </c>
      <c r="K96" s="10">
        <f>MalDeath!BI96/MalCnts!W96</f>
        <v>0.2444359171143515</v>
      </c>
      <c r="L96" s="10">
        <f>MalDeath!BJ96/MalCnts!X96</f>
        <v>0.23612112472963229</v>
      </c>
      <c r="M96" s="10">
        <f>MalDeath!BK96/MalCnts!Y96</f>
        <v>0.24028268551236748</v>
      </c>
      <c r="N96" s="10">
        <f>MalDeath!BL96/MalCnts!Z96</f>
        <v>0.22510406660262569</v>
      </c>
      <c r="O96" s="10">
        <f>MalDeath!BM96/MalCnts!AA96</f>
        <v>0.23276295923502768</v>
      </c>
      <c r="P96" s="10">
        <f>MalDeath!BN96/MalCnts!AB96</f>
        <v>0.23692688971499382</v>
      </c>
      <c r="Q96" s="10">
        <f>MalDeath!BO96/MalCnts!AC96</f>
        <v>0.25463743676222594</v>
      </c>
      <c r="R96" s="10">
        <f>MalDeath!BP96/MalCnts!AD96</f>
        <v>0.22326374094588836</v>
      </c>
      <c r="S96" s="10">
        <f>MalDeath!BQ96/MalCnts!AE96</f>
        <v>0.25088339222614842</v>
      </c>
      <c r="T96" s="10">
        <f>MalDeath!BR96/MalCnts!AF96</f>
        <v>0.23546756529064869</v>
      </c>
      <c r="U96" s="10">
        <f>MalDeath!BS96/MalCnts!AG96</f>
        <v>0.2386138613861386</v>
      </c>
      <c r="V96" s="10">
        <f>MalDeath!BT96/MalCnts!AH96</f>
        <v>0.26384555382215291</v>
      </c>
      <c r="W96" s="10">
        <f>MalDeath!BU96/MalCnts!AI96</f>
        <v>0.25732899022801303</v>
      </c>
      <c r="X96" s="10">
        <f>MalDeath!BV96/MalCnts!AJ96</f>
        <v>0.26476693715795435</v>
      </c>
      <c r="Y96" s="80">
        <f>X96*'Male fit'!O96/'Male fit'!N96</f>
        <v>0.26524514652305092</v>
      </c>
      <c r="Z96" s="10"/>
      <c r="AA96" s="39">
        <f>'Male fit'!J96*MalCnts!AF96</f>
        <v>1127.3437257979747</v>
      </c>
      <c r="AB96" s="39">
        <f>'Male fit'!K96*MalCnts!AG96</f>
        <v>1201.2306702847009</v>
      </c>
      <c r="AC96" s="39">
        <f>'Male fit'!L96*MalCnts!AH96</f>
        <v>1221.9994507046611</v>
      </c>
      <c r="AD96" s="39">
        <f>'Male fit'!M96*MalCnts!AI96</f>
        <v>1245.9391258008102</v>
      </c>
      <c r="AE96" s="39">
        <f>'Male fit'!N96*MalCnts!AJ96</f>
        <v>1267.3266216877855</v>
      </c>
      <c r="AF96" s="39">
        <f>'Male fit'!O96*MalCnts!AK96</f>
        <v>1085.8459950922434</v>
      </c>
      <c r="AH96" s="9">
        <f>MalDeath!BR96-AA96</f>
        <v>-9.3437257979746846</v>
      </c>
      <c r="AI96" s="9">
        <f>MalDeath!BS96-AB96</f>
        <v>3.7693297152991363</v>
      </c>
      <c r="AJ96" s="9">
        <f>MalDeath!BT96-AC96</f>
        <v>131.00054929533894</v>
      </c>
      <c r="AK96" s="9">
        <f>MalDeath!BU96-AD96</f>
        <v>97.060874199189811</v>
      </c>
      <c r="AL96" s="9">
        <f>MalDeath!BV96-AE96</f>
        <v>135.67337831221448</v>
      </c>
      <c r="AN96" s="9">
        <f t="shared" si="6"/>
        <v>18.283336353557683</v>
      </c>
      <c r="AO96" s="9">
        <f t="shared" si="6"/>
        <v>-19.543116600926304</v>
      </c>
      <c r="AP96" s="9">
        <f t="shared" si="7"/>
        <v>121.57523157892595</v>
      </c>
      <c r="AQ96" s="9">
        <f t="shared" si="8"/>
        <v>82.820749747337032</v>
      </c>
      <c r="AR96" s="9">
        <f t="shared" si="9"/>
        <v>82.611597407393745</v>
      </c>
    </row>
    <row r="97" spans="1:44" x14ac:dyDescent="0.2">
      <c r="A97">
        <f t="shared" si="5"/>
        <v>94</v>
      </c>
      <c r="B97" s="10">
        <f>MalDeath!AZ97/MalCnts!N97</f>
        <v>0.29448709002093509</v>
      </c>
      <c r="C97" s="10">
        <f>MalDeath!BA97/MalCnts!O97</f>
        <v>0.29243937232524964</v>
      </c>
      <c r="D97" s="10">
        <f>MalDeath!BB97/MalCnts!P97</f>
        <v>0.29053606882859034</v>
      </c>
      <c r="E97" s="10">
        <f>MalDeath!BC97/MalCnts!Q97</f>
        <v>0.29286190793862577</v>
      </c>
      <c r="F97" s="10">
        <f>MalDeath!BD97/MalCnts!R97</f>
        <v>0.2673076923076923</v>
      </c>
      <c r="G97" s="10">
        <f>MalDeath!BE97/MalCnts!S97</f>
        <v>0.2796032238065716</v>
      </c>
      <c r="H97" s="10">
        <f>MalDeath!BF97/MalCnts!T97</f>
        <v>0.27875586854460094</v>
      </c>
      <c r="I97" s="10">
        <f>MalDeath!BG97/MalCnts!U97</f>
        <v>0.26379690949227375</v>
      </c>
      <c r="J97" s="10">
        <f>MalDeath!BH97/MalCnts!V97</f>
        <v>0.26586102719033233</v>
      </c>
      <c r="K97" s="10">
        <f>MalDeath!BI97/MalCnts!W97</f>
        <v>0.2735797021511307</v>
      </c>
      <c r="L97" s="10">
        <f>MalDeath!BJ97/MalCnts!X97</f>
        <v>0.27389516957862281</v>
      </c>
      <c r="M97" s="10">
        <f>MalDeath!BK97/MalCnts!Y97</f>
        <v>0.22549952426260705</v>
      </c>
      <c r="N97" s="10">
        <f>MalDeath!BL97/MalCnts!Z97</f>
        <v>0.28470919324577859</v>
      </c>
      <c r="O97" s="10">
        <f>MalDeath!BM97/MalCnts!AA97</f>
        <v>0.23344651952461801</v>
      </c>
      <c r="P97" s="10">
        <f>MalDeath!BN97/MalCnts!AB97</f>
        <v>0.23889993373094764</v>
      </c>
      <c r="Q97" s="10">
        <f>MalDeath!BO97/MalCnts!AC97</f>
        <v>0.25969756738987509</v>
      </c>
      <c r="R97" s="10">
        <f>MalDeath!BP97/MalCnts!AD97</f>
        <v>0.26361585562359008</v>
      </c>
      <c r="S97" s="10">
        <f>MalDeath!BQ97/MalCnts!AE97</f>
        <v>0.24051699915706659</v>
      </c>
      <c r="T97" s="10">
        <f>MalDeath!BR97/MalCnts!AF97</f>
        <v>0.27472205968402574</v>
      </c>
      <c r="U97" s="10">
        <f>MalDeath!BS97/MalCnts!AG97</f>
        <v>0.24979344533186451</v>
      </c>
      <c r="V97" s="10">
        <f>MalDeath!BT97/MalCnts!AH97</f>
        <v>0.29492965224316431</v>
      </c>
      <c r="W97" s="10">
        <f>MalDeath!BU97/MalCnts!AI97</f>
        <v>0.28304370721432331</v>
      </c>
      <c r="X97" s="10">
        <f>MalDeath!BV97/MalCnts!AJ97</f>
        <v>0.26927029804727648</v>
      </c>
      <c r="Y97" s="80">
        <f>X97*'Male fit'!O97/'Male fit'!N97</f>
        <v>0.26891006960710723</v>
      </c>
      <c r="Z97" s="10"/>
      <c r="AA97" s="39">
        <f>'Male fit'!J97*MalCnts!AF97</f>
        <v>879.22471553734283</v>
      </c>
      <c r="AB97" s="39">
        <f>'Male fit'!K97*MalCnts!AG97</f>
        <v>932.77261884339543</v>
      </c>
      <c r="AC97" s="39">
        <f>'Male fit'!L97*MalCnts!AH97</f>
        <v>966.42042481854389</v>
      </c>
      <c r="AD97" s="39">
        <f>'Male fit'!M97*MalCnts!AI97</f>
        <v>973.07341312880169</v>
      </c>
      <c r="AE97" s="39">
        <f>'Male fit'!N97*MalCnts!AJ97</f>
        <v>995.82464283960633</v>
      </c>
      <c r="AF97" s="39">
        <f>'Male fit'!O97*MalCnts!AK97</f>
        <v>839.64597560862649</v>
      </c>
      <c r="AH97" s="9">
        <f>MalDeath!BR97-AA97</f>
        <v>59.775284462657169</v>
      </c>
      <c r="AI97" s="9">
        <f>MalDeath!BS97-AB97</f>
        <v>-25.772618843395435</v>
      </c>
      <c r="AJ97" s="9">
        <f>MalDeath!BT97-AC97</f>
        <v>144.57957518145611</v>
      </c>
      <c r="AK97" s="9">
        <f>MalDeath!BU97-AD97</f>
        <v>101.92658687119831</v>
      </c>
      <c r="AL97" s="9">
        <f>MalDeath!BV97-AE97</f>
        <v>52.175357160393673</v>
      </c>
      <c r="AN97" s="9">
        <f t="shared" si="6"/>
        <v>10.277859578285074</v>
      </c>
      <c r="AO97" s="9">
        <f t="shared" si="6"/>
        <v>-18.152660550976794</v>
      </c>
      <c r="AP97" s="9">
        <f t="shared" si="7"/>
        <v>96.385871630296194</v>
      </c>
      <c r="AQ97" s="9">
        <f t="shared" si="8"/>
        <v>68.392605360932905</v>
      </c>
      <c r="AR97" s="9">
        <f t="shared" si="9"/>
        <v>72.907216746724913</v>
      </c>
    </row>
    <row r="98" spans="1:44" x14ac:dyDescent="0.2">
      <c r="A98">
        <f t="shared" si="5"/>
        <v>95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>
        <f>MalDeath!BO98/MalCnts!AC98</f>
        <v>0.27810120913569192</v>
      </c>
      <c r="R98" s="10">
        <f>MalDeath!BP98/MalCnts!AD98</f>
        <v>0.29276018099547513</v>
      </c>
      <c r="S98" s="10">
        <f>MalDeath!BQ98/MalCnts!AE98</f>
        <v>0.28459530026109658</v>
      </c>
      <c r="T98" s="10">
        <f>MalDeath!BR98/MalCnts!AF98</f>
        <v>0.28021555042340263</v>
      </c>
      <c r="U98" s="10">
        <f>MalDeath!BS98/MalCnts!AG98</f>
        <v>0.2732</v>
      </c>
      <c r="V98" s="10">
        <f>MalDeath!BT98/MalCnts!AH98</f>
        <v>0.30034000755572349</v>
      </c>
      <c r="W98" s="10">
        <f>MalDeath!BU98/MalCnts!AI98</f>
        <v>0.30423476968796431</v>
      </c>
      <c r="X98" s="10">
        <f>MalDeath!BV98/MalCnts!AJ98</f>
        <v>0.32802075611564124</v>
      </c>
      <c r="Y98" s="80">
        <f>X98*'Male fit'!O98/'Male fit'!N98</f>
        <v>0.3288504598519647</v>
      </c>
      <c r="Z98" s="10"/>
      <c r="AA98" s="39">
        <f>'Male fit'!J98*MalCnts!AF98</f>
        <v>724.28706052401162</v>
      </c>
      <c r="AB98" s="39">
        <f>'Male fit'!K98*MalCnts!AG98</f>
        <v>698.74693546634887</v>
      </c>
      <c r="AC98" s="39">
        <f>'Male fit'!L98*MalCnts!AH98</f>
        <v>741.71891654544243</v>
      </c>
      <c r="AD98" s="39">
        <f>'Male fit'!M98*MalCnts!AI98</f>
        <v>756.24613656556721</v>
      </c>
      <c r="AE98" s="39">
        <f>'Male fit'!N98*MalCnts!AJ98</f>
        <v>759.85367021999696</v>
      </c>
      <c r="AF98" s="39">
        <f>'Male fit'!O98*MalCnts!AK98</f>
        <v>623.9897014770944</v>
      </c>
      <c r="AH98" s="9">
        <f>MalDeath!BR98-AA98</f>
        <v>3.712939475988378</v>
      </c>
      <c r="AI98" s="9">
        <f>MalDeath!BS98-AB98</f>
        <v>-15.746935466348873</v>
      </c>
      <c r="AJ98" s="9">
        <f>MalDeath!BT98-AC98</f>
        <v>53.281083454557574</v>
      </c>
      <c r="AK98" s="9">
        <f>MalDeath!BU98-AD98</f>
        <v>62.753863434432787</v>
      </c>
      <c r="AL98" s="9">
        <f>MalDeath!BV98-AE98</f>
        <v>125.14632978000304</v>
      </c>
      <c r="AN98" s="9">
        <f t="shared" si="6"/>
        <v>10.595788082772719</v>
      </c>
      <c r="AO98" s="9">
        <f t="shared" si="6"/>
        <v>-11.176791738092628</v>
      </c>
      <c r="AP98" s="9">
        <f t="shared" si="7"/>
        <v>83.244380399776503</v>
      </c>
      <c r="AQ98" s="9">
        <f t="shared" si="8"/>
        <v>56.395120173309557</v>
      </c>
      <c r="AR98" s="9">
        <f t="shared" si="9"/>
        <v>63.565680443551877</v>
      </c>
    </row>
    <row r="99" spans="1:44" x14ac:dyDescent="0.2">
      <c r="A99">
        <f t="shared" si="5"/>
        <v>96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>
        <f>MalDeath!BO99/MalCnts!AC99</f>
        <v>0.26650943396226418</v>
      </c>
      <c r="R99" s="10">
        <f>MalDeath!BP99/MalCnts!AD99</f>
        <v>0.2914032869785082</v>
      </c>
      <c r="S99" s="10">
        <f>MalDeath!BQ99/MalCnts!AE99</f>
        <v>0.31282383419689119</v>
      </c>
      <c r="T99" s="10">
        <f>MalDeath!BR99/MalCnts!AF99</f>
        <v>0.30195599022004888</v>
      </c>
      <c r="U99" s="10">
        <f>MalDeath!BS99/MalCnts!AG99</f>
        <v>0.29728260869565215</v>
      </c>
      <c r="V99" s="10">
        <f>MalDeath!BT99/MalCnts!AH99</f>
        <v>0.33916478555304741</v>
      </c>
      <c r="W99" s="10">
        <f>MalDeath!BU99/MalCnts!AI99</f>
        <v>0.3104772353263851</v>
      </c>
      <c r="X99" s="10">
        <f>MalDeath!BV99/MalCnts!AJ99</f>
        <v>0.31186801490154337</v>
      </c>
      <c r="Y99" s="80">
        <f>X99*'Male fit'!O99/'Male fit'!N99</f>
        <v>0.31654301544908209</v>
      </c>
      <c r="Z99" s="10"/>
      <c r="AA99" s="39">
        <f>'Male fit'!J99*MalCnts!AF99</f>
        <v>487.75740505927752</v>
      </c>
      <c r="AB99" s="39">
        <f>'Male fit'!K99*MalCnts!AG99</f>
        <v>557.32590389941504</v>
      </c>
      <c r="AC99" s="39">
        <f>'Male fit'!L99*MalCnts!AH99</f>
        <v>545.15367862584651</v>
      </c>
      <c r="AD99" s="39">
        <f>'Male fit'!M99*MalCnts!AI99</f>
        <v>569.51083796238754</v>
      </c>
      <c r="AE99" s="39">
        <f>'Male fit'!N99*MalCnts!AJ99</f>
        <v>595.93872177602123</v>
      </c>
      <c r="AF99" s="39">
        <f>'Male fit'!O99*MalCnts!AK99</f>
        <v>492.84677041162024</v>
      </c>
      <c r="AH99" s="9">
        <f>MalDeath!BR99-AA99</f>
        <v>6.2425949407224834</v>
      </c>
      <c r="AI99" s="9">
        <f>MalDeath!BS99-AB99</f>
        <v>-10.325903899415039</v>
      </c>
      <c r="AJ99" s="9">
        <f>MalDeath!BT99-AC99</f>
        <v>55.84632137415349</v>
      </c>
      <c r="AK99" s="9">
        <f>MalDeath!BU99-AD99</f>
        <v>-3.5108379623875408</v>
      </c>
      <c r="AL99" s="9">
        <f>MalDeath!BV99-AE99</f>
        <v>-9.9387217760212252</v>
      </c>
      <c r="AN99" s="9">
        <f t="shared" si="6"/>
        <v>9.4315357271342926</v>
      </c>
      <c r="AO99" s="9">
        <f t="shared" si="6"/>
        <v>-7.43024681741087</v>
      </c>
      <c r="AP99" s="9">
        <f t="shared" si="7"/>
        <v>60.558059794430122</v>
      </c>
      <c r="AQ99" s="9">
        <f t="shared" si="8"/>
        <v>46.064131928049996</v>
      </c>
      <c r="AR99" s="9">
        <f t="shared" si="9"/>
        <v>49.105257083899701</v>
      </c>
    </row>
    <row r="100" spans="1:44" x14ac:dyDescent="0.2">
      <c r="A100">
        <f t="shared" si="5"/>
        <v>97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>
        <f>MalDeath!BO100/MalCnts!AC100</f>
        <v>0.30819245773732118</v>
      </c>
      <c r="R100" s="10">
        <f>MalDeath!BP100/MalCnts!AD100</f>
        <v>0.25140291806958476</v>
      </c>
      <c r="S100" s="10">
        <f>MalDeath!BQ100/MalCnts!AE100</f>
        <v>0.33674418604651163</v>
      </c>
      <c r="T100" s="10">
        <f>MalDeath!BR100/MalCnts!AF100</f>
        <v>0.30900473933649292</v>
      </c>
      <c r="U100" s="10">
        <f>MalDeath!BS100/MalCnts!AG100</f>
        <v>0.31355181576616475</v>
      </c>
      <c r="V100" s="10">
        <f>MalDeath!BT100/MalCnts!AH100</f>
        <v>0.35016025641025639</v>
      </c>
      <c r="W100" s="10">
        <f>MalDeath!BU100/MalCnts!AI100</f>
        <v>0.34928631402183041</v>
      </c>
      <c r="X100" s="10">
        <f>MalDeath!BV100/MalCnts!AJ100</f>
        <v>0.34580960130187144</v>
      </c>
      <c r="Y100" s="80">
        <f>X100*'Male fit'!O100/'Male fit'!N100</f>
        <v>0.35041034818447458</v>
      </c>
      <c r="Z100" s="10"/>
      <c r="AA100" s="39">
        <f>'Male fit'!J100*MalCnts!AF100</f>
        <v>333.40815266752975</v>
      </c>
      <c r="AB100" s="39">
        <f>'Male fit'!K100*MalCnts!AG100</f>
        <v>361.80783019660294</v>
      </c>
      <c r="AC100" s="39">
        <f>'Male fit'!L100*MalCnts!AH100</f>
        <v>405.4856273066236</v>
      </c>
      <c r="AD100" s="39">
        <f>'Male fit'!M100*MalCnts!AI100</f>
        <v>392.25488567588559</v>
      </c>
      <c r="AE100" s="39">
        <f>'Male fit'!N100*MalCnts!AJ100</f>
        <v>410.22794125883058</v>
      </c>
      <c r="AF100" s="39">
        <f>'Male fit'!O100*MalCnts!AK100</f>
        <v>328.76039644947019</v>
      </c>
      <c r="AH100" s="9">
        <f>MalDeath!BR100-AA100</f>
        <v>-7.4081526675297482</v>
      </c>
      <c r="AI100" s="9">
        <f>MalDeath!BS100-AB100</f>
        <v>-7.8078301966029358</v>
      </c>
      <c r="AJ100" s="9">
        <f>MalDeath!BT100-AC100</f>
        <v>31.514372693376401</v>
      </c>
      <c r="AK100" s="9">
        <f>MalDeath!BU100-AD100</f>
        <v>23.745114324114411</v>
      </c>
      <c r="AL100" s="9">
        <f>MalDeath!BV100-AE100</f>
        <v>14.772058741169417</v>
      </c>
      <c r="AN100" s="9">
        <f t="shared" si="6"/>
        <v>-8.9567372649046089</v>
      </c>
      <c r="AO100" s="9">
        <f t="shared" si="6"/>
        <v>0.71709580208459445</v>
      </c>
      <c r="AP100" s="9">
        <f t="shared" si="7"/>
        <v>32.413323661126782</v>
      </c>
      <c r="AQ100" s="9">
        <f t="shared" si="8"/>
        <v>30.700381598587065</v>
      </c>
      <c r="AR100" s="9">
        <f t="shared" si="9"/>
        <v>48.748702938308419</v>
      </c>
    </row>
    <row r="101" spans="1:44" x14ac:dyDescent="0.2">
      <c r="A101">
        <f t="shared" si="5"/>
        <v>98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>
        <f>MalDeath!BO101/MalCnts!AC101</f>
        <v>0.35968379446640314</v>
      </c>
      <c r="R101" s="10">
        <f>MalDeath!BP101/MalCnts!AD101</f>
        <v>0.35305343511450382</v>
      </c>
      <c r="S101" s="10">
        <f>MalDeath!BQ101/MalCnts!AE101</f>
        <v>0.33443708609271522</v>
      </c>
      <c r="T101" s="10">
        <f>MalDeath!BR101/MalCnts!AF101</f>
        <v>0.31223628691983124</v>
      </c>
      <c r="U101" s="10">
        <f>MalDeath!BS101/MalCnts!AG101</f>
        <v>0.36453900709219861</v>
      </c>
      <c r="V101" s="10">
        <f>MalDeath!BT101/MalCnts!AH101</f>
        <v>0.35522788203753353</v>
      </c>
      <c r="W101" s="10">
        <f>MalDeath!BU101/MalCnts!AI101</f>
        <v>0.38770388958594731</v>
      </c>
      <c r="X101" s="10">
        <f>MalDeath!BV101/MalCnts!AJ101</f>
        <v>0.41284403669724773</v>
      </c>
      <c r="Y101" s="80">
        <f>X101*'Male fit'!O101/'Male fit'!N101</f>
        <v>0.41166206556873608</v>
      </c>
      <c r="Z101" s="10"/>
      <c r="AA101" s="39">
        <f>'Male fit'!J101*MalCnts!AF101</f>
        <v>237.16498757616682</v>
      </c>
      <c r="AB101" s="39">
        <f>'Male fit'!K101*MalCnts!AG101</f>
        <v>234.49794568129207</v>
      </c>
      <c r="AC101" s="39">
        <f>'Male fit'!L101*MalCnts!AH101</f>
        <v>247.43105373139295</v>
      </c>
      <c r="AD101" s="39">
        <f>'Male fit'!M101*MalCnts!AI101</f>
        <v>263.594067027108</v>
      </c>
      <c r="AE101" s="39">
        <f>'Male fit'!N101*MalCnts!AJ101</f>
        <v>251.62873848604642</v>
      </c>
      <c r="AF101" s="39">
        <f>'Male fit'!O101*MalCnts!AK101</f>
        <v>193.36054498435954</v>
      </c>
      <c r="AH101" s="9">
        <f>MalDeath!BR101-AA101</f>
        <v>-15.164987576166823</v>
      </c>
      <c r="AI101" s="9">
        <f>MalDeath!BS101-AB101</f>
        <v>22.502054318707934</v>
      </c>
      <c r="AJ101" s="9">
        <f>MalDeath!BT101-AC101</f>
        <v>17.56894626860705</v>
      </c>
      <c r="AK101" s="9">
        <f>MalDeath!BU101-AD101</f>
        <v>45.405932972892003</v>
      </c>
      <c r="AL101" s="9">
        <f>MalDeath!BV101-AE101</f>
        <v>63.371261513953584</v>
      </c>
      <c r="AN101" s="9">
        <f t="shared" si="6"/>
        <v>-10.674289472712701</v>
      </c>
      <c r="AO101" s="9">
        <f t="shared" si="6"/>
        <v>4.9307095192665882</v>
      </c>
      <c r="AP101" s="9">
        <f t="shared" si="7"/>
        <v>28.029194733989311</v>
      </c>
      <c r="AQ101" s="9">
        <f t="shared" si="8"/>
        <v>22.971842384448586</v>
      </c>
      <c r="AR101" s="9">
        <f t="shared" si="9"/>
        <v>29.216634865247062</v>
      </c>
    </row>
    <row r="102" spans="1:44" x14ac:dyDescent="0.2">
      <c r="A102">
        <f t="shared" si="5"/>
        <v>99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>
        <f>MalDeath!BO102/MalCnts!AC102</f>
        <v>0.3443708609271523</v>
      </c>
      <c r="R102" s="10">
        <f>MalDeath!BP102/MalCnts!AD102</f>
        <v>0.36760124610591899</v>
      </c>
      <c r="S102" s="10">
        <f>MalDeath!BQ102/MalCnts!AE102</f>
        <v>0.37202380952380953</v>
      </c>
      <c r="T102" s="10">
        <f>MalDeath!BR102/MalCnts!AF102</f>
        <v>0.26633165829145727</v>
      </c>
      <c r="U102" s="10">
        <f>MalDeath!BS102/MalCnts!AG102</f>
        <v>0.3730684326710817</v>
      </c>
      <c r="V102" s="10">
        <f>MalDeath!BT102/MalCnts!AH102</f>
        <v>0.3413566739606127</v>
      </c>
      <c r="W102" s="10">
        <f>MalDeath!BU102/MalCnts!AI102</f>
        <v>0.38074398249452956</v>
      </c>
      <c r="X102" s="10">
        <f>MalDeath!BV102/MalCnts!AJ102</f>
        <v>0.42323651452282157</v>
      </c>
      <c r="Y102" s="80">
        <f>X102*'Male fit'!O102/'Male fit'!N102</f>
        <v>0.41378624032897088</v>
      </c>
      <c r="Z102" s="10"/>
      <c r="AA102" s="39">
        <f>'Male fit'!J102*MalCnts!AF102</f>
        <v>138.16608049753734</v>
      </c>
      <c r="AB102" s="39">
        <f>'Male fit'!K102*MalCnts!AG102</f>
        <v>154.03590574591811</v>
      </c>
      <c r="AC102" s="39">
        <f>'Male fit'!L102*MalCnts!AH102</f>
        <v>152.14410548506061</v>
      </c>
      <c r="AD102" s="39">
        <f>'Male fit'!M102*MalCnts!AI102</f>
        <v>148.89216477611635</v>
      </c>
      <c r="AE102" s="39">
        <f>'Male fit'!N102*MalCnts!AJ102</f>
        <v>153.60741356756273</v>
      </c>
      <c r="AF102" s="39">
        <f>'Male fit'!O102*MalCnts!AK102</f>
        <v>109.67325107679537</v>
      </c>
      <c r="AH102" s="9">
        <f>MalDeath!BR102-AA102</f>
        <v>-32.166080497537337</v>
      </c>
      <c r="AI102" s="9">
        <f>MalDeath!BS102-AB102</f>
        <v>14.964094254081886</v>
      </c>
      <c r="AJ102" s="9">
        <f>MalDeath!BT102-AC102</f>
        <v>3.8558945149393935</v>
      </c>
      <c r="AK102" s="9">
        <f>MalDeath!BU102-AD102</f>
        <v>25.107835223883654</v>
      </c>
      <c r="AL102" s="9">
        <f>MalDeath!BV102-AE102</f>
        <v>50.39258643243727</v>
      </c>
      <c r="AN102" s="9">
        <f t="shared" si="6"/>
        <v>-11.602247650164331</v>
      </c>
      <c r="AO102" s="9">
        <f t="shared" si="6"/>
        <v>7.5123555891624729</v>
      </c>
      <c r="AP102" s="9">
        <f t="shared" si="7"/>
        <v>17.404452635584143</v>
      </c>
      <c r="AQ102" s="9">
        <f t="shared" si="8"/>
        <v>26.37814773927343</v>
      </c>
      <c r="AR102" s="9">
        <f t="shared" si="9"/>
        <v>38.654512919748427</v>
      </c>
    </row>
    <row r="103" spans="1:44" x14ac:dyDescent="0.2">
      <c r="A103">
        <f t="shared" si="5"/>
        <v>100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>
        <f>MalDeath!BO103/MalCnts!AC103</f>
        <v>0.46198830409356723</v>
      </c>
      <c r="R103" s="10">
        <f>MalDeath!BP103/MalCnts!AD103</f>
        <v>0.33673469387755101</v>
      </c>
      <c r="S103" s="10">
        <f>MalDeath!BQ103/MalCnts!AE103</f>
        <v>0.39690721649484534</v>
      </c>
      <c r="T103" s="10">
        <f>MalDeath!BR103/MalCnts!AF103</f>
        <v>0.34299516908212563</v>
      </c>
      <c r="U103" s="10">
        <f>MalDeath!BS103/MalCnts!AG103</f>
        <v>0.37596899224806202</v>
      </c>
      <c r="V103" s="10">
        <f>MalDeath!BT103/MalCnts!AH103</f>
        <v>0.45818181818181819</v>
      </c>
      <c r="W103" s="10">
        <f>MalDeath!BU103/MalCnts!AI103</f>
        <v>0.41754385964912283</v>
      </c>
      <c r="X103" s="10">
        <f>MalDeath!BV103/MalCnts!AJ103</f>
        <v>0.42279411764705882</v>
      </c>
      <c r="Y103" s="80">
        <f>X103*'Male fit'!O103/'Male fit'!N103</f>
        <v>0.40807570363394119</v>
      </c>
      <c r="Z103" s="10"/>
      <c r="AA103" s="39">
        <f>'Male fit'!J103*MalCnts!AF103</f>
        <v>75.87482156305208</v>
      </c>
      <c r="AB103" s="39">
        <f>'Male fit'!K103*MalCnts!AG103</f>
        <v>91.678866880438903</v>
      </c>
      <c r="AC103" s="39">
        <f>'Male fit'!L103*MalCnts!AH103</f>
        <v>94.639561181129778</v>
      </c>
      <c r="AD103" s="39">
        <f>'Male fit'!M103*MalCnts!AI103</f>
        <v>94.888832636259608</v>
      </c>
      <c r="AE103" s="39">
        <f>'Male fit'!N103*MalCnts!AJ103</f>
        <v>87.514010585303737</v>
      </c>
      <c r="AF103" s="39">
        <f>'Male fit'!O103*MalCnts!AK103</f>
        <v>60.866251510395607</v>
      </c>
      <c r="AH103" s="9">
        <f>MalDeath!BR103-AA103</f>
        <v>-4.8748215630520804</v>
      </c>
      <c r="AI103" s="9">
        <f>MalDeath!BS103-AB103</f>
        <v>5.3211331195610967</v>
      </c>
      <c r="AJ103" s="9">
        <f>MalDeath!BT103-AC103</f>
        <v>31.360438818870222</v>
      </c>
      <c r="AK103" s="9">
        <f>MalDeath!BU103-AD103</f>
        <v>24.111167363740392</v>
      </c>
      <c r="AL103" s="9">
        <f>MalDeath!BV103-AE103</f>
        <v>27.485989414696263</v>
      </c>
      <c r="AN103" s="9">
        <f t="shared" si="6"/>
        <v>-9.3023866865154066</v>
      </c>
      <c r="AO103" s="9">
        <f t="shared" si="6"/>
        <v>7.9313348668433461</v>
      </c>
      <c r="AP103" s="9">
        <f t="shared" si="7"/>
        <v>12.066391317208035</v>
      </c>
      <c r="AQ103" s="9">
        <f t="shared" si="8"/>
        <v>21.593260214630032</v>
      </c>
      <c r="AR103" s="9">
        <f t="shared" si="9"/>
        <v>38.945943749862195</v>
      </c>
    </row>
    <row r="104" spans="1:44" x14ac:dyDescent="0.2">
      <c r="A104" t="str">
        <f>MalCnts!A104</f>
        <v>101 jaar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>
        <f>MalDeath!BO104/MalCnts!AC104</f>
        <v>0.47222222222222221</v>
      </c>
      <c r="R104" s="10">
        <f>MalDeath!BP104/MalCnts!AD104</f>
        <v>0.32673267326732675</v>
      </c>
      <c r="S104" s="10">
        <f>MalDeath!BQ104/MalCnts!AE104</f>
        <v>0.40322580645161288</v>
      </c>
      <c r="T104" s="10">
        <f>MalDeath!BR104/MalCnts!AF104</f>
        <v>0.40170940170940173</v>
      </c>
      <c r="U104" s="10">
        <f>MalDeath!BS104/MalCnts!AG104</f>
        <v>0.3984375</v>
      </c>
      <c r="V104" s="10">
        <f>MalDeath!BT104/MalCnts!AH104</f>
        <v>0.38666666666666666</v>
      </c>
      <c r="W104" s="10">
        <f>MalDeath!BU104/MalCnts!AI104</f>
        <v>0.44171779141104295</v>
      </c>
      <c r="X104" s="10">
        <f>MalDeath!BV104/MalCnts!AJ104</f>
        <v>0.59090909090909094</v>
      </c>
      <c r="Z104" s="10"/>
      <c r="AA104" s="39">
        <f>'Male fit'!J104*MalCnts!AF104</f>
        <v>45.397195946535668</v>
      </c>
      <c r="AB104" s="39">
        <f>'Male fit'!K104*MalCnts!AG104</f>
        <v>48.417673549935614</v>
      </c>
      <c r="AC104" s="39">
        <f>'Male fit'!L104*MalCnts!AH104</f>
        <v>55.277389117872346</v>
      </c>
      <c r="AD104" s="39">
        <f>'Male fit'!M104*MalCnts!AI104</f>
        <v>58.47931118826331</v>
      </c>
      <c r="AE104" s="39">
        <f>'Male fit'!N104*MalCnts!AJ104</f>
        <v>53.749331503514384</v>
      </c>
      <c r="AF104" s="39">
        <f>'Male fit'!O104*MalCnts!AK104</f>
        <v>33.588174112348057</v>
      </c>
      <c r="AH104" s="9">
        <f>MalDeath!BR104-AA104</f>
        <v>1.6028040534643324</v>
      </c>
      <c r="AI104" s="9">
        <f>MalDeath!BS104-AB104</f>
        <v>2.5823264500643859</v>
      </c>
      <c r="AJ104" s="9">
        <f>MalDeath!BT104-AC104</f>
        <v>2.722610882127654</v>
      </c>
      <c r="AK104" s="9">
        <f>MalDeath!BU104-AD104</f>
        <v>13.52068881173669</v>
      </c>
      <c r="AL104" s="9">
        <f>MalDeath!BV104-AE104</f>
        <v>37.250668496485616</v>
      </c>
      <c r="AN104" s="9">
        <f t="shared" si="6"/>
        <v>-5.2922645277523177</v>
      </c>
      <c r="AO104" s="9">
        <f t="shared" si="6"/>
        <v>2.6296311633034377</v>
      </c>
      <c r="AP104" s="9">
        <f t="shared" si="7"/>
        <v>9.7414063343474613</v>
      </c>
      <c r="AQ104" s="9">
        <f t="shared" si="8"/>
        <v>13.92807505572909</v>
      </c>
      <c r="AR104" s="9">
        <f t="shared" si="9"/>
        <v>25.950797963375543</v>
      </c>
    </row>
    <row r="105" spans="1:44" x14ac:dyDescent="0.2">
      <c r="A105" t="str">
        <f>MalCnts!A105</f>
        <v>102 jaar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>
        <f>MalDeath!BO105/MalCnts!AC105</f>
        <v>0.40350877192982454</v>
      </c>
      <c r="R105" s="10">
        <f>MalDeath!BP105/MalCnts!AD105</f>
        <v>0.38333333333333336</v>
      </c>
      <c r="S105" s="10">
        <f>MalDeath!BQ105/MalCnts!AE105</f>
        <v>0.4576271186440678</v>
      </c>
      <c r="T105" s="10">
        <f>MalDeath!BR105/MalCnts!AF105</f>
        <v>0.47142857142857142</v>
      </c>
      <c r="U105" s="10">
        <f>MalDeath!BS105/MalCnts!AG105</f>
        <v>0.32</v>
      </c>
      <c r="V105" s="10">
        <f>MalDeath!BT105/MalCnts!AH105</f>
        <v>0.44927536231884058</v>
      </c>
      <c r="W105" s="10">
        <f>MalDeath!BU105/MalCnts!AI105</f>
        <v>0.36046511627906974</v>
      </c>
      <c r="X105" s="10">
        <f>MalDeath!BV105/MalCnts!AJ105</f>
        <v>0.5280898876404494</v>
      </c>
      <c r="Z105" s="10"/>
      <c r="AA105" s="39">
        <f>'Male fit'!J105*MalCnts!AF105</f>
        <v>28.908847849285124</v>
      </c>
      <c r="AB105" s="39">
        <f>'Male fit'!K105*MalCnts!AG105</f>
        <v>29.712933808198571</v>
      </c>
      <c r="AC105" s="39">
        <f>'Male fit'!L105*MalCnts!AH105</f>
        <v>26.175933898504141</v>
      </c>
      <c r="AD105" s="39">
        <f>'Male fit'!M105*MalCnts!AI105</f>
        <v>31.179323299102577</v>
      </c>
      <c r="AE105" s="39">
        <f>'Male fit'!N105*MalCnts!AJ105</f>
        <v>30.770787108261764</v>
      </c>
      <c r="AF105" s="39">
        <f>'Male fit'!O105*MalCnts!AK105</f>
        <v>20.064613554880392</v>
      </c>
      <c r="AH105" s="9">
        <f>MalDeath!BR105-AA105</f>
        <v>4.0911521507148763</v>
      </c>
      <c r="AI105" s="9">
        <f>MalDeath!BS105-AB105</f>
        <v>-5.7129338081985708</v>
      </c>
      <c r="AJ105" s="9">
        <f>MalDeath!BT105-AC105</f>
        <v>4.824066101495859</v>
      </c>
      <c r="AK105" s="9">
        <f>MalDeath!BU105-AD105</f>
        <v>-0.17932329910257749</v>
      </c>
      <c r="AL105" s="9">
        <f>MalDeath!BV105-AE105</f>
        <v>16.229212891738236</v>
      </c>
      <c r="AN105" s="9">
        <f t="shared" si="6"/>
        <v>1.6460993550063783</v>
      </c>
      <c r="AO105" s="9">
        <f t="shared" si="6"/>
        <v>1.6312138331716141E-2</v>
      </c>
      <c r="AP105" s="9">
        <f t="shared" si="7"/>
        <v>9.6716888186313241</v>
      </c>
      <c r="AQ105" s="9">
        <f t="shared" si="8"/>
        <v>9.7599974869935462</v>
      </c>
      <c r="AR105" s="9">
        <f t="shared" si="9"/>
        <v>17.287364594885805</v>
      </c>
    </row>
    <row r="106" spans="1:44" x14ac:dyDescent="0.2">
      <c r="A106" t="str">
        <f>MalCnts!A106</f>
        <v>103 jaar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>
        <f>MalDeath!BO106/MalCnts!AC106</f>
        <v>0.60606060606060608</v>
      </c>
      <c r="R106" s="10">
        <f>MalDeath!BP106/MalCnts!AD106</f>
        <v>0.51724137931034486</v>
      </c>
      <c r="S106" s="10">
        <f>MalDeath!BQ106/MalCnts!AE106</f>
        <v>0.44444444444444442</v>
      </c>
      <c r="T106" s="10">
        <f>MalDeath!BR106/MalCnts!AF106</f>
        <v>0.62068965517241381</v>
      </c>
      <c r="U106" s="10">
        <f>MalDeath!BS106/MalCnts!AG106</f>
        <v>0.33333333333333331</v>
      </c>
      <c r="V106" s="10">
        <f>MalDeath!BT106/MalCnts!AH106</f>
        <v>0.55813953488372092</v>
      </c>
      <c r="W106" s="10">
        <f>MalDeath!BU106/MalCnts!AI106</f>
        <v>0.625</v>
      </c>
      <c r="X106" s="10">
        <f>MalDeath!BV106/MalCnts!AJ106</f>
        <v>0.35416666666666669</v>
      </c>
      <c r="Z106" s="81"/>
      <c r="AA106" s="39">
        <f>'Male fit'!J106*MalCnts!AF106</f>
        <v>13.114376782351382</v>
      </c>
      <c r="AB106" s="39">
        <f>'Male fit'!K106*MalCnts!AG106</f>
        <v>17.006464198991608</v>
      </c>
      <c r="AC106" s="39">
        <f>'Male fit'!L106*MalCnts!AH106</f>
        <v>18.055978645695824</v>
      </c>
      <c r="AD106" s="39">
        <f>'Male fit'!M106*MalCnts!AI106</f>
        <v>12.919992821612709</v>
      </c>
      <c r="AE106" s="39">
        <f>'Male fit'!N106*MalCnts!AJ106</f>
        <v>18.604467418479658</v>
      </c>
      <c r="AF106" s="39">
        <f>'Male fit'!O106*MalCnts!AK106</f>
        <v>11.885963736360168</v>
      </c>
      <c r="AH106" s="9">
        <f>MalDeath!BR106-AA106</f>
        <v>4.8856232176486181</v>
      </c>
      <c r="AI106" s="9">
        <f>MalDeath!BS106-AB106</f>
        <v>-4.0064641989916083</v>
      </c>
      <c r="AJ106" s="9">
        <f>MalDeath!BT106-AC106</f>
        <v>5.9440213543041764</v>
      </c>
      <c r="AK106" s="9">
        <f>MalDeath!BU106-AD106</f>
        <v>7.0800071783872909</v>
      </c>
      <c r="AL106" s="9">
        <f>MalDeath!BV106-AE106</f>
        <v>-1.6044674184796577</v>
      </c>
      <c r="AN106" s="9">
        <f>AVERAGE(AH104:AH108)</f>
        <v>3.276329584520993</v>
      </c>
      <c r="AO106" s="9">
        <f>AVERAGE(AI104:AI108)</f>
        <v>-1.309893106975629</v>
      </c>
      <c r="AP106" s="9">
        <f t="shared" si="7"/>
        <v>4.2495013185715997</v>
      </c>
      <c r="AQ106" s="9">
        <f t="shared" si="8"/>
        <v>6.1722050178068351</v>
      </c>
      <c r="AR106" s="9">
        <f t="shared" si="9"/>
        <v>14.737708389933193</v>
      </c>
    </row>
    <row r="107" spans="1:44" x14ac:dyDescent="0.2">
      <c r="A107" t="str">
        <f>MalCnts!A107</f>
        <v>104 jaar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>
        <f>MalDeath!BO107/MalCnts!AC107</f>
        <v>0.46666666666666667</v>
      </c>
      <c r="R107" s="10">
        <f>MalDeath!BP107/MalCnts!AD107</f>
        <v>0.25</v>
      </c>
      <c r="S107" s="10">
        <f>MalDeath!BQ107/MalCnts!AE107</f>
        <v>0.5714285714285714</v>
      </c>
      <c r="T107" s="10">
        <f>MalDeath!BR107/MalCnts!AF107</f>
        <v>0.5</v>
      </c>
      <c r="U107" s="10">
        <f>MalDeath!BS107/MalCnts!AG107</f>
        <v>0.5</v>
      </c>
      <c r="V107" s="10">
        <f>MalDeath!BT107/MalCnts!AH107</f>
        <v>0.52173913043478259</v>
      </c>
      <c r="W107" s="10">
        <f>MalDeath!BU107/MalCnts!AI107</f>
        <v>0.61111111111111116</v>
      </c>
      <c r="X107" s="10">
        <f>MalDeath!BV107/MalCnts!AJ107</f>
        <v>0.92307692307692313</v>
      </c>
      <c r="Z107" s="10"/>
      <c r="AA107" s="39">
        <f>'Male fit'!J107*MalCnts!AF107</f>
        <v>6.4742610837438548</v>
      </c>
      <c r="AB107" s="39">
        <f>'Male fit'!K107*MalCnts!AG107</f>
        <v>5.1025008707767228</v>
      </c>
      <c r="AC107" s="39">
        <f>'Male fit'!L107*MalCnts!AH107</f>
        <v>8.4926930636412905</v>
      </c>
      <c r="AD107" s="39">
        <f>'Male fit'!M107*MalCnts!AI107</f>
        <v>6.7325526197940633</v>
      </c>
      <c r="AE107" s="39">
        <f>'Male fit'!N107*MalCnts!AJ107</f>
        <v>4.9245804100114263</v>
      </c>
      <c r="AF107" s="39">
        <f>'Male fit'!O107*MalCnts!AK107</f>
        <v>2.3015823257202399</v>
      </c>
      <c r="AH107" s="9">
        <f>MalDeath!BR107-AA107</f>
        <v>2.5257389162561452</v>
      </c>
      <c r="AI107" s="9">
        <f>MalDeath!BS107-AB107</f>
        <v>1.8974991292232772</v>
      </c>
      <c r="AJ107" s="9">
        <f>MalDeath!BT107-AC107</f>
        <v>3.5073069363587095</v>
      </c>
      <c r="AK107" s="9">
        <f>MalDeath!BU107-AD107</f>
        <v>4.2674473802059367</v>
      </c>
      <c r="AL107" s="9">
        <f>MalDeath!BV107-AE107</f>
        <v>7.0754195899885737</v>
      </c>
      <c r="AN107" s="9">
        <f t="shared" ref="AN107:AO107" si="10">AVERAGE(AH105:AH109)</f>
        <v>3.8341714282065467</v>
      </c>
      <c r="AO107" s="9">
        <f t="shared" si="10"/>
        <v>-2.6072996259889671</v>
      </c>
      <c r="AP107" s="9">
        <f t="shared" si="7"/>
        <v>4.7584647973862486</v>
      </c>
      <c r="AQ107" s="9">
        <f t="shared" si="8"/>
        <v>3.7227104198302166</v>
      </c>
      <c r="AR107" s="9">
        <f t="shared" si="9"/>
        <v>7.2333883544157169</v>
      </c>
    </row>
    <row r="108" spans="1:44" ht="17" thickBot="1" x14ac:dyDescent="0.25">
      <c r="A108" t="s">
        <v>138</v>
      </c>
      <c r="B108" s="10">
        <f>AVERAGE(B68:B83)</f>
        <v>4.5126029670887226E-2</v>
      </c>
      <c r="C108" s="10">
        <f t="shared" ref="C108:U108" si="11">AVERAGE(C68:C83)</f>
        <v>4.3839277936981183E-2</v>
      </c>
      <c r="D108" s="10">
        <f t="shared" si="11"/>
        <v>4.3656573074279482E-2</v>
      </c>
      <c r="E108" s="10">
        <f t="shared" si="11"/>
        <v>4.1823253021597416E-2</v>
      </c>
      <c r="F108" s="10">
        <f t="shared" si="11"/>
        <v>3.9498284782459418E-2</v>
      </c>
      <c r="G108" s="10">
        <f t="shared" si="11"/>
        <v>3.8396420516995468E-2</v>
      </c>
      <c r="H108" s="10">
        <f t="shared" si="11"/>
        <v>3.6541812680289998E-2</v>
      </c>
      <c r="I108" s="10">
        <f t="shared" si="11"/>
        <v>3.4879826417765901E-2</v>
      </c>
      <c r="J108" s="10">
        <f t="shared" si="11"/>
        <v>3.3444957476268938E-2</v>
      </c>
      <c r="K108" s="10">
        <f t="shared" si="11"/>
        <v>3.2975383557902499E-2</v>
      </c>
      <c r="L108" s="10">
        <f t="shared" si="11"/>
        <v>3.2114081483187618E-2</v>
      </c>
      <c r="M108" s="10">
        <f t="shared" si="11"/>
        <v>3.038400794312808E-2</v>
      </c>
      <c r="N108" s="10">
        <f t="shared" si="11"/>
        <v>3.0085769079104225E-2</v>
      </c>
      <c r="O108" s="10">
        <f t="shared" si="11"/>
        <v>2.9199752014584017E-2</v>
      </c>
      <c r="P108" s="10">
        <f t="shared" si="11"/>
        <v>2.7442936440630977E-2</v>
      </c>
      <c r="Q108" s="10">
        <f t="shared" si="11"/>
        <v>2.8175413945165356E-2</v>
      </c>
      <c r="R108" s="10">
        <f t="shared" si="11"/>
        <v>2.7526223339915359E-2</v>
      </c>
      <c r="S108" s="10">
        <f t="shared" si="11"/>
        <v>2.6557960496711639E-2</v>
      </c>
      <c r="T108" s="10">
        <f t="shared" si="11"/>
        <v>2.6336427465529017E-2</v>
      </c>
      <c r="U108" s="10">
        <f t="shared" si="11"/>
        <v>2.5651253358071245E-2</v>
      </c>
      <c r="V108" s="10">
        <f t="shared" ref="V108:W108" si="12">AVERAGE(V68:V83)</f>
        <v>2.8476649145023198E-2</v>
      </c>
      <c r="W108" s="10">
        <f t="shared" si="12"/>
        <v>2.8447598274849009E-2</v>
      </c>
      <c r="X108" s="10">
        <f>AVERAGE(X68:X83)</f>
        <v>2.6668455233452217E-2</v>
      </c>
      <c r="Y108" s="10">
        <f>AVERAGE(Y68:Y83)</f>
        <v>2.5917074552095618E-2</v>
      </c>
    </row>
    <row r="109" spans="1:44" x14ac:dyDescent="0.2">
      <c r="A109" t="s">
        <v>111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>
        <f>AVERAGE('Male fit'!B68:B83)</f>
        <v>3.1399304659247465E-2</v>
      </c>
      <c r="M109" s="10">
        <f>AVERAGE('Male fit'!C68:C83)</f>
        <v>3.0741151088838438E-2</v>
      </c>
      <c r="N109" s="10">
        <f>AVERAGE('Male fit'!D68:D83)</f>
        <v>3.0082997518429404E-2</v>
      </c>
      <c r="O109" s="10">
        <f>AVERAGE('Male fit'!E68:E83)</f>
        <v>2.9424843948020397E-2</v>
      </c>
      <c r="P109" s="10">
        <f>AVERAGE('Male fit'!F68:F83)</f>
        <v>2.8766690377611346E-2</v>
      </c>
      <c r="Q109" s="10">
        <f>AVERAGE('Male fit'!G68:G83)</f>
        <v>2.8108536807202357E-2</v>
      </c>
      <c r="R109" s="10">
        <f>AVERAGE('Male fit'!H68:H83)</f>
        <v>2.7450383236793323E-2</v>
      </c>
      <c r="S109" s="10">
        <f>AVERAGE('Male fit'!I68:I83)</f>
        <v>2.6792229666384289E-2</v>
      </c>
      <c r="T109" s="10">
        <f>AVERAGE('Male fit'!J68:J83)</f>
        <v>2.6134076095975289E-2</v>
      </c>
      <c r="U109" s="10">
        <f>AVERAGE('Male fit'!K68:K83)</f>
        <v>2.547592252556629E-2</v>
      </c>
      <c r="V109" s="10">
        <f>AVERAGE('Male fit'!L68:L83)</f>
        <v>2.4817768955157259E-2</v>
      </c>
      <c r="W109" s="10">
        <f>AVERAGE('Male fit'!M68:M83)</f>
        <v>2.4159615384748222E-2</v>
      </c>
      <c r="X109" s="10">
        <f>AVERAGE('Male fit'!N68:N83)</f>
        <v>2.3501461814339243E-2</v>
      </c>
      <c r="Y109" s="10">
        <f>AVERAGE('Male fit'!O68:O83)</f>
        <v>2.2843308243930188E-2</v>
      </c>
      <c r="Z109" s="14" t="s">
        <v>109</v>
      </c>
      <c r="AA109" s="15">
        <f>SUM(AA3:AA107)</f>
        <v>73976.95776359248</v>
      </c>
      <c r="AB109" s="15">
        <f>SUM(AB3:AB107)</f>
        <v>75068.005002615915</v>
      </c>
      <c r="AC109" s="15">
        <f t="shared" ref="AC109:AE109" si="13">SUM(AC3:AC107)</f>
        <v>75896.003596980445</v>
      </c>
      <c r="AD109" s="15">
        <f t="shared" si="13"/>
        <v>76420.417279193571</v>
      </c>
      <c r="AE109" s="16">
        <f t="shared" si="13"/>
        <v>77076.492873227748</v>
      </c>
      <c r="AF109" s="9"/>
      <c r="AH109" s="44"/>
      <c r="AI109" s="103"/>
      <c r="AJ109" s="108" t="s">
        <v>110</v>
      </c>
      <c r="AK109" s="109"/>
      <c r="AL109" s="107"/>
    </row>
    <row r="110" spans="1:44" ht="17" thickBot="1" x14ac:dyDescent="0.25">
      <c r="Y110"/>
      <c r="Z110" s="17" t="s">
        <v>123</v>
      </c>
      <c r="AA110">
        <f>MalDeath!BR2</f>
        <v>74522</v>
      </c>
      <c r="AB110">
        <f>MalDeath!BS2</f>
        <v>74432</v>
      </c>
      <c r="AC110">
        <f>MalDeath!BT2</f>
        <v>84317</v>
      </c>
      <c r="AD110">
        <f>MalDeath!BU2</f>
        <v>85769</v>
      </c>
      <c r="AE110" s="18">
        <f>MalDeath!BV2</f>
        <v>83749</v>
      </c>
      <c r="AH110" s="105" t="s">
        <v>154</v>
      </c>
      <c r="AI110" s="104" t="s">
        <v>111</v>
      </c>
      <c r="AJ110" s="47">
        <v>2017</v>
      </c>
      <c r="AK110" s="101">
        <v>2023</v>
      </c>
    </row>
    <row r="111" spans="1:44" ht="17" thickBot="1" x14ac:dyDescent="0.25">
      <c r="Z111" s="20" t="s">
        <v>124</v>
      </c>
      <c r="AA111" s="24">
        <f>AA110-AA109</f>
        <v>545.04223640752025</v>
      </c>
      <c r="AB111" s="24">
        <f>AB110-AB109</f>
        <v>-636.00500261591515</v>
      </c>
      <c r="AC111" s="24">
        <f t="shared" ref="AC111:AE111" si="14">AC110-AC109</f>
        <v>8420.9964030195551</v>
      </c>
      <c r="AD111" s="24">
        <f t="shared" si="14"/>
        <v>9348.5827208064293</v>
      </c>
      <c r="AE111" s="25">
        <f t="shared" si="14"/>
        <v>6672.5071267722524</v>
      </c>
      <c r="AH111" s="102">
        <v>2018</v>
      </c>
      <c r="AI111" s="100">
        <f>AA112</f>
        <v>151969.41893159121</v>
      </c>
      <c r="AJ111" s="100">
        <v>150885</v>
      </c>
      <c r="AK111" s="106"/>
    </row>
    <row r="112" spans="1:44" x14ac:dyDescent="0.2">
      <c r="A112" t="s">
        <v>149</v>
      </c>
      <c r="B112" s="10">
        <f>AVERAGE(B48:B63)</f>
        <v>5.4746676742213965E-3</v>
      </c>
      <c r="C112" s="10">
        <f t="shared" ref="C112:Y112" si="15">AVERAGE(C48:C63)</f>
        <v>5.341992278732193E-3</v>
      </c>
      <c r="D112" s="10">
        <f t="shared" si="15"/>
        <v>5.1441507423403456E-3</v>
      </c>
      <c r="E112" s="10">
        <f t="shared" si="15"/>
        <v>5.1401035549475489E-3</v>
      </c>
      <c r="F112" s="10">
        <f t="shared" si="15"/>
        <v>4.976861010213717E-3</v>
      </c>
      <c r="G112" s="10">
        <f t="shared" si="15"/>
        <v>4.5930264291169382E-3</v>
      </c>
      <c r="H112" s="10">
        <f t="shared" si="15"/>
        <v>4.4361291602505737E-3</v>
      </c>
      <c r="I112" s="10">
        <f t="shared" si="15"/>
        <v>4.3739953869679077E-3</v>
      </c>
      <c r="J112" s="10">
        <f t="shared" si="15"/>
        <v>4.3568466915549289E-3</v>
      </c>
      <c r="K112" s="10">
        <f t="shared" si="15"/>
        <v>4.2007404346432308E-3</v>
      </c>
      <c r="L112" s="10">
        <f t="shared" si="15"/>
        <v>4.1430687280086739E-3</v>
      </c>
      <c r="M112" s="10">
        <f t="shared" si="15"/>
        <v>3.9585477367723321E-3</v>
      </c>
      <c r="N112" s="10">
        <f t="shared" si="15"/>
        <v>3.9482524273178948E-3</v>
      </c>
      <c r="O112" s="10">
        <f>AVERAGE(O48:O63)</f>
        <v>3.8984153950715199E-3</v>
      </c>
      <c r="P112" s="10">
        <f t="shared" si="15"/>
        <v>3.7069131099314685E-3</v>
      </c>
      <c r="Q112" s="10">
        <f t="shared" si="15"/>
        <v>3.6695810438257055E-3</v>
      </c>
      <c r="R112" s="10">
        <f t="shared" si="15"/>
        <v>3.5917578077551402E-3</v>
      </c>
      <c r="S112" s="10">
        <f t="shared" si="15"/>
        <v>3.5136798192155019E-3</v>
      </c>
      <c r="T112" s="10">
        <f t="shared" si="15"/>
        <v>3.4647320100853968E-3</v>
      </c>
      <c r="U112" s="10">
        <f t="shared" si="15"/>
        <v>3.3532320236310297E-3</v>
      </c>
      <c r="V112" s="10">
        <f t="shared" si="15"/>
        <v>3.5201615542132204E-3</v>
      </c>
      <c r="W112" s="10">
        <f t="shared" si="15"/>
        <v>3.6795284385992442E-3</v>
      </c>
      <c r="X112" s="10">
        <f>AVERAGE(X48:X63)</f>
        <v>3.5307050937550236E-3</v>
      </c>
      <c r="Y112" s="10">
        <f t="shared" si="15"/>
        <v>3.4360385877969849E-3</v>
      </c>
      <c r="Z112" s="14" t="s">
        <v>125</v>
      </c>
      <c r="AA112" s="15">
        <f>AA109+'Female Baseline'!AA110</f>
        <v>151969.41893159121</v>
      </c>
      <c r="AB112" s="15">
        <f>AB109+'Female Baseline'!AB110</f>
        <v>154000.31332009914</v>
      </c>
      <c r="AC112" s="15">
        <f>AC109+'Female Baseline'!AC110</f>
        <v>155666.31697599113</v>
      </c>
      <c r="AD112" s="15">
        <f>AD109+'Female Baseline'!AD110</f>
        <v>156818.98131354724</v>
      </c>
      <c r="AE112" s="16">
        <f>AE109+'Female Baseline'!AE110</f>
        <v>158174.59701359755</v>
      </c>
      <c r="AH112" s="45">
        <v>2019</v>
      </c>
      <c r="AI112" s="43">
        <f>AB112</f>
        <v>154000.31332009914</v>
      </c>
      <c r="AJ112" s="43">
        <v>152508</v>
      </c>
      <c r="AK112" s="46"/>
    </row>
    <row r="113" spans="1:38" x14ac:dyDescent="0.2">
      <c r="A113" t="s">
        <v>111</v>
      </c>
      <c r="K113" s="10"/>
      <c r="L113" s="10">
        <f>AVERAGE('Male fit'!B48:B63)</f>
        <v>4.1054148234835643E-3</v>
      </c>
      <c r="M113" s="10">
        <f>AVERAGE('Male fit'!C48:C63)</f>
        <v>4.0226801000320814E-3</v>
      </c>
      <c r="N113" s="10">
        <f>AVERAGE('Male fit'!D48:D63)</f>
        <v>3.9399453765805951E-3</v>
      </c>
      <c r="O113" s="10">
        <f>AVERAGE('Male fit'!E48:E63)</f>
        <v>3.8572106531291105E-3</v>
      </c>
      <c r="P113" s="10">
        <f>AVERAGE('Male fit'!F48:F63)</f>
        <v>3.7744759296776328E-3</v>
      </c>
      <c r="Q113" s="10">
        <f>AVERAGE('Male fit'!G48:G63)</f>
        <v>3.691741206226147E-3</v>
      </c>
      <c r="R113" s="10">
        <f>AVERAGE('Male fit'!H48:H63)</f>
        <v>3.6090064827746606E-3</v>
      </c>
      <c r="S113" s="10">
        <f>AVERAGE('Male fit'!I48:I63)</f>
        <v>3.5262717593231808E-3</v>
      </c>
      <c r="T113" s="10">
        <f>AVERAGE('Male fit'!J48:J63)</f>
        <v>3.4435370358716958E-3</v>
      </c>
      <c r="U113" s="10">
        <f>AVERAGE('Male fit'!K48:K63)</f>
        <v>3.3608023124202129E-3</v>
      </c>
      <c r="V113" s="10">
        <f>AVERAGE('Male fit'!L48:L63)</f>
        <v>3.2780675889687336E-3</v>
      </c>
      <c r="W113" s="10">
        <f>AVERAGE('Male fit'!M48:M63)</f>
        <v>3.1953328655172472E-3</v>
      </c>
      <c r="X113" s="10">
        <f>AVERAGE('Male fit'!N48:N63)</f>
        <v>3.1125981420657618E-3</v>
      </c>
      <c r="Y113" s="10">
        <f>AVERAGE('Male fit'!O48:O63)</f>
        <v>3.0298634186142859E-3</v>
      </c>
      <c r="Z113" s="17" t="s">
        <v>124</v>
      </c>
      <c r="AA113" s="9">
        <f>AA111+'Female Baseline'!AA112</f>
        <v>1393.5810684087919</v>
      </c>
      <c r="AB113" s="9">
        <f>AB111+'Female Baseline'!AB112</f>
        <v>-2115.3133200991433</v>
      </c>
      <c r="AC113" s="9">
        <f>AC111+'Female Baseline'!AC112</f>
        <v>13011.68302400886</v>
      </c>
      <c r="AD113" s="9">
        <f>AD111+'Female Baseline'!AD112</f>
        <v>14153.018686452764</v>
      </c>
      <c r="AE113" s="19">
        <f>AE111+'Female Baseline'!AE112</f>
        <v>11937.402986402449</v>
      </c>
      <c r="AH113" s="45">
        <v>2020</v>
      </c>
      <c r="AI113" s="43">
        <f>AC112</f>
        <v>155666.31697599113</v>
      </c>
      <c r="AJ113" s="43">
        <v>154253</v>
      </c>
      <c r="AK113" s="46">
        <f>Summary!E119</f>
        <v>153400</v>
      </c>
    </row>
    <row r="114" spans="1:38" x14ac:dyDescent="0.2">
      <c r="Z114" s="17"/>
      <c r="AE114" s="18"/>
      <c r="AH114" s="45">
        <v>2021</v>
      </c>
      <c r="AI114" s="43">
        <f>AD112</f>
        <v>156818.98131354724</v>
      </c>
      <c r="AJ114" s="43">
        <v>156107</v>
      </c>
      <c r="AK114" s="46">
        <f>Summary!F119</f>
        <v>154887</v>
      </c>
    </row>
    <row r="115" spans="1:38" ht="17" thickBot="1" x14ac:dyDescent="0.25">
      <c r="V115" s="11"/>
      <c r="W115" s="11"/>
      <c r="X115" s="11"/>
      <c r="Z115" s="20" t="s">
        <v>131</v>
      </c>
      <c r="AA115" s="21"/>
      <c r="AB115" s="22">
        <f>AB109/AA109-1</f>
        <v>1.4748474011462953E-2</v>
      </c>
      <c r="AC115" s="22">
        <f>AC109/AB109-1</f>
        <v>1.1029980007270401E-2</v>
      </c>
      <c r="AD115" s="22">
        <f t="shared" ref="AD115:AE115" si="16">AD109/AC109-1</f>
        <v>6.9096349920851896E-3</v>
      </c>
      <c r="AE115" s="23">
        <f t="shared" si="16"/>
        <v>8.5850825917015428E-3</v>
      </c>
      <c r="AF115" s="11"/>
      <c r="AH115" s="47">
        <v>2022</v>
      </c>
      <c r="AI115" s="48">
        <f>AE112</f>
        <v>158174.59701359755</v>
      </c>
      <c r="AJ115" s="48">
        <v>158035</v>
      </c>
      <c r="AK115" s="49">
        <f>Summary!G119</f>
        <v>155491</v>
      </c>
    </row>
    <row r="116" spans="1:38" ht="17" thickBot="1" x14ac:dyDescent="0.25">
      <c r="V116" s="11"/>
      <c r="W116" s="11"/>
      <c r="X116" s="11"/>
    </row>
    <row r="117" spans="1:38" ht="17" thickBot="1" x14ac:dyDescent="0.25">
      <c r="Z117" s="26" t="s">
        <v>110</v>
      </c>
      <c r="AA117" s="27">
        <v>151866.99</v>
      </c>
      <c r="AB117" s="27">
        <v>153401</v>
      </c>
      <c r="AC117" s="27">
        <v>154890</v>
      </c>
      <c r="AD117" s="27">
        <v>155500.31999999992</v>
      </c>
      <c r="AE117" s="28">
        <v>156122.32128</v>
      </c>
    </row>
    <row r="118" spans="1:38" x14ac:dyDescent="0.2"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</row>
    <row r="119" spans="1:38" x14ac:dyDescent="0.2"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</row>
    <row r="121" spans="1:38" x14ac:dyDescent="0.2">
      <c r="AI121" s="9"/>
      <c r="AK121" s="9"/>
      <c r="AL121" s="9"/>
    </row>
    <row r="122" spans="1:38" x14ac:dyDescent="0.2">
      <c r="I122" s="38"/>
      <c r="J122" s="38"/>
      <c r="K122" s="38"/>
      <c r="L122" s="38"/>
      <c r="M122" s="38"/>
      <c r="N122" s="38"/>
      <c r="AB122" s="9"/>
      <c r="AC122" s="9"/>
      <c r="AD122" s="9"/>
      <c r="AE122" s="9"/>
      <c r="AF122" s="9"/>
      <c r="AI122" s="9"/>
      <c r="AK122" s="9"/>
      <c r="AL122" s="9"/>
    </row>
    <row r="126" spans="1:38" x14ac:dyDescent="0.2"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38" x14ac:dyDescent="0.2"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AE127" s="9"/>
      <c r="AF127" s="9"/>
    </row>
    <row r="128" spans="1:38" x14ac:dyDescent="0.2">
      <c r="AE128" s="9"/>
    </row>
    <row r="130" spans="1:24" x14ac:dyDescent="0.2">
      <c r="A130" s="6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x14ac:dyDescent="0.2">
      <c r="A131" s="6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x14ac:dyDescent="0.2"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x14ac:dyDescent="0.2"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x14ac:dyDescent="0.2"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x14ac:dyDescent="0.2"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x14ac:dyDescent="0.2"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x14ac:dyDescent="0.2"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x14ac:dyDescent="0.2"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x14ac:dyDescent="0.2"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x14ac:dyDescent="0.2"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x14ac:dyDescent="0.2"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x14ac:dyDescent="0.2"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x14ac:dyDescent="0.2"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x14ac:dyDescent="0.2"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x14ac:dyDescent="0.2"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2:24" x14ac:dyDescent="0.2"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2:24" x14ac:dyDescent="0.2"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2:24" x14ac:dyDescent="0.2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2:24" x14ac:dyDescent="0.2"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2:24" x14ac:dyDescent="0.2"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2:24" x14ac:dyDescent="0.2"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2:24" x14ac:dyDescent="0.2"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2:24" x14ac:dyDescent="0.2"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2:24" x14ac:dyDescent="0.2"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2:24" x14ac:dyDescent="0.2"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2:24" x14ac:dyDescent="0.2"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2:24" x14ac:dyDescent="0.2"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2:24" x14ac:dyDescent="0.2"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2:24" x14ac:dyDescent="0.2"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2:24" x14ac:dyDescent="0.2"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2:24" x14ac:dyDescent="0.2"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2:24" x14ac:dyDescent="0.2"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2:24" x14ac:dyDescent="0.2"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2:24" x14ac:dyDescent="0.2"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2:24" x14ac:dyDescent="0.2"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2:24" x14ac:dyDescent="0.2"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2:24" x14ac:dyDescent="0.2"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2:24" x14ac:dyDescent="0.2"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2:24" x14ac:dyDescent="0.2"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2:24" x14ac:dyDescent="0.2"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2:24" x14ac:dyDescent="0.2"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2:24" x14ac:dyDescent="0.2"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2:24" x14ac:dyDescent="0.2"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2:24" x14ac:dyDescent="0.2"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2:24" x14ac:dyDescent="0.2"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2:24" x14ac:dyDescent="0.2"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2:24" x14ac:dyDescent="0.2"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2:24" x14ac:dyDescent="0.2"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2:24" x14ac:dyDescent="0.2"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2:24" x14ac:dyDescent="0.2"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2:24" x14ac:dyDescent="0.2"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2:24" x14ac:dyDescent="0.2"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2:24" x14ac:dyDescent="0.2"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2:24" x14ac:dyDescent="0.2"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2:24" x14ac:dyDescent="0.2"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2:24" x14ac:dyDescent="0.2"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2:24" x14ac:dyDescent="0.2"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2:24" x14ac:dyDescent="0.2"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2:24" x14ac:dyDescent="0.2"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2:24" x14ac:dyDescent="0.2"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2:24" x14ac:dyDescent="0.2"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2:24" x14ac:dyDescent="0.2"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2:24" x14ac:dyDescent="0.2"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2:24" x14ac:dyDescent="0.2"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2:24" x14ac:dyDescent="0.2"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2:24" x14ac:dyDescent="0.2"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2:24" x14ac:dyDescent="0.2"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2:24" x14ac:dyDescent="0.2"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2:24" x14ac:dyDescent="0.2"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2:24" x14ac:dyDescent="0.2"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2:24" x14ac:dyDescent="0.2"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2:24" x14ac:dyDescent="0.2"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2:24" x14ac:dyDescent="0.2"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2:24" x14ac:dyDescent="0.2"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2:24" x14ac:dyDescent="0.2"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2:24" x14ac:dyDescent="0.2"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2:24" x14ac:dyDescent="0.2"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2:24" x14ac:dyDescent="0.2"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2:24" x14ac:dyDescent="0.2"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2:24" x14ac:dyDescent="0.2"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2:24" x14ac:dyDescent="0.2"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2:24" x14ac:dyDescent="0.2"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2:24" x14ac:dyDescent="0.2"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2:24" x14ac:dyDescent="0.2"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2:24" x14ac:dyDescent="0.2"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x14ac:dyDescent="0.2"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2:24" x14ac:dyDescent="0.2"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2:24" x14ac:dyDescent="0.2"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2:24" x14ac:dyDescent="0.2"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2:24" x14ac:dyDescent="0.2"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2:24" x14ac:dyDescent="0.2"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</sheetData>
  <mergeCells count="4">
    <mergeCell ref="AA1:AF1"/>
    <mergeCell ref="AH1:AL1"/>
    <mergeCell ref="AN1:AR1"/>
    <mergeCell ref="AJ109:AK10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447D-E5A4-B84E-A891-3911A069F4BD}">
  <dimension ref="A2:Y107"/>
  <sheetViews>
    <sheetView workbookViewId="0">
      <pane xSplit="1" ySplit="2" topLeftCell="M72" activePane="bottomRight" state="frozen"/>
      <selection pane="topRight" activeCell="B1" sqref="B1"/>
      <selection pane="bottomLeft" activeCell="A3" sqref="A3"/>
      <selection pane="bottomRight" activeCell="S77" sqref="S77"/>
    </sheetView>
  </sheetViews>
  <sheetFormatPr baseColWidth="10" defaultRowHeight="16" x14ac:dyDescent="0.2"/>
  <cols>
    <col min="15" max="15" width="12.1640625" bestFit="1" customWidth="1"/>
    <col min="16" max="17" width="12.1640625" customWidth="1"/>
    <col min="18" max="18" width="12.1640625" style="61" customWidth="1"/>
    <col min="19" max="19" width="12.1640625" customWidth="1"/>
  </cols>
  <sheetData>
    <row r="2" spans="1:25" x14ac:dyDescent="0.2">
      <c r="B2">
        <v>2010</v>
      </c>
      <c r="C2">
        <f t="shared" ref="C2:O2" si="0">B2+1</f>
        <v>2011</v>
      </c>
      <c r="D2">
        <f t="shared" si="0"/>
        <v>2012</v>
      </c>
      <c r="E2">
        <f t="shared" si="0"/>
        <v>2013</v>
      </c>
      <c r="F2">
        <f>E2+1</f>
        <v>2014</v>
      </c>
      <c r="G2">
        <f t="shared" si="0"/>
        <v>2015</v>
      </c>
      <c r="H2">
        <f t="shared" si="0"/>
        <v>2016</v>
      </c>
      <c r="I2">
        <f t="shared" si="0"/>
        <v>2017</v>
      </c>
      <c r="J2">
        <f t="shared" si="0"/>
        <v>2018</v>
      </c>
      <c r="K2">
        <f t="shared" si="0"/>
        <v>2019</v>
      </c>
      <c r="L2">
        <f t="shared" si="0"/>
        <v>2020</v>
      </c>
      <c r="M2">
        <f t="shared" si="0"/>
        <v>2021</v>
      </c>
      <c r="N2">
        <f>M2+1</f>
        <v>2022</v>
      </c>
      <c r="O2">
        <f t="shared" si="0"/>
        <v>2023</v>
      </c>
      <c r="Q2" t="s">
        <v>148</v>
      </c>
    </row>
    <row r="3" spans="1:25" x14ac:dyDescent="0.2">
      <c r="A3">
        <v>0</v>
      </c>
      <c r="B3" s="65">
        <f t="shared" ref="B3:N4" si="1">B$2*$Q3+$R3</f>
        <v>8.0376245436713789E-3</v>
      </c>
      <c r="C3" s="65">
        <f t="shared" si="1"/>
        <v>7.9901777053493911E-3</v>
      </c>
      <c r="D3" s="65">
        <f t="shared" si="1"/>
        <v>7.9427308670274172E-3</v>
      </c>
      <c r="E3" s="65">
        <f t="shared" si="1"/>
        <v>7.8952840287054293E-3</v>
      </c>
      <c r="F3" s="65">
        <f t="shared" si="1"/>
        <v>7.8478371903834554E-3</v>
      </c>
      <c r="G3" s="65">
        <f t="shared" si="1"/>
        <v>7.8003903520614676E-3</v>
      </c>
      <c r="H3" s="65">
        <f t="shared" si="1"/>
        <v>7.7529435137394936E-3</v>
      </c>
      <c r="I3" s="65">
        <f t="shared" si="1"/>
        <v>7.7054966754175058E-3</v>
      </c>
      <c r="J3" s="65">
        <f t="shared" si="1"/>
        <v>7.6580498370955319E-3</v>
      </c>
      <c r="K3" s="65">
        <f t="shared" si="1"/>
        <v>7.6106029987735441E-3</v>
      </c>
      <c r="L3" s="65">
        <f t="shared" si="1"/>
        <v>7.5631561604515701E-3</v>
      </c>
      <c r="M3" s="65">
        <f t="shared" si="1"/>
        <v>7.5157093221295823E-3</v>
      </c>
      <c r="N3" s="65">
        <f t="shared" si="1"/>
        <v>7.4682624838076084E-3</v>
      </c>
      <c r="O3" s="65">
        <f>O$2*$Q3+$R3</f>
        <v>7.4208156454856206E-3</v>
      </c>
      <c r="P3" s="65"/>
      <c r="Q3" s="13" cm="1">
        <f t="array" ref="Q3:R3">LINEST('Male Baseline'!L3:U3,'Male Baseline'!L$2:U$2,TRUE,FALSE)</f>
        <v>-4.7446838321980769E-5</v>
      </c>
      <c r="R3" s="61">
        <v>0.10340576957085272</v>
      </c>
      <c r="S3" s="65"/>
      <c r="U3" s="37"/>
      <c r="V3" s="37"/>
      <c r="W3" s="37"/>
      <c r="X3" s="37"/>
      <c r="Y3" s="37"/>
    </row>
    <row r="4" spans="1:25" x14ac:dyDescent="0.2">
      <c r="A4">
        <f>A3+1</f>
        <v>1</v>
      </c>
      <c r="B4" s="65">
        <f t="shared" si="1"/>
        <v>2.5741322008188561E-4</v>
      </c>
      <c r="C4" s="65">
        <f t="shared" si="1"/>
        <v>2.540503000118266E-4</v>
      </c>
      <c r="D4" s="65">
        <f t="shared" si="1"/>
        <v>2.5068737994176759E-4</v>
      </c>
      <c r="E4" s="65">
        <f t="shared" si="1"/>
        <v>2.4732445987170944E-4</v>
      </c>
      <c r="F4" s="65">
        <f t="shared" si="1"/>
        <v>2.4396153980165043E-4</v>
      </c>
      <c r="G4" s="65">
        <f t="shared" si="1"/>
        <v>2.4059861973159229E-4</v>
      </c>
      <c r="H4" s="65">
        <f t="shared" si="1"/>
        <v>2.3723569966153327E-4</v>
      </c>
      <c r="I4" s="65">
        <f t="shared" si="1"/>
        <v>2.3387277959147426E-4</v>
      </c>
      <c r="J4" s="65">
        <f t="shared" si="1"/>
        <v>2.3050985952141612E-4</v>
      </c>
      <c r="K4" s="65">
        <f t="shared" si="1"/>
        <v>2.271469394513571E-4</v>
      </c>
      <c r="L4" s="65">
        <f t="shared" si="1"/>
        <v>2.2378401938129896E-4</v>
      </c>
      <c r="M4" s="65">
        <f t="shared" si="1"/>
        <v>2.2042109931123995E-4</v>
      </c>
      <c r="N4" s="65">
        <f t="shared" si="1"/>
        <v>2.1705817924118093E-4</v>
      </c>
      <c r="O4" s="65">
        <f>O$2*$Q4+$R4</f>
        <v>2.1369525917112279E-4</v>
      </c>
      <c r="P4" s="65"/>
      <c r="Q4" s="13" cm="1">
        <f t="array" ref="Q4:R4">LINEST('Male Baseline'!L4:U4,'Male Baseline'!L$2:U$2,TRUE,FALSE)</f>
        <v>-3.3629200700586615E-6</v>
      </c>
      <c r="R4" s="61">
        <v>7.0168825608997948E-3</v>
      </c>
      <c r="S4" s="65"/>
      <c r="U4" s="37"/>
      <c r="V4" s="37"/>
      <c r="W4" s="37"/>
      <c r="X4" s="37"/>
      <c r="Y4" s="37"/>
    </row>
    <row r="5" spans="1:25" x14ac:dyDescent="0.2">
      <c r="A5">
        <f t="shared" ref="A5:A68" si="2">A4+1</f>
        <v>2</v>
      </c>
      <c r="B5" s="65">
        <f t="shared" ref="B5:B18" si="3">0.5*(B$2*$Q5+$R5)+0.25*(B$2*$Q4+$R4+B$2*$Q6+$R6)</f>
        <v>2.0978484880822485E-4</v>
      </c>
      <c r="C5" s="65">
        <f t="shared" ref="C5:C18" si="4">0.5*(C$2*$Q5+$R5)+0.25*(C$2*$Q4+$R4+C$2*$Q6+$R6)</f>
        <v>2.0199041070437067E-4</v>
      </c>
      <c r="D5" s="65">
        <f t="shared" ref="D5:D18" si="5">0.5*(D$2*$Q5+$R5)+0.25*(D$2*$Q4+$R4+D$2*$Q6+$R6)</f>
        <v>1.9419597260051822E-4</v>
      </c>
      <c r="E5" s="65">
        <f t="shared" ref="E5:E18" si="6">0.5*(E$2*$Q5+$R5)+0.25*(E$2*$Q4+$R4+E$2*$Q6+$R6)</f>
        <v>1.8640153449666621E-4</v>
      </c>
      <c r="F5" s="65">
        <f t="shared" ref="F5:F18" si="7">0.5*(F$2*$Q5+$R5)+0.25*(F$2*$Q4+$R4+F$2*$Q6+$R6)</f>
        <v>1.7860709639281463E-4</v>
      </c>
      <c r="G5" s="65">
        <f t="shared" ref="G5:G18" si="8">0.5*(G$2*$Q5+$R5)+0.25*(G$2*$Q4+$R4+G$2*$Q6+$R6)</f>
        <v>1.7081265828896262E-4</v>
      </c>
      <c r="H5" s="65">
        <f t="shared" ref="H5:H18" si="9">0.5*(H$2*$Q5+$R5)+0.25*(H$2*$Q4+$R4+H$2*$Q6+$R6)</f>
        <v>1.6301822018510844E-4</v>
      </c>
      <c r="I5" s="65">
        <f t="shared" ref="I5:I18" si="10">0.5*(I$2*$Q5+$R5)+0.25*(I$2*$Q4+$R4+I$2*$Q6+$R6)</f>
        <v>1.5522378208125643E-4</v>
      </c>
      <c r="J5" s="65">
        <f t="shared" ref="J5:J18" si="11">0.5*(J$2*$Q5+$R5)+0.25*(J$2*$Q4+$R4+J$2*$Q6+$R6)</f>
        <v>1.4742934397740486E-4</v>
      </c>
      <c r="K5" s="65">
        <f t="shared" ref="K5:K18" si="12">0.5*(K$2*$Q5+$R5)+0.25*(K$2*$Q4+$R4+K$2*$Q6+$R6)</f>
        <v>1.3963490587355241E-4</v>
      </c>
      <c r="L5" s="65">
        <f t="shared" ref="L5:L18" si="13">0.5*(L$2*$Q5+$R5)+0.25*(L$2*$Q4+$R4+L$2*$Q6+$R6)</f>
        <v>1.318404677697004E-4</v>
      </c>
      <c r="M5" s="65">
        <f t="shared" ref="M5:M18" si="14">0.5*(M$2*$Q5+$R5)+0.25*(M$2*$Q4+$R4+M$2*$Q6+$R6)</f>
        <v>1.2404602966584665E-4</v>
      </c>
      <c r="N5" s="65">
        <f t="shared" ref="N5:N18" si="15">0.5*(N$2*$Q5+$R5)+0.25*(N$2*$Q4+$R4+N$2*$Q6+$R6)</f>
        <v>1.1625159156199464E-4</v>
      </c>
      <c r="O5" s="65">
        <f t="shared" ref="O5:O18" si="16">0.5*(O$2*$Q5+$R5)+0.25*(O$2*$Q4+$R4+O$2*$Q6+$R6)</f>
        <v>1.0845715345814263E-4</v>
      </c>
      <c r="P5" s="65"/>
      <c r="Q5" s="13" cm="1">
        <f t="array" ref="Q5:R5">LINEST('Male Baseline'!L5:U5,'Male Baseline'!L$2:U$2,TRUE,FALSE)</f>
        <v>-1.1108781349800788E-5</v>
      </c>
      <c r="R5" s="61">
        <v>2.2540055366092254E-2</v>
      </c>
      <c r="S5" s="65"/>
      <c r="U5" s="37"/>
      <c r="V5" s="37"/>
      <c r="W5" s="37"/>
      <c r="X5" s="37"/>
      <c r="Y5" s="37"/>
    </row>
    <row r="6" spans="1:25" x14ac:dyDescent="0.2">
      <c r="A6">
        <f t="shared" si="2"/>
        <v>3</v>
      </c>
      <c r="B6" s="65">
        <f t="shared" si="3"/>
        <v>1.6312483730900995E-4</v>
      </c>
      <c r="C6" s="65">
        <f t="shared" si="4"/>
        <v>1.5740807209476651E-4</v>
      </c>
      <c r="D6" s="65">
        <f t="shared" si="5"/>
        <v>1.5169130688052389E-4</v>
      </c>
      <c r="E6" s="65">
        <f t="shared" si="6"/>
        <v>1.4597454166628132E-4</v>
      </c>
      <c r="F6" s="65">
        <f t="shared" si="7"/>
        <v>1.4025777645203962E-4</v>
      </c>
      <c r="G6" s="65">
        <f t="shared" si="8"/>
        <v>1.3454101123779705E-4</v>
      </c>
      <c r="H6" s="65">
        <f t="shared" si="9"/>
        <v>1.2882424602355362E-4</v>
      </c>
      <c r="I6" s="65">
        <f t="shared" si="10"/>
        <v>1.2310748080931105E-4</v>
      </c>
      <c r="J6" s="65">
        <f t="shared" si="11"/>
        <v>1.1739071559506935E-4</v>
      </c>
      <c r="K6" s="65">
        <f t="shared" si="12"/>
        <v>1.1167395038082673E-4</v>
      </c>
      <c r="L6" s="65">
        <f t="shared" si="13"/>
        <v>1.0595718516658416E-4</v>
      </c>
      <c r="M6" s="65">
        <f t="shared" si="14"/>
        <v>1.0024041995234073E-4</v>
      </c>
      <c r="N6" s="65">
        <f t="shared" si="15"/>
        <v>9.4523654738098159E-5</v>
      </c>
      <c r="O6" s="65">
        <f t="shared" si="16"/>
        <v>8.8806889523856459E-5</v>
      </c>
      <c r="P6" s="65"/>
      <c r="Q6" s="13" cm="1">
        <f t="array" ref="Q6:R6">LINEST('Male Baseline'!L6:U6,'Male Baseline'!L$2:U$2,TRUE,FALSE)</f>
        <v>-5.5972696457493477E-6</v>
      </c>
      <c r="R6" s="61">
        <v>1.1409428457121859E-2</v>
      </c>
      <c r="S6" s="65"/>
      <c r="U6" s="37"/>
      <c r="V6" s="37"/>
      <c r="W6" s="37"/>
      <c r="X6" s="37"/>
      <c r="Y6" s="37"/>
    </row>
    <row r="7" spans="1:25" x14ac:dyDescent="0.2">
      <c r="A7">
        <f t="shared" si="2"/>
        <v>4</v>
      </c>
      <c r="B7" s="65">
        <f t="shared" si="3"/>
        <v>1.256568241197061E-4</v>
      </c>
      <c r="C7" s="65">
        <f t="shared" si="4"/>
        <v>1.2320316097315701E-4</v>
      </c>
      <c r="D7" s="65">
        <f t="shared" si="5"/>
        <v>1.2074949782660781E-4</v>
      </c>
      <c r="E7" s="65">
        <f t="shared" si="6"/>
        <v>1.1829583468005872E-4</v>
      </c>
      <c r="F7" s="65">
        <f t="shared" si="7"/>
        <v>1.1584217153351006E-4</v>
      </c>
      <c r="G7" s="65">
        <f t="shared" si="8"/>
        <v>1.1338850838696097E-4</v>
      </c>
      <c r="H7" s="65">
        <f t="shared" si="9"/>
        <v>1.1093484524041187E-4</v>
      </c>
      <c r="I7" s="65">
        <f t="shared" si="10"/>
        <v>1.08481182093863E-4</v>
      </c>
      <c r="J7" s="65">
        <f t="shared" si="11"/>
        <v>1.0602751894731434E-4</v>
      </c>
      <c r="K7" s="65">
        <f t="shared" si="12"/>
        <v>1.0357385580076514E-4</v>
      </c>
      <c r="L7" s="65">
        <f t="shared" si="13"/>
        <v>1.0112019265421605E-4</v>
      </c>
      <c r="M7" s="65">
        <f t="shared" si="14"/>
        <v>9.8666529507666955E-5</v>
      </c>
      <c r="N7" s="65">
        <f t="shared" si="15"/>
        <v>9.6212866361117862E-5</v>
      </c>
      <c r="O7" s="65">
        <f t="shared" si="16"/>
        <v>9.3759203214569204E-5</v>
      </c>
      <c r="P7" s="65"/>
      <c r="Q7" s="13" cm="1">
        <f t="array" ref="Q7:R7">LINEST('Male Baseline'!L7:U7,'Male Baseline'!L$2:U$2,TRUE,FALSE)</f>
        <v>-5.6374021567077479E-7</v>
      </c>
      <c r="R7" s="61">
        <v>1.2563793914102854E-3</v>
      </c>
      <c r="S7" s="65"/>
      <c r="U7" s="37"/>
      <c r="V7" s="37"/>
      <c r="W7" s="37"/>
      <c r="X7" s="37"/>
      <c r="Y7" s="37"/>
    </row>
    <row r="8" spans="1:25" x14ac:dyDescent="0.2">
      <c r="A8">
        <f t="shared" si="2"/>
        <v>5</v>
      </c>
      <c r="B8" s="65">
        <f t="shared" si="3"/>
        <v>1.0103591074705321E-4</v>
      </c>
      <c r="C8" s="65">
        <f t="shared" si="4"/>
        <v>9.948581814696344E-5</v>
      </c>
      <c r="D8" s="65">
        <f t="shared" si="5"/>
        <v>9.7935725546873561E-5</v>
      </c>
      <c r="E8" s="65">
        <f t="shared" si="6"/>
        <v>9.6385632946783791E-5</v>
      </c>
      <c r="F8" s="65">
        <f t="shared" si="7"/>
        <v>9.4835540346694021E-5</v>
      </c>
      <c r="G8" s="65">
        <f t="shared" si="8"/>
        <v>9.3285447746604196E-5</v>
      </c>
      <c r="H8" s="65">
        <f t="shared" si="9"/>
        <v>9.1735355146514426E-5</v>
      </c>
      <c r="I8" s="65">
        <f t="shared" si="10"/>
        <v>9.0185262546425089E-5</v>
      </c>
      <c r="J8" s="65">
        <f t="shared" si="11"/>
        <v>8.8635169946335265E-5</v>
      </c>
      <c r="K8" s="65">
        <f t="shared" si="12"/>
        <v>8.708507734624544E-5</v>
      </c>
      <c r="L8" s="65">
        <f t="shared" si="13"/>
        <v>8.553498474615567E-5</v>
      </c>
      <c r="M8" s="65">
        <f t="shared" si="14"/>
        <v>8.3984892146065845E-5</v>
      </c>
      <c r="N8" s="65">
        <f t="shared" si="15"/>
        <v>8.2434799545976075E-5</v>
      </c>
      <c r="O8" s="65">
        <f t="shared" si="16"/>
        <v>8.0884706945886305E-5</v>
      </c>
      <c r="P8" s="65"/>
      <c r="Q8" s="13" cm="1">
        <f t="array" ref="Q8:R8">LINEST('Male Baseline'!L8:U8,'Male Baseline'!L$2:U$2,TRUE,FALSE)</f>
        <v>-3.0899025091050685E-6</v>
      </c>
      <c r="R8" s="61">
        <v>6.3078917547902853E-3</v>
      </c>
      <c r="S8" s="65"/>
      <c r="U8" s="37"/>
      <c r="V8" s="37"/>
      <c r="W8" s="37"/>
      <c r="X8" s="37"/>
      <c r="Y8" s="37"/>
    </row>
    <row r="9" spans="1:25" x14ac:dyDescent="0.2">
      <c r="A9">
        <f t="shared" si="2"/>
        <v>6</v>
      </c>
      <c r="B9" s="65">
        <f t="shared" si="3"/>
        <v>8.892438877290004E-5</v>
      </c>
      <c r="C9" s="65">
        <f t="shared" si="4"/>
        <v>8.7824390808777068E-5</v>
      </c>
      <c r="D9" s="65">
        <f t="shared" si="5"/>
        <v>8.6724392844653771E-5</v>
      </c>
      <c r="E9" s="65">
        <f t="shared" si="6"/>
        <v>8.56243948805308E-5</v>
      </c>
      <c r="F9" s="65">
        <f t="shared" si="7"/>
        <v>8.4524396916407828E-5</v>
      </c>
      <c r="G9" s="65">
        <f t="shared" si="8"/>
        <v>8.3424398952284531E-5</v>
      </c>
      <c r="H9" s="65">
        <f t="shared" si="9"/>
        <v>8.2324400988161559E-5</v>
      </c>
      <c r="I9" s="65">
        <f t="shared" si="10"/>
        <v>8.1224403024038805E-5</v>
      </c>
      <c r="J9" s="65">
        <f t="shared" si="11"/>
        <v>8.0124405059915724E-5</v>
      </c>
      <c r="K9" s="65">
        <f t="shared" si="12"/>
        <v>7.9024407095792536E-5</v>
      </c>
      <c r="L9" s="65">
        <f t="shared" si="13"/>
        <v>7.7924409131669564E-5</v>
      </c>
      <c r="M9" s="65">
        <f t="shared" si="14"/>
        <v>7.6824411167546484E-5</v>
      </c>
      <c r="N9" s="65">
        <f t="shared" si="15"/>
        <v>7.5724413203423512E-5</v>
      </c>
      <c r="O9" s="65">
        <f t="shared" si="16"/>
        <v>7.4624415239300324E-5</v>
      </c>
      <c r="P9" s="65"/>
      <c r="Q9" s="13" cm="1">
        <f t="array" ref="Q9:R9">LINEST('Male Baseline'!L9:U9,'Male Baseline'!L$2:U$2,TRUE,FALSE)</f>
        <v>5.4317483352191822E-7</v>
      </c>
      <c r="R9" s="61">
        <v>-1.0052747532810669E-3</v>
      </c>
      <c r="S9" s="65"/>
      <c r="U9" s="37"/>
      <c r="V9" s="37"/>
      <c r="W9" s="37"/>
      <c r="X9" s="37"/>
      <c r="Y9" s="37"/>
    </row>
    <row r="10" spans="1:25" x14ac:dyDescent="0.2">
      <c r="A10">
        <f t="shared" si="2"/>
        <v>7</v>
      </c>
      <c r="B10" s="65">
        <f t="shared" si="3"/>
        <v>9.4042330804128358E-5</v>
      </c>
      <c r="C10" s="65">
        <f t="shared" si="4"/>
        <v>9.1102665887934659E-5</v>
      </c>
      <c r="D10" s="65">
        <f t="shared" si="5"/>
        <v>8.8163000971740093E-5</v>
      </c>
      <c r="E10" s="65">
        <f t="shared" si="6"/>
        <v>8.5223336055546828E-5</v>
      </c>
      <c r="F10" s="65">
        <f t="shared" si="7"/>
        <v>8.2283671139352695E-5</v>
      </c>
      <c r="G10" s="65">
        <f t="shared" si="8"/>
        <v>7.9344006223158129E-5</v>
      </c>
      <c r="H10" s="65">
        <f t="shared" si="9"/>
        <v>7.6404341306964864E-5</v>
      </c>
      <c r="I10" s="65">
        <f t="shared" si="10"/>
        <v>7.3464676390770731E-5</v>
      </c>
      <c r="J10" s="65">
        <f t="shared" si="11"/>
        <v>7.0525011474577032E-5</v>
      </c>
      <c r="K10" s="65">
        <f t="shared" si="12"/>
        <v>6.75853465583829E-5</v>
      </c>
      <c r="L10" s="65">
        <f t="shared" si="13"/>
        <v>6.4645681642188767E-5</v>
      </c>
      <c r="M10" s="65">
        <f t="shared" si="14"/>
        <v>6.1706016725995069E-5</v>
      </c>
      <c r="N10" s="65">
        <f t="shared" si="15"/>
        <v>5.876635180980137E-5</v>
      </c>
      <c r="O10" s="65">
        <f t="shared" si="16"/>
        <v>5.5826686893607237E-5</v>
      </c>
      <c r="P10" s="65"/>
      <c r="Q10" s="13" cm="1">
        <f t="array" ref="Q10:R10">LINEST('Male Baseline'!L10:U10,'Male Baseline'!L$2:U$2,TRUE,FALSE)</f>
        <v>-2.3964390144309296E-6</v>
      </c>
      <c r="R10" s="61">
        <v>4.902338938412693E-3</v>
      </c>
      <c r="S10" s="65"/>
      <c r="U10" s="37"/>
      <c r="V10" s="37"/>
      <c r="W10" s="37"/>
      <c r="X10" s="37"/>
      <c r="Y10" s="37"/>
    </row>
    <row r="11" spans="1:25" x14ac:dyDescent="0.2">
      <c r="A11">
        <f t="shared" si="2"/>
        <v>8</v>
      </c>
      <c r="B11" s="65">
        <f t="shared" si="3"/>
        <v>1.0660748152985797E-4</v>
      </c>
      <c r="C11" s="65">
        <f t="shared" si="4"/>
        <v>1.005780627581789E-4</v>
      </c>
      <c r="D11" s="65">
        <f t="shared" si="5"/>
        <v>9.4548643986499398E-5</v>
      </c>
      <c r="E11" s="65">
        <f t="shared" si="6"/>
        <v>8.8519225214820328E-5</v>
      </c>
      <c r="F11" s="65">
        <f t="shared" si="7"/>
        <v>8.2489806443140825E-5</v>
      </c>
      <c r="G11" s="65">
        <f t="shared" si="8"/>
        <v>7.6460387671460888E-5</v>
      </c>
      <c r="H11" s="65">
        <f t="shared" si="9"/>
        <v>7.0430968899781819E-5</v>
      </c>
      <c r="I11" s="65">
        <f t="shared" si="10"/>
        <v>6.4401550128102749E-5</v>
      </c>
      <c r="J11" s="65">
        <f t="shared" si="11"/>
        <v>5.8372131356423679E-5</v>
      </c>
      <c r="K11" s="65">
        <f t="shared" si="12"/>
        <v>5.2342712584743743E-5</v>
      </c>
      <c r="L11" s="65">
        <f t="shared" si="13"/>
        <v>4.6313293813063806E-5</v>
      </c>
      <c r="M11" s="65">
        <f t="shared" si="14"/>
        <v>4.028387504138517E-5</v>
      </c>
      <c r="N11" s="65">
        <f t="shared" si="15"/>
        <v>3.4254456269705233E-5</v>
      </c>
      <c r="O11" s="65">
        <f t="shared" si="16"/>
        <v>2.8225037498026597E-5</v>
      </c>
      <c r="P11" s="65"/>
      <c r="Q11" s="13" cm="1">
        <f t="array" ref="Q11:R11">LINEST('Male Baseline'!L11:U11,'Male Baseline'!L$2:U$2,TRUE,FALSE)</f>
        <v>-7.5089564694357442E-6</v>
      </c>
      <c r="R11" s="61">
        <v>1.5211672125871321E-2</v>
      </c>
      <c r="S11" s="65"/>
      <c r="U11" s="37"/>
      <c r="V11" s="37"/>
      <c r="W11" s="37"/>
      <c r="X11" s="37"/>
      <c r="Y11" s="37"/>
    </row>
    <row r="12" spans="1:25" x14ac:dyDescent="0.2">
      <c r="A12">
        <f t="shared" si="2"/>
        <v>9</v>
      </c>
      <c r="B12" s="65">
        <f t="shared" si="3"/>
        <v>1.1046486535274107E-4</v>
      </c>
      <c r="C12" s="65">
        <f t="shared" si="4"/>
        <v>1.0332308388682262E-4</v>
      </c>
      <c r="D12" s="65">
        <f t="shared" si="5"/>
        <v>9.6181302420903295E-5</v>
      </c>
      <c r="E12" s="65">
        <f t="shared" si="6"/>
        <v>8.9039520954983971E-5</v>
      </c>
      <c r="F12" s="65">
        <f t="shared" si="7"/>
        <v>8.1897739489065081E-5</v>
      </c>
      <c r="G12" s="65">
        <f t="shared" si="8"/>
        <v>7.4755958023145323E-5</v>
      </c>
      <c r="H12" s="65">
        <f t="shared" si="9"/>
        <v>6.7614176557226433E-5</v>
      </c>
      <c r="I12" s="65">
        <f t="shared" si="10"/>
        <v>6.0472395091307543E-5</v>
      </c>
      <c r="J12" s="65">
        <f t="shared" si="11"/>
        <v>5.3330613625388219E-5</v>
      </c>
      <c r="K12" s="65">
        <f t="shared" si="12"/>
        <v>4.6188832159469329E-5</v>
      </c>
      <c r="L12" s="65">
        <f t="shared" si="13"/>
        <v>3.9047050693549138E-5</v>
      </c>
      <c r="M12" s="65">
        <f t="shared" si="14"/>
        <v>3.1905269227630682E-5</v>
      </c>
      <c r="N12" s="65">
        <f t="shared" si="15"/>
        <v>2.4763487761710924E-5</v>
      </c>
      <c r="O12" s="65">
        <f t="shared" si="16"/>
        <v>1.7621706295792468E-5</v>
      </c>
      <c r="P12" s="65"/>
      <c r="Q12" s="13" cm="1">
        <f t="array" ref="Q12:R12">LINEST('Male Baseline'!L12:U12,'Male Baseline'!L$2:U$2,TRUE,FALSE)</f>
        <v>-6.7033231334150883E-6</v>
      </c>
      <c r="R12" s="61">
        <v>1.3577273660266285E-2</v>
      </c>
      <c r="S12" s="65"/>
      <c r="U12" s="37"/>
      <c r="V12" s="37"/>
      <c r="W12" s="37"/>
      <c r="X12" s="37"/>
      <c r="Y12" s="37"/>
    </row>
    <row r="13" spans="1:25" x14ac:dyDescent="0.2">
      <c r="A13">
        <f t="shared" si="2"/>
        <v>10</v>
      </c>
      <c r="B13" s="65">
        <f t="shared" si="3"/>
        <v>1.0874873909418568E-4</v>
      </c>
      <c r="C13" s="65">
        <f t="shared" si="4"/>
        <v>1.0280730083498746E-4</v>
      </c>
      <c r="D13" s="65">
        <f t="shared" si="5"/>
        <v>9.6865862575788481E-5</v>
      </c>
      <c r="E13" s="65">
        <f t="shared" si="6"/>
        <v>9.0924424316589933E-5</v>
      </c>
      <c r="F13" s="65">
        <f t="shared" si="7"/>
        <v>8.4982986057391711E-5</v>
      </c>
      <c r="G13" s="65">
        <f t="shared" si="8"/>
        <v>7.9041547798193164E-5</v>
      </c>
      <c r="H13" s="65">
        <f t="shared" si="9"/>
        <v>7.3100109538994074E-5</v>
      </c>
      <c r="I13" s="65">
        <f t="shared" si="10"/>
        <v>6.715867127979596E-5</v>
      </c>
      <c r="J13" s="65">
        <f t="shared" si="11"/>
        <v>6.1217233020597413E-5</v>
      </c>
      <c r="K13" s="65">
        <f t="shared" si="12"/>
        <v>5.5275794761399191E-5</v>
      </c>
      <c r="L13" s="65">
        <f t="shared" si="13"/>
        <v>4.9334356502199776E-5</v>
      </c>
      <c r="M13" s="65">
        <f t="shared" si="14"/>
        <v>4.3392918243001662E-5</v>
      </c>
      <c r="N13" s="65">
        <f t="shared" si="15"/>
        <v>3.7451479983803006E-5</v>
      </c>
      <c r="O13" s="65">
        <f t="shared" si="16"/>
        <v>3.1510041724604892E-5</v>
      </c>
      <c r="P13" s="65"/>
      <c r="Q13" s="13" cm="1">
        <f t="array" ref="Q13:R13">LINEST('Male Baseline'!L13:U13,'Male Baseline'!L$2:U$2,TRUE,FALSE)</f>
        <v>-7.6515231274107831E-6</v>
      </c>
      <c r="R13" s="61">
        <v>1.549556300099725E-2</v>
      </c>
      <c r="S13" s="65"/>
      <c r="U13" s="37"/>
      <c r="V13" s="37"/>
      <c r="W13" s="37"/>
      <c r="X13" s="37"/>
      <c r="Y13" s="37"/>
    </row>
    <row r="14" spans="1:25" x14ac:dyDescent="0.2">
      <c r="A14">
        <f t="shared" si="2"/>
        <v>11</v>
      </c>
      <c r="B14" s="65">
        <f t="shared" si="3"/>
        <v>1.0984423235469538E-4</v>
      </c>
      <c r="C14" s="65">
        <f t="shared" si="4"/>
        <v>1.0587970298229187E-4</v>
      </c>
      <c r="D14" s="65">
        <f t="shared" si="5"/>
        <v>1.0191517360988813E-4</v>
      </c>
      <c r="E14" s="65">
        <f t="shared" si="6"/>
        <v>9.7950644237484834E-5</v>
      </c>
      <c r="F14" s="65">
        <f t="shared" si="7"/>
        <v>9.3986114865081318E-5</v>
      </c>
      <c r="G14" s="65">
        <f t="shared" si="8"/>
        <v>9.0021585492678453E-5</v>
      </c>
      <c r="H14" s="65">
        <f t="shared" si="9"/>
        <v>8.6057056120274504E-5</v>
      </c>
      <c r="I14" s="65">
        <f t="shared" si="10"/>
        <v>8.2092526747871205E-5</v>
      </c>
      <c r="J14" s="65">
        <f t="shared" si="11"/>
        <v>7.8127997375467906E-5</v>
      </c>
      <c r="K14" s="65">
        <f t="shared" si="12"/>
        <v>7.4163468003064391E-5</v>
      </c>
      <c r="L14" s="65">
        <f t="shared" si="13"/>
        <v>7.0198938630660658E-5</v>
      </c>
      <c r="M14" s="65">
        <f t="shared" si="14"/>
        <v>6.6234409258257793E-5</v>
      </c>
      <c r="N14" s="65">
        <f t="shared" si="15"/>
        <v>6.2269879885854277E-5</v>
      </c>
      <c r="O14" s="65">
        <f t="shared" si="16"/>
        <v>5.8305350513450978E-5</v>
      </c>
      <c r="P14" s="65"/>
      <c r="Q14" s="13" cm="1">
        <f t="array" ref="Q14:R14">LINEST('Male Baseline'!L14:U14,'Male Baseline'!L$2:U$2,TRUE,FALSE)</f>
        <v>-1.7593836485575715E-6</v>
      </c>
      <c r="R14" s="61">
        <v>3.6357588980723532E-3</v>
      </c>
      <c r="S14" s="65"/>
      <c r="U14" s="37"/>
      <c r="V14" s="37"/>
      <c r="W14" s="37"/>
      <c r="X14" s="37"/>
      <c r="Y14" s="37"/>
    </row>
    <row r="15" spans="1:25" x14ac:dyDescent="0.2">
      <c r="A15">
        <f t="shared" si="2"/>
        <v>12</v>
      </c>
      <c r="B15" s="65">
        <f t="shared" si="3"/>
        <v>1.1843968315789107E-4</v>
      </c>
      <c r="C15" s="65">
        <f t="shared" si="4"/>
        <v>1.1470006579945456E-4</v>
      </c>
      <c r="D15" s="65">
        <f t="shared" si="5"/>
        <v>1.1096044844101827E-4</v>
      </c>
      <c r="E15" s="65">
        <f t="shared" si="6"/>
        <v>1.072208310825822E-4</v>
      </c>
      <c r="F15" s="65">
        <f t="shared" si="7"/>
        <v>1.0348121372414569E-4</v>
      </c>
      <c r="G15" s="65">
        <f t="shared" si="8"/>
        <v>9.9741596365710483E-5</v>
      </c>
      <c r="H15" s="65">
        <f t="shared" si="9"/>
        <v>9.6001979007273976E-5</v>
      </c>
      <c r="I15" s="65">
        <f t="shared" si="10"/>
        <v>9.2262361648837686E-5</v>
      </c>
      <c r="J15" s="65">
        <f t="shared" si="11"/>
        <v>8.8522744290401396E-5</v>
      </c>
      <c r="K15" s="65">
        <f t="shared" si="12"/>
        <v>8.4783126931964889E-5</v>
      </c>
      <c r="L15" s="65">
        <f t="shared" si="13"/>
        <v>8.1043509573528816E-5</v>
      </c>
      <c r="M15" s="65">
        <f t="shared" si="14"/>
        <v>7.730389221509361E-5</v>
      </c>
      <c r="N15" s="65">
        <f t="shared" si="15"/>
        <v>7.3564274856657104E-5</v>
      </c>
      <c r="O15" s="65">
        <f t="shared" si="16"/>
        <v>6.9824657498220814E-5</v>
      </c>
      <c r="P15" s="65"/>
      <c r="Q15" s="13" cm="1">
        <f t="array" ref="Q15:R15">LINEST('Male Baseline'!L15:U15,'Male Baseline'!L$2:U$2,TRUE,FALSE)</f>
        <v>-4.6878270650877489E-6</v>
      </c>
      <c r="R15" s="61">
        <v>9.5471122864003114E-3</v>
      </c>
      <c r="S15" s="65"/>
      <c r="U15" s="37"/>
      <c r="V15" s="37"/>
      <c r="W15" s="37"/>
      <c r="X15" s="37"/>
      <c r="Y15" s="37"/>
    </row>
    <row r="16" spans="1:25" x14ac:dyDescent="0.2">
      <c r="A16">
        <f t="shared" si="2"/>
        <v>13</v>
      </c>
      <c r="B16" s="65">
        <f t="shared" si="3"/>
        <v>1.2421333816173714E-4</v>
      </c>
      <c r="C16" s="65">
        <f t="shared" si="4"/>
        <v>1.213062892158943E-4</v>
      </c>
      <c r="D16" s="65">
        <f t="shared" si="5"/>
        <v>1.1839924027005189E-4</v>
      </c>
      <c r="E16" s="65">
        <f t="shared" si="6"/>
        <v>1.1549219132420948E-4</v>
      </c>
      <c r="F16" s="65">
        <f t="shared" si="7"/>
        <v>1.1258514237836664E-4</v>
      </c>
      <c r="G16" s="65">
        <f t="shared" si="8"/>
        <v>1.0967809343252467E-4</v>
      </c>
      <c r="H16" s="65">
        <f t="shared" si="9"/>
        <v>1.0677104448668227E-4</v>
      </c>
      <c r="I16" s="65">
        <f t="shared" si="10"/>
        <v>1.0386399554083943E-4</v>
      </c>
      <c r="J16" s="65">
        <f t="shared" si="11"/>
        <v>1.0095694659499702E-4</v>
      </c>
      <c r="K16" s="65">
        <f t="shared" si="12"/>
        <v>9.8049897649154182E-5</v>
      </c>
      <c r="L16" s="65">
        <f t="shared" si="13"/>
        <v>9.5142848703311776E-5</v>
      </c>
      <c r="M16" s="65">
        <f t="shared" si="14"/>
        <v>9.2235799757469804E-5</v>
      </c>
      <c r="N16" s="65">
        <f t="shared" si="15"/>
        <v>8.9328750811626964E-5</v>
      </c>
      <c r="O16" s="65">
        <f t="shared" si="16"/>
        <v>8.6421701865784558E-5</v>
      </c>
      <c r="P16" s="65"/>
      <c r="Q16" s="13" cm="1">
        <f t="array" ref="Q16:R16">LINEST('Male Baseline'!L16:U16,'Male Baseline'!L$2:U$2,TRUE,FALSE)</f>
        <v>-3.8234316550115745E-6</v>
      </c>
      <c r="R16" s="61">
        <v>7.8102988235853208E-3</v>
      </c>
      <c r="S16" s="65"/>
      <c r="U16" s="37"/>
      <c r="V16" s="37"/>
      <c r="W16" s="37"/>
      <c r="X16" s="37"/>
      <c r="Y16" s="37"/>
    </row>
    <row r="17" spans="1:25" x14ac:dyDescent="0.2">
      <c r="A17">
        <f t="shared" si="2"/>
        <v>14</v>
      </c>
      <c r="B17" s="65">
        <f t="shared" si="3"/>
        <v>1.2840691479658513E-4</v>
      </c>
      <c r="C17" s="65">
        <f t="shared" si="4"/>
        <v>1.2912681483511011E-4</v>
      </c>
      <c r="D17" s="65">
        <f t="shared" si="5"/>
        <v>1.2984671487363509E-4</v>
      </c>
      <c r="E17" s="65">
        <f t="shared" si="6"/>
        <v>1.3056661491216051E-4</v>
      </c>
      <c r="F17" s="65">
        <f t="shared" si="7"/>
        <v>1.3128651495068549E-4</v>
      </c>
      <c r="G17" s="65">
        <f t="shared" si="8"/>
        <v>1.3200641498921047E-4</v>
      </c>
      <c r="H17" s="65">
        <f t="shared" si="9"/>
        <v>1.3272631502773589E-4</v>
      </c>
      <c r="I17" s="65">
        <f t="shared" si="10"/>
        <v>1.3344621506626087E-4</v>
      </c>
      <c r="J17" s="65">
        <f t="shared" si="11"/>
        <v>1.3416611510478585E-4</v>
      </c>
      <c r="K17" s="65">
        <f t="shared" si="12"/>
        <v>1.3488601514331127E-4</v>
      </c>
      <c r="L17" s="65">
        <f t="shared" si="13"/>
        <v>1.3560591518183625E-4</v>
      </c>
      <c r="M17" s="65">
        <f t="shared" si="14"/>
        <v>1.3632581522036123E-4</v>
      </c>
      <c r="N17" s="65">
        <f t="shared" si="15"/>
        <v>1.3704571525888665E-4</v>
      </c>
      <c r="O17" s="65">
        <f t="shared" si="16"/>
        <v>1.3776561529741163E-4</v>
      </c>
      <c r="P17" s="65"/>
      <c r="Q17" s="13" cm="1">
        <f t="array" ref="Q17:R17">LINEST('Male Baseline'!L17:U17,'Male Baseline'!L$2:U$2,TRUE,FALSE)</f>
        <v>7.0649459174087028E-7</v>
      </c>
      <c r="R17" s="61">
        <v>-1.2981830563502496E-3</v>
      </c>
      <c r="S17" s="65"/>
      <c r="U17" s="37"/>
      <c r="V17" s="37"/>
      <c r="W17" s="37"/>
      <c r="X17" s="37"/>
      <c r="Y17" s="37"/>
    </row>
    <row r="18" spans="1:25" x14ac:dyDescent="0.2">
      <c r="A18">
        <f t="shared" si="2"/>
        <v>15</v>
      </c>
      <c r="B18" s="65">
        <f t="shared" si="3"/>
        <v>1.6571771212173323E-4</v>
      </c>
      <c r="C18" s="65">
        <f t="shared" si="4"/>
        <v>1.656323289405447E-4</v>
      </c>
      <c r="D18" s="65">
        <f t="shared" si="5"/>
        <v>1.655469457593553E-4</v>
      </c>
      <c r="E18" s="65">
        <f t="shared" si="6"/>
        <v>1.6546156257816764E-4</v>
      </c>
      <c r="F18" s="65">
        <f t="shared" si="7"/>
        <v>1.6537617939697911E-4</v>
      </c>
      <c r="G18" s="65">
        <f t="shared" si="8"/>
        <v>1.6529079621578971E-4</v>
      </c>
      <c r="H18" s="65">
        <f t="shared" si="9"/>
        <v>1.6520541303460205E-4</v>
      </c>
      <c r="I18" s="65">
        <f t="shared" si="10"/>
        <v>1.6512002985341265E-4</v>
      </c>
      <c r="J18" s="65">
        <f t="shared" si="11"/>
        <v>1.6503464667222412E-4</v>
      </c>
      <c r="K18" s="65">
        <f t="shared" si="12"/>
        <v>1.6494926349103559E-4</v>
      </c>
      <c r="L18" s="65">
        <f t="shared" si="13"/>
        <v>1.6486388030984706E-4</v>
      </c>
      <c r="M18" s="65">
        <f t="shared" si="14"/>
        <v>1.6477849712865852E-4</v>
      </c>
      <c r="N18" s="65">
        <f t="shared" si="15"/>
        <v>1.6469311394746999E-4</v>
      </c>
      <c r="O18" s="65">
        <f t="shared" si="16"/>
        <v>1.6460773076628146E-4</v>
      </c>
      <c r="P18" s="65"/>
      <c r="Q18" s="13" cm="1">
        <f t="array" ref="Q18:R18">LINEST('Male Baseline'!L18:U18,'Male Baseline'!L$2:U$2,TRUE,FALSE)</f>
        <v>5.2900426256302705E-6</v>
      </c>
      <c r="R18" s="61">
        <v>-1.0488301361440359E-2</v>
      </c>
      <c r="S18" s="65"/>
      <c r="U18" s="37"/>
      <c r="V18" s="37"/>
      <c r="W18" s="37"/>
      <c r="X18" s="37"/>
      <c r="Y18" s="37"/>
    </row>
    <row r="19" spans="1:25" x14ac:dyDescent="0.2">
      <c r="A19">
        <f t="shared" si="2"/>
        <v>16</v>
      </c>
      <c r="B19" s="65">
        <f t="shared" ref="B19:B66" si="17">0.5*(B$2*$Q19+$R19)+0.25*(B$2*$Q18+$R18+B$2*$Q20+$R20)</f>
        <v>2.2579556634572812E-4</v>
      </c>
      <c r="C19" s="65">
        <f t="shared" ref="C19:C66" si="18">0.5*(C$2*$Q19+$R19)+0.25*(C$2*$Q18+$R18+C$2*$Q20+$R20)</f>
        <v>2.2166130660178157E-4</v>
      </c>
      <c r="D19" s="65">
        <f t="shared" ref="D19:D66" si="19">0.5*(D$2*$Q19+$R19)+0.25*(D$2*$Q18+$R18+D$2*$Q20+$R20)</f>
        <v>2.1752704685783491E-4</v>
      </c>
      <c r="E19" s="65">
        <f t="shared" ref="E19:E66" si="20">0.5*(E$2*$Q19+$R19)+0.25*(E$2*$Q18+$R18+E$2*$Q20+$R20)</f>
        <v>2.1339278711389009E-4</v>
      </c>
      <c r="F19" s="65">
        <f t="shared" ref="F19:F66" si="21">0.5*(F$2*$Q19+$R19)+0.25*(F$2*$Q18+$R18+F$2*$Q20+$R20)</f>
        <v>2.0925852736994354E-4</v>
      </c>
      <c r="G19" s="65">
        <f t="shared" ref="G19:G66" si="22">0.5*(G$2*$Q19+$R19)+0.25*(G$2*$Q18+$R18+G$2*$Q20+$R20)</f>
        <v>2.0512426762599688E-4</v>
      </c>
      <c r="H19" s="65">
        <f t="shared" ref="H19:H66" si="23">0.5*(H$2*$Q19+$R19)+0.25*(H$2*$Q18+$R18+H$2*$Q20+$R20)</f>
        <v>2.0099000788205207E-4</v>
      </c>
      <c r="I19" s="65">
        <f t="shared" ref="I19:I66" si="24">0.5*(I$2*$Q19+$R19)+0.25*(I$2*$Q18+$R18+I$2*$Q20+$R20)</f>
        <v>1.9685574813810551E-4</v>
      </c>
      <c r="J19" s="65">
        <f t="shared" ref="J19:J66" si="25">0.5*(J$2*$Q19+$R19)+0.25*(J$2*$Q18+$R18+J$2*$Q20+$R20)</f>
        <v>1.9272148839415886E-4</v>
      </c>
      <c r="K19" s="65">
        <f t="shared" ref="K19:K82" si="26">0.5*(K$2*$Q19+$R19)+0.25*(K$2*$Q18+$R18+K$2*$Q20+$R20)</f>
        <v>1.885872286502123E-4</v>
      </c>
      <c r="L19" s="65">
        <f t="shared" ref="L19:L82" si="27">0.5*(L$2*$Q19+$R19)+0.25*(L$2*$Q18+$R18+L$2*$Q20+$R20)</f>
        <v>1.8445296890626738E-4</v>
      </c>
      <c r="M19" s="65">
        <f t="shared" ref="M19:M82" si="28">0.5*(M$2*$Q19+$R19)+0.25*(M$2*$Q18+$R18+M$2*$Q20+$R20)</f>
        <v>1.8031870916232083E-4</v>
      </c>
      <c r="N19" s="65">
        <f t="shared" ref="N19:N50" si="29">0.5*(N$2*$Q19+$R19)+0.25*(N$2*$Q18+$R18+N$2*$Q20+$R20)</f>
        <v>1.7618444941837428E-4</v>
      </c>
      <c r="O19" s="65">
        <f t="shared" ref="O19:O50" si="30">0.5*(O$2*$Q19+$R19)+0.25*(O$2*$Q18+$R18+O$2*$Q20+$R20)</f>
        <v>1.7205018967442936E-4</v>
      </c>
      <c r="P19" s="65"/>
      <c r="Q19" s="13" cm="1">
        <f t="array" ref="Q19:R19">LINEST('Male Baseline'!L19:U19,'Male Baseline'!L$2:U$2,TRUE,FALSE)</f>
        <v>-1.1628112567755811E-5</v>
      </c>
      <c r="R19" s="61">
        <v>2.3624137404474242E-2</v>
      </c>
      <c r="S19" s="65"/>
      <c r="U19" s="37"/>
      <c r="V19" s="37"/>
      <c r="W19" s="37"/>
      <c r="X19" s="37"/>
      <c r="Y19" s="37"/>
    </row>
    <row r="20" spans="1:25" x14ac:dyDescent="0.2">
      <c r="A20">
        <f t="shared" si="2"/>
        <v>17</v>
      </c>
      <c r="B20" s="65">
        <f t="shared" si="17"/>
        <v>2.8582933981425186E-4</v>
      </c>
      <c r="C20" s="65">
        <f t="shared" si="18"/>
        <v>2.8026691654452836E-4</v>
      </c>
      <c r="D20" s="65">
        <f t="shared" si="19"/>
        <v>2.7470449327480551E-4</v>
      </c>
      <c r="E20" s="65">
        <f t="shared" si="20"/>
        <v>2.6914207000508289E-4</v>
      </c>
      <c r="F20" s="65">
        <f t="shared" si="21"/>
        <v>2.6357964673535939E-4</v>
      </c>
      <c r="G20" s="65">
        <f t="shared" si="22"/>
        <v>2.5801722346563655E-4</v>
      </c>
      <c r="H20" s="65">
        <f t="shared" si="23"/>
        <v>2.5245480019591392E-4</v>
      </c>
      <c r="I20" s="65">
        <f t="shared" si="24"/>
        <v>2.4689237692619042E-4</v>
      </c>
      <c r="J20" s="65">
        <f t="shared" si="25"/>
        <v>2.4132995365646758E-4</v>
      </c>
      <c r="K20" s="65">
        <f t="shared" si="26"/>
        <v>2.3576753038674408E-4</v>
      </c>
      <c r="L20" s="65">
        <f t="shared" si="27"/>
        <v>2.3020510711702124E-4</v>
      </c>
      <c r="M20" s="65">
        <f t="shared" si="28"/>
        <v>2.2464268384729861E-4</v>
      </c>
      <c r="N20" s="65">
        <f t="shared" si="29"/>
        <v>2.1908026057757511E-4</v>
      </c>
      <c r="O20" s="65">
        <f t="shared" si="30"/>
        <v>2.1351783730785313E-4</v>
      </c>
      <c r="P20" s="65"/>
      <c r="Q20" s="13" cm="1">
        <f t="array" ref="Q20:R20">LINEST('Male Baseline'!L20:U20,'Male Baseline'!L$2:U$2,TRUE,FALSE)</f>
        <v>1.4291435340970464E-6</v>
      </c>
      <c r="R20" s="61">
        <v>-2.6173428407987621E-3</v>
      </c>
      <c r="S20" s="65"/>
      <c r="U20" s="37"/>
      <c r="V20" s="37"/>
      <c r="W20" s="37"/>
      <c r="X20" s="37"/>
      <c r="Y20" s="37"/>
    </row>
    <row r="21" spans="1:25" x14ac:dyDescent="0.2">
      <c r="A21">
        <f t="shared" si="2"/>
        <v>18</v>
      </c>
      <c r="B21" s="65">
        <f t="shared" si="17"/>
        <v>3.3961861535663487E-4</v>
      </c>
      <c r="C21" s="65">
        <f t="shared" si="18"/>
        <v>3.3403886117880886E-4</v>
      </c>
      <c r="D21" s="65">
        <f t="shared" si="19"/>
        <v>3.2845910700098459E-4</v>
      </c>
      <c r="E21" s="65">
        <f t="shared" si="20"/>
        <v>3.228793528231588E-4</v>
      </c>
      <c r="F21" s="65">
        <f t="shared" si="21"/>
        <v>3.1729959864533301E-4</v>
      </c>
      <c r="G21" s="65">
        <f t="shared" si="22"/>
        <v>3.1171984446750874E-4</v>
      </c>
      <c r="H21" s="65">
        <f t="shared" si="23"/>
        <v>3.0614009028968295E-4</v>
      </c>
      <c r="I21" s="65">
        <f t="shared" si="24"/>
        <v>3.0056033611185716E-4</v>
      </c>
      <c r="J21" s="65">
        <f t="shared" si="25"/>
        <v>2.9498058193403289E-4</v>
      </c>
      <c r="K21" s="65">
        <f t="shared" si="26"/>
        <v>2.8940082775620688E-4</v>
      </c>
      <c r="L21" s="65">
        <f t="shared" si="27"/>
        <v>2.8382107357838087E-4</v>
      </c>
      <c r="M21" s="65">
        <f t="shared" si="28"/>
        <v>2.782413194005566E-4</v>
      </c>
      <c r="N21" s="65">
        <f t="shared" si="29"/>
        <v>2.7266156522273103E-4</v>
      </c>
      <c r="O21" s="65">
        <f t="shared" si="30"/>
        <v>2.6708181104490676E-4</v>
      </c>
      <c r="P21" s="65"/>
      <c r="Q21" s="13" cm="1">
        <f t="array" ref="Q21:R21">LINEST('Male Baseline'!L21:U21,'Male Baseline'!L$2:U$2,TRUE,FALSE)</f>
        <v>-1.3479867579330382E-5</v>
      </c>
      <c r="R21" s="61">
        <v>2.7475748724953411E-2</v>
      </c>
      <c r="S21" s="65"/>
      <c r="U21" s="37"/>
      <c r="V21" s="37"/>
      <c r="W21" s="37"/>
      <c r="X21" s="37"/>
      <c r="Y21" s="37"/>
    </row>
    <row r="22" spans="1:25" x14ac:dyDescent="0.2">
      <c r="A22">
        <f t="shared" si="2"/>
        <v>19</v>
      </c>
      <c r="B22" s="65">
        <f t="shared" si="17"/>
        <v>3.7147918992823208E-4</v>
      </c>
      <c r="C22" s="65">
        <f t="shared" si="18"/>
        <v>3.6744198000741163E-4</v>
      </c>
      <c r="D22" s="65">
        <f t="shared" si="19"/>
        <v>3.6340477008659292E-4</v>
      </c>
      <c r="E22" s="65">
        <f t="shared" si="20"/>
        <v>3.5936756016577247E-4</v>
      </c>
      <c r="F22" s="65">
        <f t="shared" si="21"/>
        <v>3.5533035024495289E-4</v>
      </c>
      <c r="G22" s="65">
        <f t="shared" si="22"/>
        <v>3.5129314032413374E-4</v>
      </c>
      <c r="H22" s="65">
        <f t="shared" si="23"/>
        <v>3.4725593040331416E-4</v>
      </c>
      <c r="I22" s="65">
        <f t="shared" si="24"/>
        <v>3.4321872048249458E-4</v>
      </c>
      <c r="J22" s="65">
        <f t="shared" si="25"/>
        <v>3.39181510561675E-4</v>
      </c>
      <c r="K22" s="65">
        <f t="shared" si="26"/>
        <v>3.3514430064085542E-4</v>
      </c>
      <c r="L22" s="65">
        <f t="shared" si="27"/>
        <v>3.3110709072003497E-4</v>
      </c>
      <c r="M22" s="65">
        <f t="shared" si="28"/>
        <v>3.2706988079921626E-4</v>
      </c>
      <c r="N22" s="65">
        <f t="shared" si="29"/>
        <v>3.2303267087839625E-4</v>
      </c>
      <c r="O22" s="65">
        <f t="shared" si="30"/>
        <v>3.1899546095757753E-4</v>
      </c>
      <c r="P22" s="65"/>
      <c r="Q22" s="13" cm="1">
        <f t="array" ref="Q22:R22">LINEST('Male Baseline'!L22:U22,'Male Baseline'!L$2:U$2,TRUE,FALSE)</f>
        <v>3.2115749132624382E-6</v>
      </c>
      <c r="R22" s="61">
        <v>-6.1144565579659468E-3</v>
      </c>
      <c r="S22" s="65"/>
      <c r="U22" s="37"/>
      <c r="V22" s="37"/>
      <c r="W22" s="37"/>
      <c r="X22" s="37"/>
      <c r="Y22" s="37"/>
    </row>
    <row r="23" spans="1:25" x14ac:dyDescent="0.2">
      <c r="A23">
        <f t="shared" si="2"/>
        <v>20</v>
      </c>
      <c r="B23" s="65">
        <f t="shared" si="17"/>
        <v>4.0116428092565413E-4</v>
      </c>
      <c r="C23" s="65">
        <f t="shared" si="18"/>
        <v>3.9512211509140551E-4</v>
      </c>
      <c r="D23" s="65">
        <f t="shared" si="19"/>
        <v>3.890799492571595E-4</v>
      </c>
      <c r="E23" s="65">
        <f t="shared" si="20"/>
        <v>3.8303778342291088E-4</v>
      </c>
      <c r="F23" s="65">
        <f t="shared" si="21"/>
        <v>3.76995617588664E-4</v>
      </c>
      <c r="G23" s="65">
        <f t="shared" si="22"/>
        <v>3.7095345175441625E-4</v>
      </c>
      <c r="H23" s="65">
        <f t="shared" si="23"/>
        <v>3.6491128592016937E-4</v>
      </c>
      <c r="I23" s="65">
        <f t="shared" si="24"/>
        <v>3.5886912008592248E-4</v>
      </c>
      <c r="J23" s="65">
        <f t="shared" si="25"/>
        <v>3.5282695425167473E-4</v>
      </c>
      <c r="K23" s="65">
        <f t="shared" si="26"/>
        <v>3.4678478841742785E-4</v>
      </c>
      <c r="L23" s="65">
        <f t="shared" si="27"/>
        <v>3.4074262258317924E-4</v>
      </c>
      <c r="M23" s="65">
        <f t="shared" si="28"/>
        <v>3.3470045674893322E-4</v>
      </c>
      <c r="N23" s="65">
        <f t="shared" si="29"/>
        <v>3.286582909146846E-4</v>
      </c>
      <c r="O23" s="65">
        <f t="shared" si="30"/>
        <v>3.2261612508043772E-4</v>
      </c>
      <c r="P23" s="65"/>
      <c r="Q23" s="13" cm="1">
        <f t="array" ref="Q23:R23">LINEST('Male Baseline'!L23:U23,'Male Baseline'!L$2:U$2,TRUE,FALSE)</f>
        <v>-9.0921219304729208E-6</v>
      </c>
      <c r="R23" s="61">
        <v>1.8698248914081048E-2</v>
      </c>
      <c r="S23" s="65"/>
      <c r="U23" s="37"/>
      <c r="V23" s="37"/>
      <c r="W23" s="37"/>
      <c r="X23" s="37"/>
      <c r="Y23" s="37"/>
    </row>
    <row r="24" spans="1:25" x14ac:dyDescent="0.2">
      <c r="A24">
        <f t="shared" si="2"/>
        <v>21</v>
      </c>
      <c r="B24" s="65">
        <f t="shared" si="17"/>
        <v>4.1407424725009931E-4</v>
      </c>
      <c r="C24" s="65">
        <f t="shared" si="18"/>
        <v>4.0696666937371605E-4</v>
      </c>
      <c r="D24" s="65">
        <f t="shared" si="19"/>
        <v>3.9985909149733545E-4</v>
      </c>
      <c r="E24" s="65">
        <f t="shared" si="20"/>
        <v>3.9275151362095224E-4</v>
      </c>
      <c r="F24" s="65">
        <f t="shared" si="21"/>
        <v>3.8564393574456985E-4</v>
      </c>
      <c r="G24" s="65">
        <f t="shared" si="22"/>
        <v>3.7853635786818838E-4</v>
      </c>
      <c r="H24" s="65">
        <f t="shared" si="23"/>
        <v>3.7142877999180599E-4</v>
      </c>
      <c r="I24" s="65">
        <f t="shared" si="24"/>
        <v>3.6432120211542365E-4</v>
      </c>
      <c r="J24" s="65">
        <f t="shared" si="25"/>
        <v>3.5721362423904213E-4</v>
      </c>
      <c r="K24" s="65">
        <f t="shared" si="26"/>
        <v>3.5010604636265979E-4</v>
      </c>
      <c r="L24" s="65">
        <f t="shared" si="27"/>
        <v>3.4299846848627659E-4</v>
      </c>
      <c r="M24" s="65">
        <f t="shared" si="28"/>
        <v>3.3589089060989593E-4</v>
      </c>
      <c r="N24" s="65">
        <f t="shared" si="29"/>
        <v>3.2878331273351272E-4</v>
      </c>
      <c r="O24" s="65">
        <f t="shared" si="30"/>
        <v>3.2167573485713033E-4</v>
      </c>
      <c r="P24" s="65"/>
      <c r="Q24" s="13" cm="1">
        <f t="array" ref="Q24:R24">LINEST('Male Baseline'!L24:U24,'Male Baseline'!L$2:U$2,TRUE,FALSE)</f>
        <v>-9.1959943893058598E-6</v>
      </c>
      <c r="R24" s="61">
        <v>1.8901629160854885E-2</v>
      </c>
      <c r="S24" s="65"/>
      <c r="U24" s="37"/>
      <c r="V24" s="37"/>
      <c r="W24" s="37"/>
      <c r="X24" s="37"/>
      <c r="Y24" s="37"/>
    </row>
    <row r="25" spans="1:25" x14ac:dyDescent="0.2">
      <c r="A25">
        <f t="shared" si="2"/>
        <v>22</v>
      </c>
      <c r="B25" s="65">
        <f t="shared" si="17"/>
        <v>4.1213000464669994E-4</v>
      </c>
      <c r="C25" s="65">
        <f t="shared" si="18"/>
        <v>4.0703809463377399E-4</v>
      </c>
      <c r="D25" s="65">
        <f t="shared" si="19"/>
        <v>4.0194618462084815E-4</v>
      </c>
      <c r="E25" s="65">
        <f t="shared" si="20"/>
        <v>3.9685427460792232E-4</v>
      </c>
      <c r="F25" s="65">
        <f t="shared" si="21"/>
        <v>3.9176236459499637E-4</v>
      </c>
      <c r="G25" s="65">
        <f t="shared" si="22"/>
        <v>3.8667045458207054E-4</v>
      </c>
      <c r="H25" s="65">
        <f t="shared" si="23"/>
        <v>3.8157854456914459E-4</v>
      </c>
      <c r="I25" s="65">
        <f t="shared" si="24"/>
        <v>3.7648663455621875E-4</v>
      </c>
      <c r="J25" s="65">
        <f t="shared" si="25"/>
        <v>3.7139472454329281E-4</v>
      </c>
      <c r="K25" s="65">
        <f t="shared" si="26"/>
        <v>3.6630281453036697E-4</v>
      </c>
      <c r="L25" s="65">
        <f t="shared" si="27"/>
        <v>3.6121090451744114E-4</v>
      </c>
      <c r="M25" s="65">
        <f t="shared" si="28"/>
        <v>3.5611899450451606E-4</v>
      </c>
      <c r="N25" s="65">
        <f t="shared" si="29"/>
        <v>3.5102708449158936E-4</v>
      </c>
      <c r="O25" s="65">
        <f t="shared" si="30"/>
        <v>3.4593517447866341E-4</v>
      </c>
      <c r="P25" s="65"/>
      <c r="Q25" s="13" cm="1">
        <f t="array" ref="Q25:R25">LINEST('Male Baseline'!L25:U25,'Male Baseline'!L$2:U$2,TRUE,FALSE)</f>
        <v>-9.4620079644394814E-7</v>
      </c>
      <c r="R25" s="61">
        <v>2.2997158793220422E-3</v>
      </c>
      <c r="S25" s="65"/>
      <c r="U25" s="37"/>
      <c r="V25" s="37"/>
      <c r="W25" s="37"/>
      <c r="X25" s="37"/>
      <c r="Y25" s="37"/>
    </row>
    <row r="26" spans="1:25" x14ac:dyDescent="0.2">
      <c r="A26">
        <f t="shared" si="2"/>
        <v>23</v>
      </c>
      <c r="B26" s="65">
        <f t="shared" si="17"/>
        <v>4.2448356424948288E-4</v>
      </c>
      <c r="C26" s="65">
        <f t="shared" si="18"/>
        <v>4.1927686179247235E-4</v>
      </c>
      <c r="D26" s="65">
        <f t="shared" si="19"/>
        <v>4.1407015933545997E-4</v>
      </c>
      <c r="E26" s="65">
        <f t="shared" si="20"/>
        <v>4.0886345687844933E-4</v>
      </c>
      <c r="F26" s="65">
        <f t="shared" si="21"/>
        <v>4.036567544214388E-4</v>
      </c>
      <c r="G26" s="65">
        <f t="shared" si="22"/>
        <v>3.9845005196442642E-4</v>
      </c>
      <c r="H26" s="65">
        <f t="shared" si="23"/>
        <v>3.9324334950741567E-4</v>
      </c>
      <c r="I26" s="65">
        <f t="shared" si="24"/>
        <v>3.8803664705040503E-4</v>
      </c>
      <c r="J26" s="65">
        <f t="shared" si="25"/>
        <v>3.8282994459339277E-4</v>
      </c>
      <c r="K26" s="65">
        <f t="shared" si="26"/>
        <v>3.7762324213638212E-4</v>
      </c>
      <c r="L26" s="65">
        <f t="shared" si="27"/>
        <v>3.7241653967937148E-4</v>
      </c>
      <c r="M26" s="65">
        <f t="shared" si="28"/>
        <v>3.6720983722236095E-4</v>
      </c>
      <c r="N26" s="65">
        <f t="shared" si="29"/>
        <v>3.6200313476534858E-4</v>
      </c>
      <c r="O26" s="65">
        <f t="shared" si="30"/>
        <v>3.5679643230833794E-4</v>
      </c>
      <c r="P26" s="65"/>
      <c r="Q26" s="13" cm="1">
        <f t="array" ref="Q26:R26">LINEST('Male Baseline'!L26:U26,'Male Baseline'!L$2:U$2,TRUE,FALSE)</f>
        <v>-9.2792440695096831E-6</v>
      </c>
      <c r="R26" s="61">
        <v>1.9086415603011744E-2</v>
      </c>
      <c r="S26" s="65"/>
      <c r="U26" s="37"/>
      <c r="V26" s="37"/>
      <c r="W26" s="37"/>
      <c r="X26" s="37"/>
      <c r="Y26" s="37"/>
    </row>
    <row r="27" spans="1:25" x14ac:dyDescent="0.2">
      <c r="A27">
        <f t="shared" si="2"/>
        <v>24</v>
      </c>
      <c r="B27" s="65">
        <f t="shared" si="17"/>
        <v>4.2355419279927766E-4</v>
      </c>
      <c r="C27" s="65">
        <f t="shared" si="18"/>
        <v>4.2132478430133356E-4</v>
      </c>
      <c r="D27" s="65">
        <f t="shared" si="19"/>
        <v>4.190953758033886E-4</v>
      </c>
      <c r="E27" s="65">
        <f t="shared" si="20"/>
        <v>4.1686596730544428E-4</v>
      </c>
      <c r="F27" s="65">
        <f t="shared" si="21"/>
        <v>4.1463655880750018E-4</v>
      </c>
      <c r="G27" s="65">
        <f t="shared" si="22"/>
        <v>4.1240715030955522E-4</v>
      </c>
      <c r="H27" s="65">
        <f t="shared" si="23"/>
        <v>4.1017774181161069E-4</v>
      </c>
      <c r="I27" s="65">
        <f t="shared" si="24"/>
        <v>4.0794833331366659E-4</v>
      </c>
      <c r="J27" s="65">
        <f t="shared" si="25"/>
        <v>4.0571892481572162E-4</v>
      </c>
      <c r="K27" s="65">
        <f t="shared" si="26"/>
        <v>4.0348951631777731E-4</v>
      </c>
      <c r="L27" s="65">
        <f t="shared" si="27"/>
        <v>4.0126010781983321E-4</v>
      </c>
      <c r="M27" s="65">
        <f t="shared" si="28"/>
        <v>3.9903069932188911E-4</v>
      </c>
      <c r="N27" s="65">
        <f t="shared" si="29"/>
        <v>3.9680129082394393E-4</v>
      </c>
      <c r="O27" s="65">
        <f t="shared" si="30"/>
        <v>3.9457188232599983E-4</v>
      </c>
      <c r="P27" s="65"/>
      <c r="Q27" s="13" cm="1">
        <f t="array" ref="Q27:R27">LINEST('Male Baseline'!L27:U27,'Male Baseline'!L$2:U$2,TRUE,FALSE)</f>
        <v>-1.3221208925813507E-6</v>
      </c>
      <c r="R27" s="61">
        <v>3.0872749260221792E-3</v>
      </c>
      <c r="S27" s="65"/>
      <c r="U27" s="37"/>
      <c r="V27" s="37"/>
      <c r="W27" s="37"/>
      <c r="X27" s="37"/>
      <c r="Y27" s="37"/>
    </row>
    <row r="28" spans="1:25" x14ac:dyDescent="0.2">
      <c r="A28">
        <f t="shared" si="2"/>
        <v>25</v>
      </c>
      <c r="B28" s="65">
        <f t="shared" si="17"/>
        <v>4.2682103308700533E-4</v>
      </c>
      <c r="C28" s="65">
        <f t="shared" si="18"/>
        <v>4.2668780861751651E-4</v>
      </c>
      <c r="D28" s="65">
        <f t="shared" si="19"/>
        <v>4.2655458414802682E-4</v>
      </c>
      <c r="E28" s="65">
        <f t="shared" si="20"/>
        <v>4.2642135967853757E-4</v>
      </c>
      <c r="F28" s="65">
        <f t="shared" si="21"/>
        <v>4.2628813520904788E-4</v>
      </c>
      <c r="G28" s="65">
        <f t="shared" si="22"/>
        <v>4.2615491073955906E-4</v>
      </c>
      <c r="H28" s="65">
        <f t="shared" si="23"/>
        <v>4.2602168627006937E-4</v>
      </c>
      <c r="I28" s="65">
        <f t="shared" si="24"/>
        <v>4.2588846180057968E-4</v>
      </c>
      <c r="J28" s="65">
        <f t="shared" si="25"/>
        <v>4.2575523733109086E-4</v>
      </c>
      <c r="K28" s="65">
        <f t="shared" si="26"/>
        <v>4.2562201286160074E-4</v>
      </c>
      <c r="L28" s="65">
        <f t="shared" si="27"/>
        <v>4.2548878839211192E-4</v>
      </c>
      <c r="M28" s="65">
        <f t="shared" si="28"/>
        <v>4.2535556392262223E-4</v>
      </c>
      <c r="N28" s="65">
        <f t="shared" si="29"/>
        <v>4.2522233945313298E-4</v>
      </c>
      <c r="O28" s="65">
        <f t="shared" si="30"/>
        <v>4.2508911498364372E-4</v>
      </c>
      <c r="P28" s="65"/>
      <c r="Q28" s="13" cm="1">
        <f t="array" ref="Q28:R28">LINEST('Male Baseline'!L28:U28,'Male Baseline'!L$2:U$2,TRUE,FALSE)</f>
        <v>3.0058518628945231E-6</v>
      </c>
      <c r="R28" s="61">
        <v>-5.6423043603854896E-3</v>
      </c>
      <c r="S28" s="65"/>
      <c r="U28" s="37"/>
      <c r="V28" s="37"/>
      <c r="W28" s="37"/>
      <c r="X28" s="37"/>
      <c r="Y28" s="37"/>
    </row>
    <row r="29" spans="1:25" x14ac:dyDescent="0.2">
      <c r="A29">
        <f t="shared" si="2"/>
        <v>26</v>
      </c>
      <c r="B29" s="65">
        <f t="shared" si="17"/>
        <v>4.4156511858639688E-4</v>
      </c>
      <c r="C29" s="65">
        <f t="shared" si="18"/>
        <v>4.4096825249740528E-4</v>
      </c>
      <c r="D29" s="65">
        <f t="shared" si="19"/>
        <v>4.4037138640841368E-4</v>
      </c>
      <c r="E29" s="65">
        <f t="shared" si="20"/>
        <v>4.3977452031942164E-4</v>
      </c>
      <c r="F29" s="65">
        <f t="shared" si="21"/>
        <v>4.3917765423042961E-4</v>
      </c>
      <c r="G29" s="65">
        <f t="shared" si="22"/>
        <v>4.3858078814143844E-4</v>
      </c>
      <c r="H29" s="65">
        <f t="shared" si="23"/>
        <v>4.3798392205244641E-4</v>
      </c>
      <c r="I29" s="65">
        <f t="shared" si="24"/>
        <v>4.3738705596345481E-4</v>
      </c>
      <c r="J29" s="65">
        <f t="shared" si="25"/>
        <v>4.3679018987446321E-4</v>
      </c>
      <c r="K29" s="65">
        <f t="shared" si="26"/>
        <v>4.3619332378547074E-4</v>
      </c>
      <c r="L29" s="65">
        <f t="shared" si="27"/>
        <v>4.3559645769647957E-4</v>
      </c>
      <c r="M29" s="65">
        <f t="shared" si="28"/>
        <v>4.3499959160748711E-4</v>
      </c>
      <c r="N29" s="65">
        <f t="shared" si="29"/>
        <v>4.3440272551849594E-4</v>
      </c>
      <c r="O29" s="65">
        <f t="shared" si="30"/>
        <v>4.3380585942950434E-4</v>
      </c>
      <c r="P29" s="65"/>
      <c r="Q29" s="13" cm="1">
        <f t="array" ref="Q29:R29">LINEST('Male Baseline'!L29:U29,'Male Baseline'!L$2:U$2,TRUE,FALSE)</f>
        <v>-5.2224807111652227E-6</v>
      </c>
      <c r="R29" s="61">
        <v>1.0975742661791452E-2</v>
      </c>
      <c r="S29" s="65"/>
      <c r="U29" s="37"/>
      <c r="V29" s="37"/>
      <c r="W29" s="37"/>
      <c r="X29" s="37"/>
      <c r="Y29" s="37"/>
    </row>
    <row r="30" spans="1:25" x14ac:dyDescent="0.2">
      <c r="A30">
        <f t="shared" si="2"/>
        <v>27</v>
      </c>
      <c r="B30" s="65">
        <f t="shared" si="17"/>
        <v>4.2872516423830744E-4</v>
      </c>
      <c r="C30" s="65">
        <f t="shared" si="18"/>
        <v>4.312102649576279E-4</v>
      </c>
      <c r="D30" s="65">
        <f t="shared" si="19"/>
        <v>4.3369536567694923E-4</v>
      </c>
      <c r="E30" s="65">
        <f t="shared" si="20"/>
        <v>4.3618046639627012E-4</v>
      </c>
      <c r="F30" s="65">
        <f t="shared" si="21"/>
        <v>4.3866556711559101E-4</v>
      </c>
      <c r="G30" s="65">
        <f t="shared" si="22"/>
        <v>4.4115066783491277E-4</v>
      </c>
      <c r="H30" s="65">
        <f t="shared" si="23"/>
        <v>4.4363576855423366E-4</v>
      </c>
      <c r="I30" s="65">
        <f t="shared" si="24"/>
        <v>4.4612086927355455E-4</v>
      </c>
      <c r="J30" s="65">
        <f t="shared" si="25"/>
        <v>4.4860596999287544E-4</v>
      </c>
      <c r="K30" s="65">
        <f t="shared" si="26"/>
        <v>4.5109107071219677E-4</v>
      </c>
      <c r="L30" s="65">
        <f t="shared" si="27"/>
        <v>4.5357617143151809E-4</v>
      </c>
      <c r="M30" s="65">
        <f t="shared" si="28"/>
        <v>4.5606127215083855E-4</v>
      </c>
      <c r="N30" s="65">
        <f t="shared" si="29"/>
        <v>4.5854637287016031E-4</v>
      </c>
      <c r="O30" s="65">
        <f t="shared" si="30"/>
        <v>4.6103147358948077E-4</v>
      </c>
      <c r="P30" s="65"/>
      <c r="Q30" s="13" cm="1">
        <f t="array" ref="Q30:R30">LINEST('Male Baseline'!L30:U30,'Male Baseline'!L$2:U$2,TRUE,FALSE)</f>
        <v>5.0516452034687707E-6</v>
      </c>
      <c r="R30" s="61">
        <v>-9.7441171333578509E-3</v>
      </c>
      <c r="S30" s="65"/>
      <c r="U30" s="37"/>
      <c r="V30" s="37"/>
      <c r="W30" s="37"/>
      <c r="X30" s="37"/>
      <c r="Y30" s="37"/>
    </row>
    <row r="31" spans="1:25" x14ac:dyDescent="0.2">
      <c r="A31">
        <f t="shared" si="2"/>
        <v>28</v>
      </c>
      <c r="B31" s="65">
        <f t="shared" si="17"/>
        <v>4.5528281316583891E-4</v>
      </c>
      <c r="C31" s="65">
        <f t="shared" si="18"/>
        <v>4.5442266259011592E-4</v>
      </c>
      <c r="D31" s="65">
        <f t="shared" si="19"/>
        <v>4.5356251201439379E-4</v>
      </c>
      <c r="E31" s="65">
        <f t="shared" si="20"/>
        <v>4.5270236143866993E-4</v>
      </c>
      <c r="F31" s="65">
        <f t="shared" si="21"/>
        <v>4.5184221086294694E-4</v>
      </c>
      <c r="G31" s="65">
        <f t="shared" si="22"/>
        <v>4.5098206028722481E-4</v>
      </c>
      <c r="H31" s="65">
        <f t="shared" si="23"/>
        <v>4.5012190971150095E-4</v>
      </c>
      <c r="I31" s="65">
        <f t="shared" si="24"/>
        <v>4.4926175913577969E-4</v>
      </c>
      <c r="J31" s="65">
        <f t="shared" si="25"/>
        <v>4.4840160856005583E-4</v>
      </c>
      <c r="K31" s="65">
        <f t="shared" si="26"/>
        <v>4.475414579843337E-4</v>
      </c>
      <c r="L31" s="65">
        <f t="shared" si="27"/>
        <v>4.4668130740861071E-4</v>
      </c>
      <c r="M31" s="65">
        <f t="shared" si="28"/>
        <v>4.4582115683288685E-4</v>
      </c>
      <c r="N31" s="65">
        <f t="shared" si="29"/>
        <v>4.4496100625716472E-4</v>
      </c>
      <c r="O31" s="65">
        <f t="shared" si="30"/>
        <v>4.4410085568144173E-4</v>
      </c>
      <c r="P31" s="65"/>
      <c r="Q31" s="13" cm="1">
        <f t="array" ref="Q31:R31">LINEST('Male Baseline'!L31:U31,'Male Baseline'!L$2:U$2,TRUE,FALSE)</f>
        <v>5.0595931815119827E-6</v>
      </c>
      <c r="R31" s="61">
        <v>-9.7528175214639679E-3</v>
      </c>
      <c r="S31" s="65"/>
      <c r="U31" s="37"/>
      <c r="V31" s="37"/>
      <c r="W31" s="37"/>
      <c r="X31" s="37"/>
      <c r="Y31" s="37"/>
    </row>
    <row r="32" spans="1:25" x14ac:dyDescent="0.2">
      <c r="A32">
        <f t="shared" si="2"/>
        <v>29</v>
      </c>
      <c r="B32" s="65">
        <f t="shared" si="17"/>
        <v>4.9984635482046985E-4</v>
      </c>
      <c r="C32" s="65">
        <f t="shared" si="18"/>
        <v>4.9409016228105489E-4</v>
      </c>
      <c r="D32" s="65">
        <f t="shared" si="19"/>
        <v>4.8833396974163733E-4</v>
      </c>
      <c r="E32" s="65">
        <f t="shared" si="20"/>
        <v>4.8257777720221891E-4</v>
      </c>
      <c r="F32" s="65">
        <f t="shared" si="21"/>
        <v>4.7682158466280482E-4</v>
      </c>
      <c r="G32" s="65">
        <f t="shared" si="22"/>
        <v>4.7106539212338552E-4</v>
      </c>
      <c r="H32" s="65">
        <f t="shared" si="23"/>
        <v>4.6530919958396796E-4</v>
      </c>
      <c r="I32" s="65">
        <f t="shared" si="24"/>
        <v>4.5955300704455301E-4</v>
      </c>
      <c r="J32" s="65">
        <f t="shared" si="25"/>
        <v>4.5379681450513545E-4</v>
      </c>
      <c r="K32" s="65">
        <f t="shared" si="26"/>
        <v>4.4804062196571702E-4</v>
      </c>
      <c r="L32" s="65">
        <f t="shared" si="27"/>
        <v>4.4228442942630293E-4</v>
      </c>
      <c r="M32" s="65">
        <f t="shared" si="28"/>
        <v>4.3652823688688364E-4</v>
      </c>
      <c r="N32" s="65">
        <f t="shared" si="29"/>
        <v>4.3077204434746608E-4</v>
      </c>
      <c r="O32" s="65">
        <f t="shared" si="30"/>
        <v>4.2501585180805112E-4</v>
      </c>
      <c r="P32" s="65"/>
      <c r="Q32" s="13" cm="1">
        <f t="array" ref="Q32:R32">LINEST('Male Baseline'!L32:U32,'Male Baseline'!L$2:U$2,TRUE,FALSE)</f>
        <v>-1.8611433869384256E-5</v>
      </c>
      <c r="R32" s="61">
        <v>3.7986494057761097E-2</v>
      </c>
      <c r="S32" s="65"/>
      <c r="U32" s="37"/>
      <c r="V32" s="37"/>
      <c r="W32" s="37"/>
      <c r="X32" s="37"/>
      <c r="Y32" s="37"/>
    </row>
    <row r="33" spans="1:25" x14ac:dyDescent="0.2">
      <c r="A33">
        <f t="shared" si="2"/>
        <v>30</v>
      </c>
      <c r="B33" s="65">
        <f t="shared" si="17"/>
        <v>4.9409926417709037E-4</v>
      </c>
      <c r="C33" s="65">
        <f t="shared" si="18"/>
        <v>4.9268587816124389E-4</v>
      </c>
      <c r="D33" s="65">
        <f t="shared" si="19"/>
        <v>4.9127249214539741E-4</v>
      </c>
      <c r="E33" s="65">
        <f t="shared" si="20"/>
        <v>4.898591061295492E-4</v>
      </c>
      <c r="F33" s="65">
        <f t="shared" si="21"/>
        <v>4.8844572011370446E-4</v>
      </c>
      <c r="G33" s="65">
        <f t="shared" si="22"/>
        <v>4.8703233409785624E-4</v>
      </c>
      <c r="H33" s="65">
        <f t="shared" si="23"/>
        <v>4.8561894808200976E-4</v>
      </c>
      <c r="I33" s="65">
        <f t="shared" si="24"/>
        <v>4.8420556206616328E-4</v>
      </c>
      <c r="J33" s="65">
        <f t="shared" si="25"/>
        <v>4.827921760503168E-4</v>
      </c>
      <c r="K33" s="65">
        <f t="shared" si="26"/>
        <v>4.8137879003446859E-4</v>
      </c>
      <c r="L33" s="65">
        <f t="shared" si="27"/>
        <v>4.7996540401862384E-4</v>
      </c>
      <c r="M33" s="65">
        <f t="shared" si="28"/>
        <v>4.7855201800277563E-4</v>
      </c>
      <c r="N33" s="65">
        <f t="shared" si="29"/>
        <v>4.7713863198692915E-4</v>
      </c>
      <c r="O33" s="65">
        <f t="shared" si="30"/>
        <v>4.7572524597108267E-4</v>
      </c>
      <c r="P33" s="65"/>
      <c r="Q33" s="13" cm="1">
        <f t="array" ref="Q33:R33">LINEST('Male Baseline'!L33:U33,'Male Baseline'!L$2:U$2,TRUE,FALSE)</f>
        <v>9.1385043995886585E-6</v>
      </c>
      <c r="R33" s="61">
        <v>-1.7940997157863924E-2</v>
      </c>
      <c r="S33" s="65"/>
      <c r="U33" s="37"/>
      <c r="V33" s="37"/>
      <c r="W33" s="37"/>
      <c r="X33" s="37"/>
      <c r="Y33" s="37"/>
    </row>
    <row r="34" spans="1:25" x14ac:dyDescent="0.2">
      <c r="A34">
        <f t="shared" si="2"/>
        <v>31</v>
      </c>
      <c r="B34" s="65">
        <f t="shared" si="17"/>
        <v>5.1893410477684928E-4</v>
      </c>
      <c r="C34" s="65">
        <f t="shared" si="18"/>
        <v>5.1780148247567337E-4</v>
      </c>
      <c r="D34" s="65">
        <f t="shared" si="19"/>
        <v>5.1666886017449854E-4</v>
      </c>
      <c r="E34" s="65">
        <f t="shared" si="20"/>
        <v>5.1553623787332285E-4</v>
      </c>
      <c r="F34" s="65">
        <f t="shared" si="21"/>
        <v>5.1440361557214781E-4</v>
      </c>
      <c r="G34" s="65">
        <f t="shared" si="22"/>
        <v>5.1327099327097211E-4</v>
      </c>
      <c r="H34" s="65">
        <f t="shared" si="23"/>
        <v>5.1213837096979729E-4</v>
      </c>
      <c r="I34" s="65">
        <f t="shared" si="24"/>
        <v>5.1100574866862138E-4</v>
      </c>
      <c r="J34" s="65">
        <f t="shared" si="25"/>
        <v>5.0987312636744655E-4</v>
      </c>
      <c r="K34" s="65">
        <f t="shared" si="26"/>
        <v>5.0874050406627086E-4</v>
      </c>
      <c r="L34" s="65">
        <f t="shared" si="27"/>
        <v>5.0760788176509582E-4</v>
      </c>
      <c r="M34" s="65">
        <f t="shared" si="28"/>
        <v>5.0647525946392012E-4</v>
      </c>
      <c r="N34" s="65">
        <f t="shared" si="29"/>
        <v>5.053426371627453E-4</v>
      </c>
      <c r="O34" s="65">
        <f t="shared" si="30"/>
        <v>5.0421001486156939E-4</v>
      </c>
      <c r="P34" s="65"/>
      <c r="Q34" s="13" cm="1">
        <f t="array" ref="Q34:R34">LINEST('Male Baseline'!L34:U34,'Male Baseline'!L$2:U$2,TRUE,FALSE)</f>
        <v>-5.3191189931800921E-6</v>
      </c>
      <c r="R34" s="61">
        <v>1.1235520882083043E-2</v>
      </c>
      <c r="S34" s="65"/>
      <c r="U34" s="37"/>
      <c r="V34" s="37"/>
      <c r="W34" s="37"/>
      <c r="X34" s="37"/>
      <c r="Y34" s="37"/>
    </row>
    <row r="35" spans="1:25" x14ac:dyDescent="0.2">
      <c r="A35">
        <f t="shared" si="2"/>
        <v>32</v>
      </c>
      <c r="B35" s="65">
        <f t="shared" si="17"/>
        <v>5.7030899096530488E-4</v>
      </c>
      <c r="C35" s="65">
        <f t="shared" si="18"/>
        <v>5.6572565470374911E-4</v>
      </c>
      <c r="D35" s="65">
        <f t="shared" si="19"/>
        <v>5.6114231844219334E-4</v>
      </c>
      <c r="E35" s="65">
        <f t="shared" si="20"/>
        <v>5.56558982180638E-4</v>
      </c>
      <c r="F35" s="65">
        <f t="shared" si="21"/>
        <v>5.519756459190818E-4</v>
      </c>
      <c r="G35" s="65">
        <f t="shared" si="22"/>
        <v>5.4739230965752646E-4</v>
      </c>
      <c r="H35" s="65">
        <f t="shared" si="23"/>
        <v>5.4280897339597112E-4</v>
      </c>
      <c r="I35" s="65">
        <f t="shared" si="24"/>
        <v>5.3822563713441492E-4</v>
      </c>
      <c r="J35" s="65">
        <f t="shared" si="25"/>
        <v>5.3364230087285958E-4</v>
      </c>
      <c r="K35" s="65">
        <f t="shared" si="26"/>
        <v>5.2905896461130381E-4</v>
      </c>
      <c r="L35" s="65">
        <f t="shared" si="27"/>
        <v>5.2447562834974804E-4</v>
      </c>
      <c r="M35" s="65">
        <f t="shared" si="28"/>
        <v>5.1989229208819227E-4</v>
      </c>
      <c r="N35" s="65">
        <f t="shared" si="29"/>
        <v>5.1530895582663694E-4</v>
      </c>
      <c r="O35" s="65">
        <f t="shared" si="30"/>
        <v>5.1072561956508073E-4</v>
      </c>
      <c r="P35" s="65"/>
      <c r="Q35" s="13" cm="1">
        <f t="array" ref="Q35:R35">LINEST('Male Baseline'!L35:U35,'Male Baseline'!L$2:U$2,TRUE,FALSE)</f>
        <v>-3.0307556179298483E-6</v>
      </c>
      <c r="R35" s="61">
        <v>6.6519751142549953E-3</v>
      </c>
      <c r="S35" s="65"/>
      <c r="U35" s="37"/>
      <c r="V35" s="37"/>
      <c r="W35" s="37"/>
      <c r="X35" s="37"/>
      <c r="Y35" s="37"/>
    </row>
    <row r="36" spans="1:25" x14ac:dyDescent="0.2">
      <c r="A36">
        <f t="shared" si="2"/>
        <v>33</v>
      </c>
      <c r="B36" s="65">
        <f t="shared" si="17"/>
        <v>6.1516394900458949E-4</v>
      </c>
      <c r="C36" s="65">
        <f t="shared" si="18"/>
        <v>6.0662201103122305E-4</v>
      </c>
      <c r="D36" s="65">
        <f t="shared" si="19"/>
        <v>5.98080073057854E-4</v>
      </c>
      <c r="E36" s="65">
        <f t="shared" si="20"/>
        <v>5.8953813508448756E-4</v>
      </c>
      <c r="F36" s="65">
        <f t="shared" si="21"/>
        <v>5.8099619711112025E-4</v>
      </c>
      <c r="G36" s="65">
        <f t="shared" si="22"/>
        <v>5.7245425913775381E-4</v>
      </c>
      <c r="H36" s="65">
        <f t="shared" si="23"/>
        <v>5.6391232116438737E-4</v>
      </c>
      <c r="I36" s="65">
        <f t="shared" si="24"/>
        <v>5.5537038319101832E-4</v>
      </c>
      <c r="J36" s="65">
        <f t="shared" si="25"/>
        <v>5.4682844521765188E-4</v>
      </c>
      <c r="K36" s="65">
        <f t="shared" si="26"/>
        <v>5.3828650724428457E-4</v>
      </c>
      <c r="L36" s="65">
        <f t="shared" si="27"/>
        <v>5.2974456927091813E-4</v>
      </c>
      <c r="M36" s="65">
        <f t="shared" si="28"/>
        <v>5.2120263129755082E-4</v>
      </c>
      <c r="N36" s="65">
        <f t="shared" si="29"/>
        <v>5.1266069332418437E-4</v>
      </c>
      <c r="O36" s="65">
        <f t="shared" si="30"/>
        <v>5.0411875535081706E-4</v>
      </c>
      <c r="P36" s="65"/>
      <c r="Q36" s="13" cm="1">
        <f t="array" ref="Q36:R36">LINEST('Male Baseline'!L36:U36,'Male Baseline'!L$2:U$2,TRUE,FALSE)</f>
        <v>-6.9527148171829703E-6</v>
      </c>
      <c r="R36" s="61">
        <v>1.4591788396175932E-2</v>
      </c>
      <c r="S36" s="65"/>
      <c r="U36" s="37"/>
      <c r="V36" s="37"/>
      <c r="W36" s="37"/>
      <c r="X36" s="37"/>
      <c r="Y36" s="37"/>
    </row>
    <row r="37" spans="1:25" x14ac:dyDescent="0.2">
      <c r="A37">
        <f t="shared" si="2"/>
        <v>34</v>
      </c>
      <c r="B37" s="65">
        <f t="shared" si="17"/>
        <v>6.5544436845938175E-4</v>
      </c>
      <c r="C37" s="65">
        <f t="shared" si="18"/>
        <v>6.4636074508794914E-4</v>
      </c>
      <c r="D37" s="65">
        <f t="shared" si="19"/>
        <v>6.372771217165122E-4</v>
      </c>
      <c r="E37" s="65">
        <f t="shared" si="20"/>
        <v>6.2819349834507959E-4</v>
      </c>
      <c r="F37" s="65">
        <f t="shared" si="21"/>
        <v>6.1910987497364612E-4</v>
      </c>
      <c r="G37" s="65">
        <f t="shared" si="22"/>
        <v>6.1002625160221351E-4</v>
      </c>
      <c r="H37" s="65">
        <f t="shared" si="23"/>
        <v>6.0094262823078091E-4</v>
      </c>
      <c r="I37" s="65">
        <f t="shared" si="24"/>
        <v>5.9185900485934397E-4</v>
      </c>
      <c r="J37" s="65">
        <f t="shared" si="25"/>
        <v>5.8277538148791136E-4</v>
      </c>
      <c r="K37" s="65">
        <f t="shared" si="26"/>
        <v>5.7369175811647832E-4</v>
      </c>
      <c r="L37" s="65">
        <f t="shared" si="27"/>
        <v>5.6460813474504528E-4</v>
      </c>
      <c r="M37" s="65">
        <f t="shared" si="28"/>
        <v>5.5552451137361224E-4</v>
      </c>
      <c r="N37" s="65">
        <f t="shared" si="29"/>
        <v>5.4644088800217617E-4</v>
      </c>
      <c r="O37" s="65">
        <f t="shared" si="30"/>
        <v>5.3735726463074269E-4</v>
      </c>
      <c r="P37" s="65"/>
      <c r="Q37" s="13" cm="1">
        <f t="array" ref="Q37:R37">LINEST('Male Baseline'!L37:U37,'Male Baseline'!L$2:U$2,TRUE,FALSE)</f>
        <v>-1.7231566641172408E-5</v>
      </c>
      <c r="R37" s="61">
        <v>3.5302285195282571E-2</v>
      </c>
      <c r="S37" s="65"/>
      <c r="U37" s="37"/>
      <c r="V37" s="37"/>
      <c r="W37" s="37"/>
      <c r="X37" s="37"/>
      <c r="Y37" s="37"/>
    </row>
    <row r="38" spans="1:25" x14ac:dyDescent="0.2">
      <c r="A38">
        <f t="shared" si="2"/>
        <v>35</v>
      </c>
      <c r="B38" s="65">
        <f t="shared" si="17"/>
        <v>6.5104112172510633E-4</v>
      </c>
      <c r="C38" s="65">
        <f t="shared" si="18"/>
        <v>6.5200962003238248E-4</v>
      </c>
      <c r="D38" s="65">
        <f t="shared" si="19"/>
        <v>6.5297811833965515E-4</v>
      </c>
      <c r="E38" s="65">
        <f t="shared" si="20"/>
        <v>6.5394661664693043E-4</v>
      </c>
      <c r="F38" s="65">
        <f t="shared" si="21"/>
        <v>6.5491511495420571E-4</v>
      </c>
      <c r="G38" s="65">
        <f t="shared" si="22"/>
        <v>6.5588361326148099E-4</v>
      </c>
      <c r="H38" s="65">
        <f t="shared" si="23"/>
        <v>6.5685211156875627E-4</v>
      </c>
      <c r="I38" s="65">
        <f t="shared" si="24"/>
        <v>6.5782060987602982E-4</v>
      </c>
      <c r="J38" s="65">
        <f t="shared" si="25"/>
        <v>6.587891081833051E-4</v>
      </c>
      <c r="K38" s="65">
        <f t="shared" si="26"/>
        <v>6.5975760649058038E-4</v>
      </c>
      <c r="L38" s="65">
        <f t="shared" si="27"/>
        <v>6.6072610479785566E-4</v>
      </c>
      <c r="M38" s="65">
        <f t="shared" si="28"/>
        <v>6.6169460310513094E-4</v>
      </c>
      <c r="N38" s="65">
        <f t="shared" si="29"/>
        <v>6.6266310141240448E-4</v>
      </c>
      <c r="O38" s="65">
        <f t="shared" si="30"/>
        <v>6.6363159971967976E-4</v>
      </c>
      <c r="P38" s="65"/>
      <c r="Q38" s="13" cm="1">
        <f t="array" ref="Q38:R38">LINEST('Male Baseline'!L38:U38,'Male Baseline'!L$2:U$2,TRUE,FALSE)</f>
        <v>5.0813546137930852E-6</v>
      </c>
      <c r="R38" s="61">
        <v>-9.5422494065768009E-3</v>
      </c>
      <c r="S38" s="65"/>
      <c r="U38" s="37"/>
      <c r="V38" s="37"/>
      <c r="W38" s="37"/>
      <c r="X38" s="37"/>
      <c r="Y38" s="37"/>
    </row>
    <row r="39" spans="1:25" x14ac:dyDescent="0.2">
      <c r="A39">
        <f t="shared" si="2"/>
        <v>36</v>
      </c>
      <c r="B39" s="65">
        <f t="shared" si="17"/>
        <v>6.5726514543665683E-4</v>
      </c>
      <c r="C39" s="65">
        <f t="shared" si="18"/>
        <v>6.6239233703126914E-4</v>
      </c>
      <c r="D39" s="65">
        <f t="shared" si="19"/>
        <v>6.6751952862587885E-4</v>
      </c>
      <c r="E39" s="65">
        <f t="shared" si="20"/>
        <v>6.7264672022048898E-4</v>
      </c>
      <c r="F39" s="65">
        <f t="shared" si="21"/>
        <v>6.7777391181510042E-4</v>
      </c>
      <c r="G39" s="65">
        <f t="shared" si="22"/>
        <v>6.8290110340971056E-4</v>
      </c>
      <c r="H39" s="65">
        <f t="shared" si="23"/>
        <v>6.880282950043207E-4</v>
      </c>
      <c r="I39" s="65">
        <f t="shared" si="24"/>
        <v>6.9315548659893214E-4</v>
      </c>
      <c r="J39" s="65">
        <f t="shared" si="25"/>
        <v>6.9828267819354228E-4</v>
      </c>
      <c r="K39" s="65">
        <f t="shared" si="26"/>
        <v>7.0340986978815285E-4</v>
      </c>
      <c r="L39" s="65">
        <f t="shared" si="27"/>
        <v>7.0853706138276429E-4</v>
      </c>
      <c r="M39" s="65">
        <f t="shared" si="28"/>
        <v>7.1366425297737443E-4</v>
      </c>
      <c r="N39" s="65">
        <f t="shared" si="29"/>
        <v>7.1879144457198457E-4</v>
      </c>
      <c r="O39" s="65">
        <f t="shared" si="30"/>
        <v>7.2391863616659601E-4</v>
      </c>
      <c r="P39" s="65"/>
      <c r="Q39" s="13" cm="1">
        <f t="array" ref="Q39:R39">LINEST('Male Baseline'!L39:U39,'Male Baseline'!L$2:U$2,TRUE,FALSE)</f>
        <v>1.0942850642685825E-5</v>
      </c>
      <c r="R39" s="61">
        <v>-2.1400348285718716E-2</v>
      </c>
      <c r="S39" s="65"/>
      <c r="U39" s="37"/>
      <c r="V39" s="37"/>
      <c r="W39" s="37"/>
      <c r="X39" s="37"/>
      <c r="Y39" s="37"/>
    </row>
    <row r="40" spans="1:25" x14ac:dyDescent="0.2">
      <c r="A40">
        <f t="shared" si="2"/>
        <v>37</v>
      </c>
      <c r="B40" s="65">
        <f t="shared" si="17"/>
        <v>7.5182020790450464E-4</v>
      </c>
      <c r="C40" s="65">
        <f t="shared" si="18"/>
        <v>7.4778840625549462E-4</v>
      </c>
      <c r="D40" s="65">
        <f t="shared" si="19"/>
        <v>7.43756604606482E-4</v>
      </c>
      <c r="E40" s="65">
        <f t="shared" si="20"/>
        <v>7.3972480295747024E-4</v>
      </c>
      <c r="F40" s="65">
        <f t="shared" si="21"/>
        <v>7.3569300130845849E-4</v>
      </c>
      <c r="G40" s="65">
        <f t="shared" si="22"/>
        <v>7.3166119965944673E-4</v>
      </c>
      <c r="H40" s="65">
        <f t="shared" si="23"/>
        <v>7.2762939801043498E-4</v>
      </c>
      <c r="I40" s="65">
        <f t="shared" si="24"/>
        <v>7.2359759636142322E-4</v>
      </c>
      <c r="J40" s="65">
        <f t="shared" si="25"/>
        <v>7.1956579471241146E-4</v>
      </c>
      <c r="K40" s="65">
        <f t="shared" si="26"/>
        <v>7.1553399306339971E-4</v>
      </c>
      <c r="L40" s="65">
        <f t="shared" si="27"/>
        <v>7.1150219141438882E-4</v>
      </c>
      <c r="M40" s="65">
        <f t="shared" si="28"/>
        <v>7.074703897653762E-4</v>
      </c>
      <c r="N40" s="65">
        <f t="shared" si="29"/>
        <v>7.0343858811636444E-4</v>
      </c>
      <c r="O40" s="65">
        <f t="shared" si="30"/>
        <v>6.9940678646735355E-4</v>
      </c>
      <c r="P40" s="65"/>
      <c r="Q40" s="13" cm="1">
        <f t="array" ref="Q40:R40">LINEST('Male Baseline'!L40:U40,'Male Baseline'!L$2:U$2,TRUE,FALSE)</f>
        <v>-6.4582895207222774E-6</v>
      </c>
      <c r="R40" s="61">
        <v>1.3749386139091522E-2</v>
      </c>
      <c r="S40" s="65"/>
      <c r="U40" s="37"/>
      <c r="V40" s="37"/>
      <c r="W40" s="37"/>
      <c r="X40" s="37"/>
      <c r="Y40" s="37"/>
    </row>
    <row r="41" spans="1:25" x14ac:dyDescent="0.2">
      <c r="A41">
        <f t="shared" si="2"/>
        <v>38</v>
      </c>
      <c r="B41" s="65">
        <f t="shared" si="17"/>
        <v>8.7377241637621832E-4</v>
      </c>
      <c r="C41" s="65">
        <f t="shared" si="18"/>
        <v>8.5875382278732641E-4</v>
      </c>
      <c r="D41" s="65">
        <f t="shared" si="19"/>
        <v>8.4373522919843277E-4</v>
      </c>
      <c r="E41" s="65">
        <f t="shared" si="20"/>
        <v>8.2871663560954087E-4</v>
      </c>
      <c r="F41" s="65">
        <f t="shared" si="21"/>
        <v>8.136980420206455E-4</v>
      </c>
      <c r="G41" s="65">
        <f t="shared" si="22"/>
        <v>7.9867944843175533E-4</v>
      </c>
      <c r="H41" s="65">
        <f t="shared" si="23"/>
        <v>7.8366085484286342E-4</v>
      </c>
      <c r="I41" s="65">
        <f t="shared" si="24"/>
        <v>7.6864226125396978E-4</v>
      </c>
      <c r="J41" s="65">
        <f t="shared" si="25"/>
        <v>7.5362366766507614E-4</v>
      </c>
      <c r="K41" s="65">
        <f t="shared" si="26"/>
        <v>7.3860507407618251E-4</v>
      </c>
      <c r="L41" s="65">
        <f t="shared" si="27"/>
        <v>7.2358648048729234E-4</v>
      </c>
      <c r="M41" s="65">
        <f t="shared" si="28"/>
        <v>7.085678868983987E-4</v>
      </c>
      <c r="N41" s="65">
        <f t="shared" si="29"/>
        <v>6.9354929330950506E-4</v>
      </c>
      <c r="O41" s="65">
        <f t="shared" si="30"/>
        <v>6.7853069972061315E-4</v>
      </c>
      <c r="P41" s="65"/>
      <c r="Q41" s="13" cm="1">
        <f t="array" ref="Q41:R41">LINEST('Male Baseline'!L41:U41,'Male Baseline'!L$2:U$2,TRUE,FALSE)</f>
        <v>-1.4153478197288179E-5</v>
      </c>
      <c r="R41" s="61">
        <v>2.932454209720798E-2</v>
      </c>
      <c r="S41" s="65"/>
      <c r="U41" s="37"/>
      <c r="V41" s="37"/>
      <c r="W41" s="37"/>
      <c r="X41" s="37"/>
      <c r="Y41" s="37"/>
    </row>
    <row r="42" spans="1:25" x14ac:dyDescent="0.2">
      <c r="A42">
        <f t="shared" si="2"/>
        <v>39</v>
      </c>
      <c r="B42" s="65">
        <f t="shared" si="17"/>
        <v>9.7694172278904763E-4</v>
      </c>
      <c r="C42" s="65">
        <f t="shared" si="18"/>
        <v>9.531711873288426E-4</v>
      </c>
      <c r="D42" s="65">
        <f t="shared" si="19"/>
        <v>9.2940065186863929E-4</v>
      </c>
      <c r="E42" s="65">
        <f t="shared" si="20"/>
        <v>9.0563011640843599E-4</v>
      </c>
      <c r="F42" s="65">
        <f t="shared" si="21"/>
        <v>8.8185958094823269E-4</v>
      </c>
      <c r="G42" s="65">
        <f t="shared" si="22"/>
        <v>8.5808904548803286E-4</v>
      </c>
      <c r="H42" s="65">
        <f t="shared" si="23"/>
        <v>8.3431851002782956E-4</v>
      </c>
      <c r="I42" s="65">
        <f t="shared" si="24"/>
        <v>8.1054797456762626E-4</v>
      </c>
      <c r="J42" s="65">
        <f t="shared" si="25"/>
        <v>7.8677743910742295E-4</v>
      </c>
      <c r="K42" s="65">
        <f t="shared" si="26"/>
        <v>7.6300690364721965E-4</v>
      </c>
      <c r="L42" s="65">
        <f t="shared" si="27"/>
        <v>7.3923636818701982E-4</v>
      </c>
      <c r="M42" s="65">
        <f t="shared" si="28"/>
        <v>7.1546583272681652E-4</v>
      </c>
      <c r="N42" s="65">
        <f t="shared" si="29"/>
        <v>6.9169529726661322E-4</v>
      </c>
      <c r="O42" s="65">
        <f t="shared" si="30"/>
        <v>6.6792476180640992E-4</v>
      </c>
      <c r="P42" s="65"/>
      <c r="Q42" s="13" cm="1">
        <f t="array" ref="Q42:R42">LINEST('Male Baseline'!L42:U42,'Male Baseline'!L$2:U$2,TRUE,FALSE)</f>
        <v>-2.5309128440272088E-5</v>
      </c>
      <c r="R42" s="61">
        <v>5.1846111786694543E-2</v>
      </c>
      <c r="S42" s="65"/>
      <c r="U42" s="37"/>
      <c r="V42" s="37"/>
      <c r="W42" s="37"/>
      <c r="X42" s="37"/>
      <c r="Y42" s="37"/>
    </row>
    <row r="43" spans="1:25" x14ac:dyDescent="0.2">
      <c r="A43">
        <f t="shared" si="2"/>
        <v>40</v>
      </c>
      <c r="B43" s="65">
        <f t="shared" si="17"/>
        <v>1.0690598026424948E-3</v>
      </c>
      <c r="C43" s="65">
        <f t="shared" si="18"/>
        <v>1.0433343362060022E-3</v>
      </c>
      <c r="D43" s="65">
        <f t="shared" si="19"/>
        <v>1.0176088697695131E-3</v>
      </c>
      <c r="E43" s="65">
        <f t="shared" si="20"/>
        <v>9.9188340333302219E-4</v>
      </c>
      <c r="F43" s="65">
        <f t="shared" si="21"/>
        <v>9.6615793689653305E-4</v>
      </c>
      <c r="G43" s="65">
        <f t="shared" si="22"/>
        <v>9.4043247046004565E-4</v>
      </c>
      <c r="H43" s="65">
        <f t="shared" si="23"/>
        <v>9.1470700402355477E-4</v>
      </c>
      <c r="I43" s="65">
        <f t="shared" si="24"/>
        <v>8.8898153758706563E-4</v>
      </c>
      <c r="J43" s="65">
        <f t="shared" si="25"/>
        <v>8.632560711505765E-4</v>
      </c>
      <c r="K43" s="65">
        <f t="shared" si="26"/>
        <v>8.3753060471408562E-4</v>
      </c>
      <c r="L43" s="65">
        <f t="shared" si="27"/>
        <v>8.1180513827759822E-4</v>
      </c>
      <c r="M43" s="65">
        <f t="shared" si="28"/>
        <v>7.8607967184111081E-4</v>
      </c>
      <c r="N43" s="65">
        <f t="shared" si="29"/>
        <v>7.6035420540461821E-4</v>
      </c>
      <c r="O43" s="65">
        <f t="shared" si="30"/>
        <v>7.3462873896812907E-4</v>
      </c>
      <c r="P43" s="65"/>
      <c r="Q43" s="13" cm="1">
        <f t="array" ref="Q43:R43">LINEST('Male Baseline'!L43:U43,'Male Baseline'!L$2:U$2,TRUE,FALSE)</f>
        <v>-3.0310406762978605E-5</v>
      </c>
      <c r="R43" s="61">
        <v>6.2006106320589144E-2</v>
      </c>
      <c r="S43" s="65"/>
      <c r="U43" s="37"/>
      <c r="V43" s="37"/>
      <c r="W43" s="37"/>
      <c r="X43" s="37"/>
      <c r="Y43" s="37"/>
    </row>
    <row r="44" spans="1:25" x14ac:dyDescent="0.2">
      <c r="A44">
        <f t="shared" si="2"/>
        <v>41</v>
      </c>
      <c r="B44" s="65">
        <f t="shared" si="17"/>
        <v>1.1250839190823266E-3</v>
      </c>
      <c r="C44" s="65">
        <f t="shared" si="18"/>
        <v>1.1087827116494362E-3</v>
      </c>
      <c r="D44" s="65">
        <f t="shared" si="19"/>
        <v>1.0924815042165476E-3</v>
      </c>
      <c r="E44" s="65">
        <f t="shared" si="20"/>
        <v>1.0761802967836605E-3</v>
      </c>
      <c r="F44" s="65">
        <f t="shared" si="21"/>
        <v>1.0598790893507717E-3</v>
      </c>
      <c r="G44" s="65">
        <f t="shared" si="22"/>
        <v>1.0435778819178829E-3</v>
      </c>
      <c r="H44" s="65">
        <f t="shared" si="23"/>
        <v>1.027276674484996E-3</v>
      </c>
      <c r="I44" s="65">
        <f t="shared" si="24"/>
        <v>1.0109754670521072E-3</v>
      </c>
      <c r="J44" s="65">
        <f t="shared" si="25"/>
        <v>9.9467425961921856E-4</v>
      </c>
      <c r="K44" s="65">
        <f t="shared" si="26"/>
        <v>9.7837305218633147E-4</v>
      </c>
      <c r="L44" s="65">
        <f t="shared" si="27"/>
        <v>9.6207184475344276E-4</v>
      </c>
      <c r="M44" s="65">
        <f t="shared" si="28"/>
        <v>9.4577063732055751E-4</v>
      </c>
      <c r="N44" s="65">
        <f t="shared" si="29"/>
        <v>9.2946942988766696E-4</v>
      </c>
      <c r="O44" s="65">
        <f t="shared" si="30"/>
        <v>9.1316822245477835E-4</v>
      </c>
      <c r="P44" s="65"/>
      <c r="Q44" s="13" cm="1">
        <f t="array" ref="Q44:R44">LINEST('Male Baseline'!L44:U44,'Male Baseline'!L$2:U$2,TRUE,FALSE)</f>
        <v>-1.6971923779728399E-5</v>
      </c>
      <c r="R44" s="61">
        <v>3.5250664932072108E-2</v>
      </c>
      <c r="S44" s="65"/>
      <c r="U44" s="37"/>
      <c r="V44" s="37"/>
      <c r="W44" s="37"/>
      <c r="X44" s="37"/>
      <c r="Y44" s="37"/>
    </row>
    <row r="45" spans="1:25" x14ac:dyDescent="0.2">
      <c r="A45">
        <f t="shared" si="2"/>
        <v>42</v>
      </c>
      <c r="B45" s="65">
        <f t="shared" si="17"/>
        <v>1.1719373381148149E-3</v>
      </c>
      <c r="C45" s="65">
        <f t="shared" si="18"/>
        <v>1.1679235172337831E-3</v>
      </c>
      <c r="D45" s="65">
        <f t="shared" si="19"/>
        <v>1.1639096963527514E-3</v>
      </c>
      <c r="E45" s="65">
        <f t="shared" si="20"/>
        <v>1.1598958754717214E-3</v>
      </c>
      <c r="F45" s="65">
        <f t="shared" si="21"/>
        <v>1.1558820545906896E-3</v>
      </c>
      <c r="G45" s="65">
        <f t="shared" si="22"/>
        <v>1.1518682337096576E-3</v>
      </c>
      <c r="H45" s="65">
        <f t="shared" si="23"/>
        <v>1.1478544128286276E-3</v>
      </c>
      <c r="I45" s="65">
        <f t="shared" si="24"/>
        <v>1.1438405919475957E-3</v>
      </c>
      <c r="J45" s="65">
        <f t="shared" si="25"/>
        <v>1.1398267710665639E-3</v>
      </c>
      <c r="K45" s="65">
        <f t="shared" si="26"/>
        <v>1.1358129501855339E-3</v>
      </c>
      <c r="L45" s="65">
        <f t="shared" si="27"/>
        <v>1.1317991293045022E-3</v>
      </c>
      <c r="M45" s="65">
        <f t="shared" si="28"/>
        <v>1.1277853084234722E-3</v>
      </c>
      <c r="N45" s="65">
        <f t="shared" si="29"/>
        <v>1.1237714875424404E-3</v>
      </c>
      <c r="O45" s="65">
        <f t="shared" si="30"/>
        <v>1.1197576666614087E-3</v>
      </c>
      <c r="P45" s="65"/>
      <c r="Q45" s="13" cm="1">
        <f t="array" ref="Q45:R45">LINEST('Male Baseline'!L45:U45,'Male Baseline'!L$2:U$2,TRUE,FALSE)</f>
        <v>-9.5057540911713873E-7</v>
      </c>
      <c r="R45" s="61">
        <v>3.0546072520165491E-3</v>
      </c>
      <c r="S45" s="65"/>
      <c r="U45" s="37"/>
      <c r="V45" s="37"/>
      <c r="W45" s="37"/>
      <c r="X45" s="37"/>
      <c r="Y45" s="37"/>
    </row>
    <row r="46" spans="1:25" x14ac:dyDescent="0.2">
      <c r="A46">
        <f t="shared" si="2"/>
        <v>43</v>
      </c>
      <c r="B46" s="65">
        <f t="shared" si="17"/>
        <v>1.2619173267000221E-3</v>
      </c>
      <c r="C46" s="65">
        <f t="shared" si="18"/>
        <v>1.263701553955875E-3</v>
      </c>
      <c r="D46" s="65">
        <f t="shared" si="19"/>
        <v>1.2654857812117275E-3</v>
      </c>
      <c r="E46" s="65">
        <f t="shared" si="20"/>
        <v>1.2672700084675804E-3</v>
      </c>
      <c r="F46" s="65">
        <f t="shared" si="21"/>
        <v>1.2690542357234329E-3</v>
      </c>
      <c r="G46" s="65">
        <f t="shared" si="22"/>
        <v>1.2708384629792858E-3</v>
      </c>
      <c r="H46" s="65">
        <f t="shared" si="23"/>
        <v>1.2726226902351387E-3</v>
      </c>
      <c r="I46" s="65">
        <f t="shared" si="24"/>
        <v>1.2744069174909912E-3</v>
      </c>
      <c r="J46" s="65">
        <f t="shared" si="25"/>
        <v>1.2761911447468442E-3</v>
      </c>
      <c r="K46" s="65">
        <f t="shared" si="26"/>
        <v>1.2779753720026971E-3</v>
      </c>
      <c r="L46" s="65">
        <f t="shared" si="27"/>
        <v>1.2797595992585496E-3</v>
      </c>
      <c r="M46" s="65">
        <f t="shared" si="28"/>
        <v>1.2815438265144025E-3</v>
      </c>
      <c r="N46" s="65">
        <f t="shared" si="29"/>
        <v>1.2833280537702554E-3</v>
      </c>
      <c r="O46" s="65">
        <f t="shared" si="30"/>
        <v>1.2851122810261083E-3</v>
      </c>
      <c r="P46" s="65"/>
      <c r="Q46" s="13" cm="1">
        <f t="array" ref="Q46:R46">LINEST('Male Baseline'!L46:U46,'Male Baseline'!L$2:U$2,TRUE,FALSE)</f>
        <v>2.8177910738379571E-6</v>
      </c>
      <c r="R46" s="61">
        <v>-4.4010102001552625E-3</v>
      </c>
      <c r="S46" s="65"/>
      <c r="U46" s="37"/>
      <c r="V46" s="37"/>
      <c r="W46" s="37"/>
      <c r="X46" s="37"/>
      <c r="Y46" s="37"/>
    </row>
    <row r="47" spans="1:25" x14ac:dyDescent="0.2">
      <c r="A47">
        <f t="shared" si="2"/>
        <v>44</v>
      </c>
      <c r="B47" s="65">
        <f t="shared" si="17"/>
        <v>1.3785201415511268E-3</v>
      </c>
      <c r="C47" s="65">
        <f t="shared" si="18"/>
        <v>1.3787715733400575E-3</v>
      </c>
      <c r="D47" s="65">
        <f t="shared" si="19"/>
        <v>1.3790230051289873E-3</v>
      </c>
      <c r="E47" s="65">
        <f t="shared" si="20"/>
        <v>1.3792744369179181E-3</v>
      </c>
      <c r="F47" s="65">
        <f t="shared" si="21"/>
        <v>1.3795258687068475E-3</v>
      </c>
      <c r="G47" s="65">
        <f t="shared" si="22"/>
        <v>1.3797773004957782E-3</v>
      </c>
      <c r="H47" s="65">
        <f t="shared" si="23"/>
        <v>1.3800287322847081E-3</v>
      </c>
      <c r="I47" s="65">
        <f t="shared" si="24"/>
        <v>1.3802801640736388E-3</v>
      </c>
      <c r="J47" s="65">
        <f t="shared" si="25"/>
        <v>1.3805315958625687E-3</v>
      </c>
      <c r="K47" s="65">
        <f t="shared" si="26"/>
        <v>1.3807830276514989E-3</v>
      </c>
      <c r="L47" s="65">
        <f t="shared" si="27"/>
        <v>1.3810344594404292E-3</v>
      </c>
      <c r="M47" s="65">
        <f t="shared" si="28"/>
        <v>1.3812858912293595E-3</v>
      </c>
      <c r="N47" s="65">
        <f t="shared" si="29"/>
        <v>1.3815373230182898E-3</v>
      </c>
      <c r="O47" s="65">
        <f t="shared" si="30"/>
        <v>1.3817887548072201E-3</v>
      </c>
      <c r="P47" s="65"/>
      <c r="Q47" s="13" cm="1">
        <f t="array" ref="Q47:R47">LINEST('Male Baseline'!L47:U47,'Male Baseline'!L$2:U$2,TRUE,FALSE)</f>
        <v>2.4519022848523667E-6</v>
      </c>
      <c r="R47" s="61">
        <v>-3.5501046819623318E-3</v>
      </c>
      <c r="S47" s="65"/>
      <c r="U47" s="37"/>
      <c r="V47" s="37"/>
      <c r="W47" s="37"/>
      <c r="X47" s="37"/>
      <c r="Y47" s="37"/>
    </row>
    <row r="48" spans="1:25" x14ac:dyDescent="0.2">
      <c r="A48">
        <f t="shared" si="2"/>
        <v>45</v>
      </c>
      <c r="B48" s="65">
        <f t="shared" si="17"/>
        <v>1.5414209049362942E-3</v>
      </c>
      <c r="C48" s="65">
        <f t="shared" si="18"/>
        <v>1.5322864519403418E-3</v>
      </c>
      <c r="D48" s="65">
        <f t="shared" si="19"/>
        <v>1.5231519989443885E-3</v>
      </c>
      <c r="E48" s="65">
        <f t="shared" si="20"/>
        <v>1.5140175459484343E-3</v>
      </c>
      <c r="F48" s="65">
        <f t="shared" si="21"/>
        <v>1.504883092952481E-3</v>
      </c>
      <c r="G48" s="65">
        <f t="shared" si="22"/>
        <v>1.4957486399565286E-3</v>
      </c>
      <c r="H48" s="65">
        <f t="shared" si="23"/>
        <v>1.4866141869605736E-3</v>
      </c>
      <c r="I48" s="65">
        <f t="shared" si="24"/>
        <v>1.4774797339646211E-3</v>
      </c>
      <c r="J48" s="65">
        <f t="shared" si="25"/>
        <v>1.4683452809686661E-3</v>
      </c>
      <c r="K48" s="65">
        <f t="shared" si="26"/>
        <v>1.4592108279727128E-3</v>
      </c>
      <c r="L48" s="65">
        <f t="shared" si="27"/>
        <v>1.4500763749767604E-3</v>
      </c>
      <c r="M48" s="65">
        <f t="shared" si="28"/>
        <v>1.4409419219808071E-3</v>
      </c>
      <c r="N48" s="65">
        <f t="shared" si="29"/>
        <v>1.4318074689848529E-3</v>
      </c>
      <c r="O48" s="65">
        <f t="shared" si="30"/>
        <v>1.4226730159888996E-3</v>
      </c>
      <c r="P48" s="65"/>
      <c r="Q48" s="13" cm="1">
        <f t="array" ref="Q48:R48">LINEST('Male Baseline'!L48:U48,'Male Baseline'!L$2:U$2,TRUE,FALSE)</f>
        <v>-6.7158684878216686E-6</v>
      </c>
      <c r="R48" s="61">
        <v>1.499378854728518E-2</v>
      </c>
      <c r="S48" s="65"/>
      <c r="U48" s="37"/>
      <c r="V48" s="37"/>
      <c r="W48" s="37"/>
      <c r="X48" s="37"/>
      <c r="Y48" s="37"/>
    </row>
    <row r="49" spans="1:25" x14ac:dyDescent="0.2">
      <c r="A49">
        <f t="shared" si="2"/>
        <v>46</v>
      </c>
      <c r="B49" s="65">
        <f t="shared" si="17"/>
        <v>1.7691124930240016E-3</v>
      </c>
      <c r="C49" s="65">
        <f t="shared" si="18"/>
        <v>1.7484157909949706E-3</v>
      </c>
      <c r="D49" s="65">
        <f t="shared" si="19"/>
        <v>1.7277190889659431E-3</v>
      </c>
      <c r="E49" s="65">
        <f t="shared" si="20"/>
        <v>1.7070223869369121E-3</v>
      </c>
      <c r="F49" s="65">
        <f t="shared" si="21"/>
        <v>1.6863256849078846E-3</v>
      </c>
      <c r="G49" s="65">
        <f t="shared" si="22"/>
        <v>1.6656289828788588E-3</v>
      </c>
      <c r="H49" s="65">
        <f t="shared" si="23"/>
        <v>1.644932280849826E-3</v>
      </c>
      <c r="I49" s="65">
        <f t="shared" si="24"/>
        <v>1.6242355788207985E-3</v>
      </c>
      <c r="J49" s="65">
        <f t="shared" si="25"/>
        <v>1.6035388767917692E-3</v>
      </c>
      <c r="K49" s="65">
        <f t="shared" si="26"/>
        <v>1.5828421747627417E-3</v>
      </c>
      <c r="L49" s="65">
        <f t="shared" si="27"/>
        <v>1.5621454727337107E-3</v>
      </c>
      <c r="M49" s="65">
        <f t="shared" si="28"/>
        <v>1.5414487707046832E-3</v>
      </c>
      <c r="N49" s="65">
        <f t="shared" si="29"/>
        <v>1.5207520686756539E-3</v>
      </c>
      <c r="O49" s="65">
        <f t="shared" si="30"/>
        <v>1.5000553666466247E-3</v>
      </c>
      <c r="P49" s="65"/>
      <c r="Q49" s="13" cm="1">
        <f t="array" ref="Q49:R49">LINEST('Male Baseline'!L49:U49,'Male Baseline'!L$2:U$2,TRUE,FALSE)</f>
        <v>-2.5557977293023044E-5</v>
      </c>
      <c r="R49" s="61">
        <v>5.3169213294603321E-2</v>
      </c>
      <c r="S49" s="65"/>
      <c r="U49" s="37"/>
      <c r="V49" s="37"/>
      <c r="W49" s="37"/>
      <c r="X49" s="37"/>
      <c r="Y49" s="37"/>
    </row>
    <row r="50" spans="1:25" x14ac:dyDescent="0.2">
      <c r="A50">
        <f t="shared" si="2"/>
        <v>47</v>
      </c>
      <c r="B50" s="65">
        <f t="shared" si="17"/>
        <v>2.0202476584518896E-3</v>
      </c>
      <c r="C50" s="65">
        <f t="shared" si="18"/>
        <v>1.9888921040421975E-3</v>
      </c>
      <c r="D50" s="65">
        <f t="shared" si="19"/>
        <v>1.957536549632502E-3</v>
      </c>
      <c r="E50" s="65">
        <f t="shared" si="20"/>
        <v>1.926180995222803E-3</v>
      </c>
      <c r="F50" s="65">
        <f t="shared" si="21"/>
        <v>1.8948254408131145E-3</v>
      </c>
      <c r="G50" s="65">
        <f t="shared" si="22"/>
        <v>1.863469886403419E-3</v>
      </c>
      <c r="H50" s="65">
        <f t="shared" si="23"/>
        <v>1.8321143319937234E-3</v>
      </c>
      <c r="I50" s="65">
        <f t="shared" si="24"/>
        <v>1.8007587775840279E-3</v>
      </c>
      <c r="J50" s="65">
        <f t="shared" si="25"/>
        <v>1.7694032231743394E-3</v>
      </c>
      <c r="K50" s="65">
        <f t="shared" si="26"/>
        <v>1.7380476687646439E-3</v>
      </c>
      <c r="L50" s="65">
        <f t="shared" si="27"/>
        <v>1.7066921143549518E-3</v>
      </c>
      <c r="M50" s="65">
        <f t="shared" si="28"/>
        <v>1.6753365599452563E-3</v>
      </c>
      <c r="N50" s="65">
        <f t="shared" si="29"/>
        <v>1.6439810055355608E-3</v>
      </c>
      <c r="O50" s="65">
        <f t="shared" si="30"/>
        <v>1.6126254511258688E-3</v>
      </c>
      <c r="P50" s="65"/>
      <c r="Q50" s="13" cm="1">
        <f t="array" ref="Q50:R50">LINEST('Male Baseline'!L50:U50,'Male Baseline'!L$2:U$2,TRUE,FALSE)</f>
        <v>-2.4954985042248113E-5</v>
      </c>
      <c r="R50" s="61">
        <v>5.2145719148997079E-2</v>
      </c>
      <c r="S50" s="65"/>
      <c r="U50" s="37"/>
      <c r="V50" s="37"/>
      <c r="W50" s="37"/>
      <c r="X50" s="37"/>
      <c r="Y50" s="37"/>
    </row>
    <row r="51" spans="1:25" x14ac:dyDescent="0.2">
      <c r="A51">
        <f t="shared" si="2"/>
        <v>48</v>
      </c>
      <c r="B51" s="65">
        <f t="shared" si="17"/>
        <v>2.2746800885067274E-3</v>
      </c>
      <c r="C51" s="65">
        <f t="shared" si="18"/>
        <v>2.2310961705158706E-3</v>
      </c>
      <c r="D51" s="65">
        <f t="shared" si="19"/>
        <v>2.1875122525250104E-3</v>
      </c>
      <c r="E51" s="65">
        <f t="shared" si="20"/>
        <v>2.1439283345341467E-3</v>
      </c>
      <c r="F51" s="65">
        <f t="shared" si="21"/>
        <v>2.1003444165432934E-3</v>
      </c>
      <c r="G51" s="65">
        <f t="shared" si="22"/>
        <v>2.0567604985524297E-3</v>
      </c>
      <c r="H51" s="65">
        <f t="shared" si="23"/>
        <v>2.013176580561573E-3</v>
      </c>
      <c r="I51" s="65">
        <f t="shared" si="24"/>
        <v>1.9695926625707093E-3</v>
      </c>
      <c r="J51" s="65">
        <f t="shared" si="25"/>
        <v>1.926008744579856E-3</v>
      </c>
      <c r="K51" s="65">
        <f t="shared" si="26"/>
        <v>1.8824248265889923E-3</v>
      </c>
      <c r="L51" s="65">
        <f t="shared" si="27"/>
        <v>1.838840908598139E-3</v>
      </c>
      <c r="M51" s="65">
        <f t="shared" si="28"/>
        <v>1.7952569906072753E-3</v>
      </c>
      <c r="N51" s="65">
        <f t="shared" ref="N51:N67" si="31">0.5*(N$2*$Q51+$R51)+0.25*(N$2*$Q50+$R50+N$2*$Q52+$R52)</f>
        <v>1.7516730726164116E-3</v>
      </c>
      <c r="O51" s="65">
        <f t="shared" ref="O51:O67" si="32">0.5*(O$2*$Q51+$R51)+0.25*(O$2*$Q50+$R50+O$2*$Q52+$R52)</f>
        <v>1.7080891546255549E-3</v>
      </c>
      <c r="P51" s="65"/>
      <c r="Q51" s="13" cm="1">
        <f t="array" ref="Q51:R51">LINEST('Male Baseline'!L51:U51,'Male Baseline'!L$2:U$2,TRUE,FALSE)</f>
        <v>-4.9954270261256486E-5</v>
      </c>
      <c r="R51" s="61">
        <v>0.10271899649514935</v>
      </c>
      <c r="S51" s="65"/>
      <c r="U51" s="37"/>
      <c r="V51" s="37"/>
      <c r="W51" s="37"/>
      <c r="X51" s="37"/>
      <c r="Y51" s="37"/>
    </row>
    <row r="52" spans="1:25" x14ac:dyDescent="0.2">
      <c r="A52">
        <f t="shared" si="2"/>
        <v>49</v>
      </c>
      <c r="B52" s="65">
        <f t="shared" si="17"/>
        <v>2.5560169687760259E-3</v>
      </c>
      <c r="C52" s="65">
        <f t="shared" si="18"/>
        <v>2.4980434160920134E-3</v>
      </c>
      <c r="D52" s="65">
        <f t="shared" si="19"/>
        <v>2.4400698634080009E-3</v>
      </c>
      <c r="E52" s="65">
        <f t="shared" si="20"/>
        <v>2.3820963107239815E-3</v>
      </c>
      <c r="F52" s="65">
        <f t="shared" si="21"/>
        <v>2.324122758039969E-3</v>
      </c>
      <c r="G52" s="65">
        <f t="shared" si="22"/>
        <v>2.2661492053559565E-3</v>
      </c>
      <c r="H52" s="65">
        <f t="shared" si="23"/>
        <v>2.208175652671944E-3</v>
      </c>
      <c r="I52" s="65">
        <f t="shared" si="24"/>
        <v>2.1502020999879246E-3</v>
      </c>
      <c r="J52" s="65">
        <f t="shared" si="25"/>
        <v>2.0922285473039121E-3</v>
      </c>
      <c r="K52" s="65">
        <f t="shared" si="26"/>
        <v>2.0342549946198996E-3</v>
      </c>
      <c r="L52" s="65">
        <f t="shared" si="27"/>
        <v>1.9762814419358871E-3</v>
      </c>
      <c r="M52" s="65">
        <f t="shared" si="28"/>
        <v>1.9183078892518746E-3</v>
      </c>
      <c r="N52" s="65">
        <f t="shared" si="31"/>
        <v>1.8603343365678482E-3</v>
      </c>
      <c r="O52" s="65">
        <f t="shared" si="32"/>
        <v>1.8023607838838426E-3</v>
      </c>
      <c r="P52" s="65"/>
      <c r="Q52" s="13" cm="1">
        <f t="array" ref="Q52:R52">LINEST('Male Baseline'!L52:U52,'Male Baseline'!L$2:U$2,TRUE,FALSE)</f>
        <v>-4.947214639867607E-5</v>
      </c>
      <c r="R52" s="61">
        <v>0.10192970886123982</v>
      </c>
      <c r="S52" s="65"/>
      <c r="U52" s="37"/>
      <c r="V52" s="37"/>
      <c r="W52" s="37"/>
      <c r="X52" s="37"/>
      <c r="Y52" s="37"/>
    </row>
    <row r="53" spans="1:25" s="75" customFormat="1" x14ac:dyDescent="0.2">
      <c r="A53" s="75">
        <f t="shared" si="2"/>
        <v>50</v>
      </c>
      <c r="B53" s="76">
        <f t="shared" si="17"/>
        <v>2.8470873634527903E-3</v>
      </c>
      <c r="C53" s="76">
        <f t="shared" si="18"/>
        <v>2.7808556869775014E-3</v>
      </c>
      <c r="D53" s="76">
        <f t="shared" si="19"/>
        <v>2.7146240105022056E-3</v>
      </c>
      <c r="E53" s="76">
        <f t="shared" si="20"/>
        <v>2.6483923340269167E-3</v>
      </c>
      <c r="F53" s="76">
        <f t="shared" si="21"/>
        <v>2.5821606575516277E-3</v>
      </c>
      <c r="G53" s="76">
        <f t="shared" si="22"/>
        <v>2.5159289810763423E-3</v>
      </c>
      <c r="H53" s="76">
        <f t="shared" si="23"/>
        <v>2.4496973046010569E-3</v>
      </c>
      <c r="I53" s="76">
        <f t="shared" si="24"/>
        <v>2.3834656281257575E-3</v>
      </c>
      <c r="J53" s="76">
        <f t="shared" si="25"/>
        <v>2.3172339516504686E-3</v>
      </c>
      <c r="K53" s="76">
        <f t="shared" si="26"/>
        <v>2.2510022751751832E-3</v>
      </c>
      <c r="L53" s="76">
        <f t="shared" si="27"/>
        <v>2.1847705986998978E-3</v>
      </c>
      <c r="M53" s="76">
        <f t="shared" si="28"/>
        <v>2.1185389222246123E-3</v>
      </c>
      <c r="N53" s="76">
        <f t="shared" si="31"/>
        <v>2.0523072457493095E-3</v>
      </c>
      <c r="O53" s="76">
        <f t="shared" si="32"/>
        <v>1.9860755692740241E-3</v>
      </c>
      <c r="P53" s="76"/>
      <c r="Q53" s="79" cm="1">
        <f t="array" ref="Q53:R53">LINEST('Male Baseline'!L53:U53,'Male Baseline'!L$2:U$2,TRUE,FALSE)</f>
        <v>-8.2995647677447563E-5</v>
      </c>
      <c r="R53" s="78">
        <v>0.16975301723694805</v>
      </c>
      <c r="S53" s="76"/>
      <c r="U53" s="77"/>
      <c r="V53" s="77"/>
      <c r="W53" s="77"/>
      <c r="X53" s="77"/>
      <c r="Y53" s="77"/>
    </row>
    <row r="54" spans="1:25" x14ac:dyDescent="0.2">
      <c r="A54">
        <f t="shared" si="2"/>
        <v>51</v>
      </c>
      <c r="B54" s="65">
        <f t="shared" si="17"/>
        <v>3.1208307986910766E-3</v>
      </c>
      <c r="C54" s="65">
        <f t="shared" si="18"/>
        <v>3.0548633175806611E-3</v>
      </c>
      <c r="D54" s="65">
        <f t="shared" si="19"/>
        <v>2.9888958364702525E-3</v>
      </c>
      <c r="E54" s="65">
        <f t="shared" si="20"/>
        <v>2.922928355359837E-3</v>
      </c>
      <c r="F54" s="65">
        <f t="shared" si="21"/>
        <v>2.8569608742494215E-3</v>
      </c>
      <c r="G54" s="65">
        <f t="shared" si="22"/>
        <v>2.7909933931390199E-3</v>
      </c>
      <c r="H54" s="65">
        <f t="shared" si="23"/>
        <v>2.7250259120286044E-3</v>
      </c>
      <c r="I54" s="65">
        <f t="shared" si="24"/>
        <v>2.6590584309181958E-3</v>
      </c>
      <c r="J54" s="65">
        <f t="shared" si="25"/>
        <v>2.5930909498077803E-3</v>
      </c>
      <c r="K54" s="65">
        <f t="shared" si="26"/>
        <v>2.5271234686973718E-3</v>
      </c>
      <c r="L54" s="65">
        <f t="shared" si="27"/>
        <v>2.4611559875869632E-3</v>
      </c>
      <c r="M54" s="65">
        <f t="shared" si="28"/>
        <v>2.3951885064765546E-3</v>
      </c>
      <c r="N54" s="65">
        <f t="shared" si="31"/>
        <v>2.3292210253661322E-3</v>
      </c>
      <c r="O54" s="65">
        <f t="shared" si="32"/>
        <v>2.2632535442557306E-3</v>
      </c>
      <c r="P54" s="65"/>
      <c r="Q54" s="13" cm="1">
        <f t="array" ref="Q54:R54">LINEST('Male Baseline'!L54:U54,'Male Baseline'!L$2:U$2,TRUE,FALSE)</f>
        <v>-4.9463264147585949E-5</v>
      </c>
      <c r="R54" s="61">
        <v>0.10245528498000109</v>
      </c>
      <c r="S54" s="65"/>
      <c r="U54" s="37"/>
      <c r="V54" s="37"/>
      <c r="W54" s="37"/>
      <c r="X54" s="37"/>
      <c r="Y54" s="37"/>
    </row>
    <row r="55" spans="1:25" x14ac:dyDescent="0.2">
      <c r="A55">
        <f t="shared" si="2"/>
        <v>52</v>
      </c>
      <c r="B55" s="65">
        <f t="shared" si="17"/>
        <v>3.4423324930163424E-3</v>
      </c>
      <c r="C55" s="65">
        <f t="shared" si="18"/>
        <v>3.3736281219681891E-3</v>
      </c>
      <c r="D55" s="65">
        <f t="shared" si="19"/>
        <v>3.3049237509200531E-3</v>
      </c>
      <c r="E55" s="65">
        <f t="shared" si="20"/>
        <v>3.2362193798718963E-3</v>
      </c>
      <c r="F55" s="65">
        <f t="shared" si="21"/>
        <v>3.167515008823743E-3</v>
      </c>
      <c r="G55" s="65">
        <f t="shared" si="22"/>
        <v>3.0988106377756071E-3</v>
      </c>
      <c r="H55" s="65">
        <f t="shared" si="23"/>
        <v>3.0301062667274503E-3</v>
      </c>
      <c r="I55" s="65">
        <f t="shared" si="24"/>
        <v>2.9614018956793144E-3</v>
      </c>
      <c r="J55" s="65">
        <f t="shared" si="25"/>
        <v>2.8926975246311611E-3</v>
      </c>
      <c r="K55" s="65">
        <f t="shared" si="26"/>
        <v>2.8239931535830078E-3</v>
      </c>
      <c r="L55" s="65">
        <f t="shared" si="27"/>
        <v>2.7552887825348683E-3</v>
      </c>
      <c r="M55" s="65">
        <f t="shared" si="28"/>
        <v>2.6865844114867185E-3</v>
      </c>
      <c r="N55" s="65">
        <f t="shared" si="31"/>
        <v>2.6178800404385617E-3</v>
      </c>
      <c r="O55" s="65">
        <f t="shared" si="32"/>
        <v>2.5491756693904258E-3</v>
      </c>
      <c r="P55" s="65"/>
      <c r="Q55" s="13" cm="1">
        <f t="array" ref="Q55:R55">LINEST('Male Baseline'!L55:U55,'Male Baseline'!L$2:U$2,TRUE,FALSE)</f>
        <v>-8.1947748469025426E-5</v>
      </c>
      <c r="R55" s="61">
        <v>0.16819828412552029</v>
      </c>
      <c r="S55" s="65"/>
      <c r="U55" s="37"/>
      <c r="V55" s="37"/>
      <c r="W55" s="37"/>
      <c r="X55" s="37"/>
      <c r="Y55" s="37"/>
    </row>
    <row r="56" spans="1:25" x14ac:dyDescent="0.2">
      <c r="A56">
        <f t="shared" si="2"/>
        <v>53</v>
      </c>
      <c r="B56" s="65">
        <f t="shared" si="17"/>
        <v>3.8552347686982777E-3</v>
      </c>
      <c r="C56" s="65">
        <f t="shared" si="18"/>
        <v>3.7796482332513107E-3</v>
      </c>
      <c r="D56" s="65">
        <f t="shared" si="19"/>
        <v>3.7040616978043436E-3</v>
      </c>
      <c r="E56" s="65">
        <f t="shared" si="20"/>
        <v>3.6284751623573697E-3</v>
      </c>
      <c r="F56" s="65">
        <f t="shared" si="21"/>
        <v>3.5528886269104026E-3</v>
      </c>
      <c r="G56" s="65">
        <f t="shared" si="22"/>
        <v>3.4773020914634425E-3</v>
      </c>
      <c r="H56" s="65">
        <f t="shared" si="23"/>
        <v>3.4017155560164686E-3</v>
      </c>
      <c r="I56" s="65">
        <f t="shared" si="24"/>
        <v>3.3261290205695085E-3</v>
      </c>
      <c r="J56" s="65">
        <f t="shared" si="25"/>
        <v>3.2505424851225345E-3</v>
      </c>
      <c r="K56" s="65">
        <f t="shared" si="26"/>
        <v>3.1749559496755606E-3</v>
      </c>
      <c r="L56" s="65">
        <f t="shared" si="27"/>
        <v>3.0993694142286005E-3</v>
      </c>
      <c r="M56" s="65">
        <f t="shared" si="28"/>
        <v>3.0237828787816334E-3</v>
      </c>
      <c r="N56" s="65">
        <f t="shared" si="31"/>
        <v>2.9481963433346595E-3</v>
      </c>
      <c r="O56" s="65">
        <f t="shared" si="32"/>
        <v>2.8726098078876994E-3</v>
      </c>
      <c r="P56" s="65"/>
      <c r="Q56" s="13" cm="1">
        <f t="array" ref="Q56:R56">LINEST('Male Baseline'!L56:U56,'Male Baseline'!L$2:U$2,TRUE,FALSE)</f>
        <v>-6.145872310695457E-5</v>
      </c>
      <c r="R56" s="61">
        <v>0.12730061996813236</v>
      </c>
      <c r="S56" s="65"/>
      <c r="U56" s="37"/>
      <c r="V56" s="37"/>
      <c r="W56" s="37"/>
      <c r="X56" s="37"/>
      <c r="Y56" s="37"/>
    </row>
    <row r="57" spans="1:25" x14ac:dyDescent="0.2">
      <c r="A57">
        <f t="shared" si="2"/>
        <v>54</v>
      </c>
      <c r="B57" s="65">
        <f t="shared" si="17"/>
        <v>4.3472039161080583E-3</v>
      </c>
      <c r="C57" s="65">
        <f t="shared" si="18"/>
        <v>4.2553013289964858E-3</v>
      </c>
      <c r="D57" s="65">
        <f t="shared" si="19"/>
        <v>4.1633987418848856E-3</v>
      </c>
      <c r="E57" s="65">
        <f t="shared" si="20"/>
        <v>4.0714961547733131E-3</v>
      </c>
      <c r="F57" s="65">
        <f t="shared" si="21"/>
        <v>3.9795935676617336E-3</v>
      </c>
      <c r="G57" s="65">
        <f t="shared" si="22"/>
        <v>3.8876909805501611E-3</v>
      </c>
      <c r="H57" s="65">
        <f t="shared" si="23"/>
        <v>3.7957883934385817E-3</v>
      </c>
      <c r="I57" s="65">
        <f t="shared" si="24"/>
        <v>3.7038858063269953E-3</v>
      </c>
      <c r="J57" s="65">
        <f t="shared" si="25"/>
        <v>3.6119832192154089E-3</v>
      </c>
      <c r="K57" s="65">
        <f t="shared" si="26"/>
        <v>3.5200806321038294E-3</v>
      </c>
      <c r="L57" s="65">
        <f t="shared" si="27"/>
        <v>3.4281780449922569E-3</v>
      </c>
      <c r="M57" s="65">
        <f t="shared" si="28"/>
        <v>3.3362754578806775E-3</v>
      </c>
      <c r="N57" s="65">
        <f t="shared" si="31"/>
        <v>3.2443728707690911E-3</v>
      </c>
      <c r="O57" s="65">
        <f t="shared" si="32"/>
        <v>3.1524702836575186E-3</v>
      </c>
      <c r="P57" s="65"/>
      <c r="Q57" s="13" cm="1">
        <f t="array" ref="Q57:R57">LINEST('Male Baseline'!L57:U57,'Male Baseline'!L$2:U$2,TRUE,FALSE)</f>
        <v>-9.7480947104937291E-5</v>
      </c>
      <c r="R57" s="61">
        <v>0.20033716000663054</v>
      </c>
      <c r="S57" s="65"/>
      <c r="U57" s="37"/>
      <c r="V57" s="37"/>
      <c r="W57" s="37"/>
      <c r="X57" s="37"/>
      <c r="Y57" s="37"/>
    </row>
    <row r="58" spans="1:25" x14ac:dyDescent="0.2">
      <c r="A58">
        <f t="shared" si="2"/>
        <v>55</v>
      </c>
      <c r="B58" s="65">
        <f t="shared" si="17"/>
        <v>4.8688802573035317E-3</v>
      </c>
      <c r="C58" s="65">
        <f t="shared" si="18"/>
        <v>4.7523263664184801E-3</v>
      </c>
      <c r="D58" s="65">
        <f t="shared" si="19"/>
        <v>4.6357724755334145E-3</v>
      </c>
      <c r="E58" s="65">
        <f t="shared" si="20"/>
        <v>4.5192185846483768E-3</v>
      </c>
      <c r="F58" s="65">
        <f t="shared" si="21"/>
        <v>4.4026646937633251E-3</v>
      </c>
      <c r="G58" s="65">
        <f t="shared" si="22"/>
        <v>4.2861108028782735E-3</v>
      </c>
      <c r="H58" s="65">
        <f t="shared" si="23"/>
        <v>4.1695569119932219E-3</v>
      </c>
      <c r="I58" s="65">
        <f t="shared" si="24"/>
        <v>4.0530030211081702E-3</v>
      </c>
      <c r="J58" s="65">
        <f t="shared" si="25"/>
        <v>3.9364491302231325E-3</v>
      </c>
      <c r="K58" s="65">
        <f t="shared" si="26"/>
        <v>3.8198952393380808E-3</v>
      </c>
      <c r="L58" s="65">
        <f t="shared" si="27"/>
        <v>3.7033413484530153E-3</v>
      </c>
      <c r="M58" s="65">
        <f t="shared" si="28"/>
        <v>3.5867874575679637E-3</v>
      </c>
      <c r="N58" s="65">
        <f t="shared" si="31"/>
        <v>3.4702335666829121E-3</v>
      </c>
      <c r="O58" s="65">
        <f t="shared" si="32"/>
        <v>3.3536796757978743E-3</v>
      </c>
      <c r="P58" s="65"/>
      <c r="Q58" s="13" cm="1">
        <f t="array" ref="Q58:R58">LINEST('Male Baseline'!L58:U58,'Male Baseline'!L$2:U$2,TRUE,FALSE)</f>
        <v>-1.111897311294914E-4</v>
      </c>
      <c r="R58" s="61">
        <v>0.2283106760601431</v>
      </c>
      <c r="S58" s="65"/>
      <c r="U58" s="37"/>
      <c r="V58" s="37"/>
      <c r="W58" s="37"/>
      <c r="X58" s="37"/>
      <c r="Y58" s="37"/>
    </row>
    <row r="59" spans="1:25" x14ac:dyDescent="0.2">
      <c r="A59">
        <f t="shared" si="2"/>
        <v>56</v>
      </c>
      <c r="B59" s="65">
        <f t="shared" si="17"/>
        <v>5.4313506460341582E-3</v>
      </c>
      <c r="C59" s="65">
        <f t="shared" si="18"/>
        <v>5.2956316423549282E-3</v>
      </c>
      <c r="D59" s="65">
        <f t="shared" si="19"/>
        <v>5.1599126386757121E-3</v>
      </c>
      <c r="E59" s="65">
        <f t="shared" si="20"/>
        <v>5.0241936349964961E-3</v>
      </c>
      <c r="F59" s="65">
        <f t="shared" si="21"/>
        <v>4.8884746313172939E-3</v>
      </c>
      <c r="G59" s="65">
        <f t="shared" si="22"/>
        <v>4.7527556276380639E-3</v>
      </c>
      <c r="H59" s="65">
        <f t="shared" si="23"/>
        <v>4.6170366239588478E-3</v>
      </c>
      <c r="I59" s="65">
        <f t="shared" si="24"/>
        <v>4.4813176202796456E-3</v>
      </c>
      <c r="J59" s="65">
        <f t="shared" si="25"/>
        <v>4.3455986166004296E-3</v>
      </c>
      <c r="K59" s="65">
        <f t="shared" si="26"/>
        <v>4.2098796129212274E-3</v>
      </c>
      <c r="L59" s="65">
        <f t="shared" si="27"/>
        <v>4.0741606092419974E-3</v>
      </c>
      <c r="M59" s="65">
        <f t="shared" si="28"/>
        <v>3.9384416055627813E-3</v>
      </c>
      <c r="N59" s="65">
        <f t="shared" si="31"/>
        <v>3.8027226018835653E-3</v>
      </c>
      <c r="O59" s="65">
        <f t="shared" si="32"/>
        <v>3.6670035982043631E-3</v>
      </c>
      <c r="P59" s="65"/>
      <c r="Q59" s="13" cm="1">
        <f t="array" ref="Q59:R59">LINEST('Male Baseline'!L59:U59,'Male Baseline'!L$2:U$2,TRUE,FALSE)</f>
        <v>-1.4635515417628229E-4</v>
      </c>
      <c r="R59" s="61">
        <v>0.29961029161810415</v>
      </c>
      <c r="S59" s="65"/>
      <c r="U59" s="37"/>
      <c r="V59" s="37"/>
      <c r="W59" s="37"/>
      <c r="X59" s="37"/>
      <c r="Y59" s="37"/>
    </row>
    <row r="60" spans="1:25" x14ac:dyDescent="0.2">
      <c r="A60">
        <f t="shared" si="2"/>
        <v>57</v>
      </c>
      <c r="B60" s="65">
        <f t="shared" si="17"/>
        <v>6.0026085254848843E-3</v>
      </c>
      <c r="C60" s="65">
        <f t="shared" si="18"/>
        <v>5.8625730712937446E-3</v>
      </c>
      <c r="D60" s="65">
        <f t="shared" si="19"/>
        <v>5.7225376171025771E-3</v>
      </c>
      <c r="E60" s="65">
        <f t="shared" si="20"/>
        <v>5.5825021629114235E-3</v>
      </c>
      <c r="F60" s="65">
        <f t="shared" si="21"/>
        <v>5.4424667087202977E-3</v>
      </c>
      <c r="G60" s="65">
        <f t="shared" si="22"/>
        <v>5.3024312545291163E-3</v>
      </c>
      <c r="H60" s="65">
        <f t="shared" si="23"/>
        <v>5.1623958003379627E-3</v>
      </c>
      <c r="I60" s="65">
        <f t="shared" si="24"/>
        <v>5.0223603461468369E-3</v>
      </c>
      <c r="J60" s="65">
        <f t="shared" si="25"/>
        <v>4.8823248919556694E-3</v>
      </c>
      <c r="K60" s="65">
        <f t="shared" si="26"/>
        <v>4.7422894377645158E-3</v>
      </c>
      <c r="L60" s="65">
        <f t="shared" si="27"/>
        <v>4.6022539835733761E-3</v>
      </c>
      <c r="M60" s="65">
        <f t="shared" si="28"/>
        <v>4.4622185293822086E-3</v>
      </c>
      <c r="N60" s="65">
        <f t="shared" si="31"/>
        <v>4.322183075191055E-3</v>
      </c>
      <c r="O60" s="65">
        <f t="shared" si="32"/>
        <v>4.1821476209999292E-3</v>
      </c>
      <c r="P60" s="65"/>
      <c r="Q60" s="13" cm="1">
        <f t="array" ref="Q60:R60">LINEST('Male Baseline'!L60:U60,'Male Baseline'!L$2:U$2,TRUE,FALSE)</f>
        <v>-1.3897597523480432E-4</v>
      </c>
      <c r="R60" s="61">
        <v>0.28537493286867438</v>
      </c>
      <c r="S60" s="65"/>
      <c r="U60" s="37"/>
      <c r="V60" s="37"/>
      <c r="W60" s="37"/>
      <c r="X60" s="37"/>
      <c r="Y60" s="37"/>
    </row>
    <row r="61" spans="1:25" x14ac:dyDescent="0.2">
      <c r="A61">
        <f t="shared" si="2"/>
        <v>58</v>
      </c>
      <c r="B61" s="65">
        <f t="shared" si="17"/>
        <v>6.5819815350358496E-3</v>
      </c>
      <c r="C61" s="65">
        <f t="shared" si="18"/>
        <v>6.4427558411421504E-3</v>
      </c>
      <c r="D61" s="65">
        <f t="shared" si="19"/>
        <v>6.3035301472484095E-3</v>
      </c>
      <c r="E61" s="65">
        <f t="shared" si="20"/>
        <v>6.1643044533546965E-3</v>
      </c>
      <c r="F61" s="65">
        <f t="shared" si="21"/>
        <v>6.0250787594609972E-3</v>
      </c>
      <c r="G61" s="65">
        <f t="shared" si="22"/>
        <v>5.8858530655672564E-3</v>
      </c>
      <c r="H61" s="65">
        <f t="shared" si="23"/>
        <v>5.7466273716735294E-3</v>
      </c>
      <c r="I61" s="65">
        <f t="shared" si="24"/>
        <v>5.6074016777798302E-3</v>
      </c>
      <c r="J61" s="65">
        <f t="shared" si="25"/>
        <v>5.4681759838860894E-3</v>
      </c>
      <c r="K61" s="65">
        <f t="shared" si="26"/>
        <v>5.3289502899923763E-3</v>
      </c>
      <c r="L61" s="65">
        <f t="shared" si="27"/>
        <v>5.1897245960986771E-3</v>
      </c>
      <c r="M61" s="65">
        <f t="shared" si="28"/>
        <v>5.0504989022049362E-3</v>
      </c>
      <c r="N61" s="65">
        <f t="shared" si="31"/>
        <v>4.9112732083112232E-3</v>
      </c>
      <c r="O61" s="65">
        <f t="shared" si="32"/>
        <v>4.772047514417524E-3</v>
      </c>
      <c r="P61" s="65"/>
      <c r="Q61" s="13" cm="1">
        <f t="array" ref="Q61:R61">LINEST('Male Baseline'!L61:U61,'Male Baseline'!L$2:U$2,TRUE,FALSE)</f>
        <v>-1.3583471211871796E-4</v>
      </c>
      <c r="R61" s="61">
        <v>0.27953532844335049</v>
      </c>
      <c r="S61" s="65"/>
      <c r="U61" s="37"/>
      <c r="V61" s="37"/>
      <c r="W61" s="37"/>
      <c r="X61" s="37"/>
      <c r="Y61" s="37"/>
    </row>
    <row r="62" spans="1:25" x14ac:dyDescent="0.2">
      <c r="A62">
        <f t="shared" si="2"/>
        <v>59</v>
      </c>
      <c r="B62" s="65">
        <f t="shared" si="17"/>
        <v>7.2163159711304686E-3</v>
      </c>
      <c r="C62" s="65">
        <f t="shared" si="18"/>
        <v>7.0793723386820689E-3</v>
      </c>
      <c r="D62" s="65">
        <f t="shared" si="19"/>
        <v>6.9424287062336623E-3</v>
      </c>
      <c r="E62" s="65">
        <f t="shared" si="20"/>
        <v>6.8054850737852626E-3</v>
      </c>
      <c r="F62" s="65">
        <f t="shared" si="21"/>
        <v>6.6685414413368699E-3</v>
      </c>
      <c r="G62" s="65">
        <f t="shared" si="22"/>
        <v>6.5315978088884563E-3</v>
      </c>
      <c r="H62" s="65">
        <f t="shared" si="23"/>
        <v>6.3946541764400358E-3</v>
      </c>
      <c r="I62" s="65">
        <f t="shared" si="24"/>
        <v>6.2577105439916361E-3</v>
      </c>
      <c r="J62" s="65">
        <f t="shared" si="25"/>
        <v>6.1207669115432295E-3</v>
      </c>
      <c r="K62" s="65">
        <f t="shared" si="26"/>
        <v>5.9838232790948298E-3</v>
      </c>
      <c r="L62" s="65">
        <f t="shared" si="27"/>
        <v>5.8468796466464371E-3</v>
      </c>
      <c r="M62" s="65">
        <f t="shared" si="28"/>
        <v>5.7099360141980235E-3</v>
      </c>
      <c r="N62" s="65">
        <f t="shared" si="31"/>
        <v>5.5729923817496307E-3</v>
      </c>
      <c r="O62" s="65">
        <f t="shared" si="32"/>
        <v>5.4360487493012311E-3</v>
      </c>
      <c r="P62" s="65"/>
      <c r="Q62" s="13" cm="1">
        <f t="array" ref="Q62:R62">LINEST('Male Baseline'!L62:U62,'Male Baseline'!L$2:U$2,TRUE,FALSE)</f>
        <v>-1.4625737610263635E-4</v>
      </c>
      <c r="R62" s="61">
        <v>0.30125691529026999</v>
      </c>
      <c r="S62" s="65"/>
      <c r="U62" s="37"/>
      <c r="V62" s="37"/>
      <c r="W62" s="37"/>
      <c r="X62" s="37"/>
      <c r="Y62" s="37"/>
    </row>
    <row r="63" spans="1:25" x14ac:dyDescent="0.2">
      <c r="A63">
        <f t="shared" si="2"/>
        <v>60</v>
      </c>
      <c r="B63" s="65">
        <f t="shared" si="17"/>
        <v>7.8113327870866431E-3</v>
      </c>
      <c r="C63" s="65">
        <f t="shared" si="18"/>
        <v>7.68719171826239E-3</v>
      </c>
      <c r="D63" s="65">
        <f t="shared" si="19"/>
        <v>7.5630506494381577E-3</v>
      </c>
      <c r="E63" s="65">
        <f t="shared" si="20"/>
        <v>7.4389095806139047E-3</v>
      </c>
      <c r="F63" s="65">
        <f t="shared" si="21"/>
        <v>7.3147685117896724E-3</v>
      </c>
      <c r="G63" s="65">
        <f t="shared" si="22"/>
        <v>7.1906274429654193E-3</v>
      </c>
      <c r="H63" s="65">
        <f t="shared" si="23"/>
        <v>7.0664863741411732E-3</v>
      </c>
      <c r="I63" s="65">
        <f t="shared" si="24"/>
        <v>6.9423453053169201E-3</v>
      </c>
      <c r="J63" s="65">
        <f t="shared" si="25"/>
        <v>6.8182042364926879E-3</v>
      </c>
      <c r="K63" s="65">
        <f t="shared" si="26"/>
        <v>6.6940631676684348E-3</v>
      </c>
      <c r="L63" s="65">
        <f t="shared" si="27"/>
        <v>6.5699220988442025E-3</v>
      </c>
      <c r="M63" s="65">
        <f t="shared" si="28"/>
        <v>6.4457810300199495E-3</v>
      </c>
      <c r="N63" s="65">
        <f t="shared" si="31"/>
        <v>6.3216399611957172E-3</v>
      </c>
      <c r="O63" s="65">
        <f t="shared" si="32"/>
        <v>6.1974988923714641E-3</v>
      </c>
      <c r="P63" s="65"/>
      <c r="Q63" s="13" cm="1">
        <f t="array" ref="Q63:R63">LINEST('Male Baseline'!L63:U63,'Male Baseline'!L$2:U$2,TRUE,FALSE)</f>
        <v>-1.1942506546962271E-4</v>
      </c>
      <c r="R63" s="61">
        <v>0.24784290974579426</v>
      </c>
      <c r="S63" s="65"/>
      <c r="U63" s="37"/>
      <c r="V63" s="37"/>
      <c r="W63" s="37"/>
      <c r="X63" s="37"/>
      <c r="Y63" s="37"/>
    </row>
    <row r="64" spans="1:25" x14ac:dyDescent="0.2">
      <c r="A64">
        <f t="shared" si="2"/>
        <v>61</v>
      </c>
      <c r="B64" s="65">
        <f t="shared" si="17"/>
        <v>8.4930094248559101E-3</v>
      </c>
      <c r="C64" s="65">
        <f t="shared" si="18"/>
        <v>8.3719293885431978E-3</v>
      </c>
      <c r="D64" s="65">
        <f t="shared" si="19"/>
        <v>8.2508493522304854E-3</v>
      </c>
      <c r="E64" s="65">
        <f t="shared" si="20"/>
        <v>8.1297693159177731E-3</v>
      </c>
      <c r="F64" s="65">
        <f t="shared" si="21"/>
        <v>8.0086892796050746E-3</v>
      </c>
      <c r="G64" s="65">
        <f t="shared" si="22"/>
        <v>7.8876092432923484E-3</v>
      </c>
      <c r="H64" s="65">
        <f t="shared" si="23"/>
        <v>7.7665292069796638E-3</v>
      </c>
      <c r="I64" s="65">
        <f t="shared" si="24"/>
        <v>7.6454491706669236E-3</v>
      </c>
      <c r="J64" s="65">
        <f t="shared" si="25"/>
        <v>7.524369134354239E-3</v>
      </c>
      <c r="K64" s="65">
        <f t="shared" si="26"/>
        <v>7.4032890980415128E-3</v>
      </c>
      <c r="L64" s="65">
        <f t="shared" si="27"/>
        <v>7.2822090617288143E-3</v>
      </c>
      <c r="M64" s="65">
        <f t="shared" si="28"/>
        <v>7.161129025416102E-3</v>
      </c>
      <c r="N64" s="65">
        <f t="shared" si="31"/>
        <v>7.0400489891034035E-3</v>
      </c>
      <c r="O64" s="65">
        <f t="shared" si="32"/>
        <v>6.9189689527906773E-3</v>
      </c>
      <c r="P64" s="65"/>
      <c r="Q64" s="13" cm="1">
        <f t="array" ref="Q64:R64">LINEST('Male Baseline'!L64:U64,'Male Baseline'!L$2:U$2,TRUE,FALSE)</f>
        <v>-1.1145676825509422E-4</v>
      </c>
      <c r="R64" s="61">
        <v>0.2323967897134098</v>
      </c>
      <c r="S64" s="65"/>
      <c r="U64" s="37"/>
      <c r="V64" s="37"/>
      <c r="W64" s="37"/>
      <c r="X64" s="37"/>
      <c r="Y64" s="37"/>
    </row>
    <row r="65" spans="1:25" x14ac:dyDescent="0.2">
      <c r="A65">
        <f t="shared" si="2"/>
        <v>62</v>
      </c>
      <c r="B65" s="65">
        <f t="shared" si="17"/>
        <v>9.5459973955434596E-3</v>
      </c>
      <c r="C65" s="65">
        <f t="shared" si="18"/>
        <v>9.3858620212328991E-3</v>
      </c>
      <c r="D65" s="65">
        <f t="shared" si="19"/>
        <v>9.2257266469223387E-3</v>
      </c>
      <c r="E65" s="65">
        <f t="shared" si="20"/>
        <v>9.065591272611806E-3</v>
      </c>
      <c r="F65" s="65">
        <f t="shared" si="21"/>
        <v>8.9054558983012455E-3</v>
      </c>
      <c r="G65" s="65">
        <f t="shared" si="22"/>
        <v>8.7453205239906712E-3</v>
      </c>
      <c r="H65" s="65">
        <f t="shared" si="23"/>
        <v>8.5851851496801246E-3</v>
      </c>
      <c r="I65" s="65">
        <f t="shared" si="24"/>
        <v>8.4250497753695641E-3</v>
      </c>
      <c r="J65" s="65">
        <f t="shared" si="25"/>
        <v>8.2649144010590314E-3</v>
      </c>
      <c r="K65" s="65">
        <f t="shared" si="26"/>
        <v>8.1047790267484571E-3</v>
      </c>
      <c r="L65" s="65">
        <f t="shared" si="27"/>
        <v>7.9446436524379105E-3</v>
      </c>
      <c r="M65" s="65">
        <f t="shared" si="28"/>
        <v>7.78450827812735E-3</v>
      </c>
      <c r="N65" s="65">
        <f t="shared" si="31"/>
        <v>7.6243729038168173E-3</v>
      </c>
      <c r="O65" s="65">
        <f t="shared" si="32"/>
        <v>7.464237529506243E-3</v>
      </c>
      <c r="P65" s="65"/>
      <c r="Q65" s="13" cm="1">
        <f t="array" ref="Q65:R65">LINEST('Male Baseline'!L65:U65,'Male Baseline'!L$2:U$2,TRUE,FALSE)</f>
        <v>-1.4198154327102643E-4</v>
      </c>
      <c r="R65" s="61">
        <v>0.29481904048099333</v>
      </c>
      <c r="S65" s="65"/>
      <c r="U65" s="37"/>
      <c r="V65" s="37"/>
      <c r="W65" s="37"/>
      <c r="X65" s="37"/>
      <c r="Y65" s="37"/>
    </row>
    <row r="66" spans="1:25" x14ac:dyDescent="0.2">
      <c r="A66">
        <f t="shared" si="2"/>
        <v>63</v>
      </c>
      <c r="B66" s="65">
        <f t="shared" si="17"/>
        <v>1.058018494450725E-2</v>
      </c>
      <c r="C66" s="65">
        <f t="shared" si="18"/>
        <v>1.0397956358386092E-2</v>
      </c>
      <c r="D66" s="65">
        <f t="shared" si="19"/>
        <v>1.0215727772264947E-2</v>
      </c>
      <c r="E66" s="65">
        <f t="shared" si="20"/>
        <v>1.0033499186143824E-2</v>
      </c>
      <c r="F66" s="65">
        <f t="shared" si="21"/>
        <v>9.8512706000226796E-3</v>
      </c>
      <c r="G66" s="65">
        <f t="shared" si="22"/>
        <v>9.6690420139015423E-3</v>
      </c>
      <c r="H66" s="65">
        <f t="shared" si="23"/>
        <v>9.4868134277803842E-3</v>
      </c>
      <c r="I66" s="65">
        <f t="shared" si="24"/>
        <v>9.3045848416592469E-3</v>
      </c>
      <c r="J66" s="65">
        <f t="shared" si="25"/>
        <v>9.1223562555381166E-3</v>
      </c>
      <c r="K66" s="65">
        <f t="shared" si="26"/>
        <v>8.9401276694169723E-3</v>
      </c>
      <c r="L66" s="65">
        <f t="shared" si="27"/>
        <v>8.7578990832958212E-3</v>
      </c>
      <c r="M66" s="65">
        <f t="shared" si="28"/>
        <v>8.5756704971746769E-3</v>
      </c>
      <c r="N66" s="65">
        <f t="shared" si="31"/>
        <v>8.3934419110535535E-3</v>
      </c>
      <c r="O66" s="65">
        <f t="shared" si="32"/>
        <v>8.2112133249324093E-3</v>
      </c>
      <c r="P66" s="65"/>
      <c r="Q66" s="13" cm="1">
        <f t="array" ref="Q66:R66">LINEST('Male Baseline'!L66:U66,'Male Baseline'!L$2:U$2,TRUE,FALSE)</f>
        <v>-2.4512164244506904E-4</v>
      </c>
      <c r="R66" s="61">
        <v>0.50363752836363174</v>
      </c>
      <c r="S66" s="65"/>
      <c r="U66" s="37"/>
      <c r="V66" s="37"/>
      <c r="W66" s="37"/>
      <c r="X66" s="37"/>
      <c r="Y66" s="37"/>
    </row>
    <row r="67" spans="1:25" x14ac:dyDescent="0.2">
      <c r="A67">
        <f t="shared" si="2"/>
        <v>64</v>
      </c>
      <c r="B67" s="65">
        <f t="shared" ref="B67:B103" si="33">0.5*(B$2*$Q67+$R67)+0.25*(B$2*$Q66+$R66+B$2*$Q68+$R68)</f>
        <v>1.1441024981322254E-2</v>
      </c>
      <c r="C67" s="65">
        <f t="shared" ref="C67:C103" si="34">0.5*(C$2*$Q67+$R67)+0.25*(C$2*$Q66+$R66+C$2*$Q68+$R68)</f>
        <v>1.1278028408248972E-2</v>
      </c>
      <c r="D67" s="65">
        <f t="shared" ref="D67:D103" si="35">0.5*(D$2*$Q67+$R67)+0.25*(D$2*$Q66+$R66+D$2*$Q68+$R68)</f>
        <v>1.1115031835175704E-2</v>
      </c>
      <c r="E67" s="65">
        <f t="shared" ref="E67:E103" si="36">0.5*(E$2*$Q67+$R67)+0.25*(E$2*$Q66+$R66+E$2*$Q68+$R68)</f>
        <v>1.0952035262102436E-2</v>
      </c>
      <c r="F67" s="65">
        <f t="shared" ref="F67:F103" si="37">0.5*(F$2*$Q67+$R67)+0.25*(F$2*$Q66+$R66+F$2*$Q68+$R68)</f>
        <v>1.0789038689029168E-2</v>
      </c>
      <c r="G67" s="65">
        <f t="shared" ref="G67:G103" si="38">0.5*(G$2*$Q67+$R67)+0.25*(G$2*$Q66+$R66+G$2*$Q68+$R68)</f>
        <v>1.06260421159559E-2</v>
      </c>
      <c r="H67" s="65">
        <f t="shared" ref="H67:H103" si="39">0.5*(H$2*$Q67+$R67)+0.25*(H$2*$Q66+$R66+H$2*$Q68+$R68)</f>
        <v>1.0463045542882618E-2</v>
      </c>
      <c r="I67" s="65">
        <f t="shared" ref="I67:I103" si="40">0.5*(I$2*$Q67+$R67)+0.25*(I$2*$Q66+$R66+I$2*$Q68+$R68)</f>
        <v>1.0300048969809364E-2</v>
      </c>
      <c r="J67" s="65">
        <f t="shared" ref="J67:J103" si="41">0.5*(J$2*$Q67+$R67)+0.25*(J$2*$Q66+$R66+J$2*$Q68+$R68)</f>
        <v>1.0137052396736082E-2</v>
      </c>
      <c r="K67" s="65">
        <f t="shared" si="26"/>
        <v>9.9740558236628141E-3</v>
      </c>
      <c r="L67" s="65">
        <f t="shared" si="27"/>
        <v>9.8110592505895322E-3</v>
      </c>
      <c r="M67" s="65">
        <f t="shared" si="28"/>
        <v>9.6480626775162642E-3</v>
      </c>
      <c r="N67" s="65">
        <f t="shared" si="31"/>
        <v>9.4850661044429962E-3</v>
      </c>
      <c r="O67" s="65">
        <f t="shared" si="32"/>
        <v>9.3220695313697283E-3</v>
      </c>
      <c r="P67" s="65"/>
      <c r="Q67" s="13" cm="1">
        <f t="array" ref="Q67:R67">LINEST('Male Baseline'!L67:U67,'Male Baseline'!L$2:U$2,TRUE,FALSE)</f>
        <v>-9.6689516323399626E-5</v>
      </c>
      <c r="R67" s="61">
        <v>0.20534447498374606</v>
      </c>
      <c r="S67" s="65"/>
      <c r="U67" s="37"/>
      <c r="V67" s="37"/>
      <c r="W67" s="37"/>
      <c r="X67" s="37"/>
      <c r="Y67" s="37"/>
    </row>
    <row r="68" spans="1:25" x14ac:dyDescent="0.2">
      <c r="A68">
        <f t="shared" si="2"/>
        <v>65</v>
      </c>
      <c r="B68" s="65">
        <f t="shared" si="33"/>
        <v>1.2700060432221522E-2</v>
      </c>
      <c r="C68" s="65">
        <f t="shared" si="34"/>
        <v>1.2507619551162363E-2</v>
      </c>
      <c r="D68" s="65">
        <f t="shared" si="35"/>
        <v>1.2315178670103233E-2</v>
      </c>
      <c r="E68" s="65">
        <f t="shared" si="36"/>
        <v>1.2122737789044061E-2</v>
      </c>
      <c r="F68" s="65">
        <f t="shared" si="37"/>
        <v>1.1930296907984916E-2</v>
      </c>
      <c r="G68" s="65">
        <f t="shared" si="38"/>
        <v>1.1737856026925758E-2</v>
      </c>
      <c r="H68" s="65">
        <f t="shared" si="39"/>
        <v>1.15454151458666E-2</v>
      </c>
      <c r="I68" s="65">
        <f t="shared" si="40"/>
        <v>1.1352974264807469E-2</v>
      </c>
      <c r="J68" s="65">
        <f t="shared" si="41"/>
        <v>1.1160533383748297E-2</v>
      </c>
      <c r="K68" s="65">
        <f t="shared" si="26"/>
        <v>1.0968092502689153E-2</v>
      </c>
      <c r="L68" s="65">
        <f t="shared" si="27"/>
        <v>1.0775651621629995E-2</v>
      </c>
      <c r="M68" s="65">
        <f t="shared" si="28"/>
        <v>1.0583210740570836E-2</v>
      </c>
      <c r="N68" s="65">
        <f t="shared" ref="N68:O103" si="42">0.5*(N$2*$Q68+$R68)+0.25*(N$2*$Q67+$R67+N$2*$Q69+$R69)</f>
        <v>1.0390769859511678E-2</v>
      </c>
      <c r="O68" s="65">
        <f t="shared" si="42"/>
        <v>1.0198328978452534E-2</v>
      </c>
      <c r="P68" s="65"/>
      <c r="Q68" s="13" cm="1">
        <f t="array" ref="Q68:R68">LINEST('Male Baseline'!L68:U68,'Male Baseline'!L$2:U$2,TRUE,FALSE)</f>
        <v>-2.1348561720121472E-4</v>
      </c>
      <c r="R68" s="61">
        <v>0.44193006910326199</v>
      </c>
      <c r="S68" s="65"/>
      <c r="U68" s="37"/>
      <c r="V68" s="37"/>
      <c r="W68" s="37"/>
      <c r="X68" s="37"/>
      <c r="Y68" s="37"/>
    </row>
    <row r="69" spans="1:25" x14ac:dyDescent="0.2">
      <c r="A69">
        <f t="shared" ref="A69:A103" si="43">A68+1</f>
        <v>66</v>
      </c>
      <c r="B69" s="65">
        <f t="shared" si="33"/>
        <v>1.4042901815026584E-2</v>
      </c>
      <c r="C69" s="65">
        <f t="shared" si="34"/>
        <v>1.3811605815764461E-2</v>
      </c>
      <c r="D69" s="65">
        <f t="shared" si="35"/>
        <v>1.3580309816502323E-2</v>
      </c>
      <c r="E69" s="65">
        <f t="shared" si="36"/>
        <v>1.3349013817240185E-2</v>
      </c>
      <c r="F69" s="65">
        <f t="shared" si="37"/>
        <v>1.3117717817978047E-2</v>
      </c>
      <c r="G69" s="65">
        <f t="shared" si="38"/>
        <v>1.288642181871591E-2</v>
      </c>
      <c r="H69" s="65">
        <f t="shared" si="39"/>
        <v>1.2655125819453772E-2</v>
      </c>
      <c r="I69" s="65">
        <f t="shared" si="40"/>
        <v>1.2423829820191648E-2</v>
      </c>
      <c r="J69" s="65">
        <f t="shared" si="41"/>
        <v>1.2192533820929496E-2</v>
      </c>
      <c r="K69" s="65">
        <f t="shared" si="26"/>
        <v>1.1961237821667373E-2</v>
      </c>
      <c r="L69" s="65">
        <f t="shared" si="27"/>
        <v>1.1729941822405221E-2</v>
      </c>
      <c r="M69" s="65">
        <f t="shared" si="28"/>
        <v>1.1498645823143097E-2</v>
      </c>
      <c r="N69" s="65">
        <f t="shared" si="42"/>
        <v>1.1267349823880946E-2</v>
      </c>
      <c r="O69" s="65">
        <f t="shared" si="42"/>
        <v>1.1036053824618822E-2</v>
      </c>
      <c r="P69" s="65"/>
      <c r="Q69" s="13" cm="1">
        <f t="array" ref="Q69:R69">LINEST('Male Baseline'!L69:U69,'Male Baseline'!L$2:U$2,TRUE,FALSE)</f>
        <v>-2.4610277351078136E-4</v>
      </c>
      <c r="R69" s="61">
        <v>0.50882031225420299</v>
      </c>
      <c r="S69" s="65"/>
      <c r="U69" s="37"/>
      <c r="V69" s="37"/>
      <c r="W69" s="37"/>
      <c r="X69" s="37"/>
      <c r="Y69" s="37"/>
    </row>
    <row r="70" spans="1:25" x14ac:dyDescent="0.2">
      <c r="A70">
        <f t="shared" si="43"/>
        <v>67</v>
      </c>
      <c r="B70" s="65">
        <f t="shared" si="33"/>
        <v>1.5233133001557889E-2</v>
      </c>
      <c r="C70" s="65">
        <f t="shared" si="34"/>
        <v>1.5000239430303722E-2</v>
      </c>
      <c r="D70" s="65">
        <f t="shared" si="35"/>
        <v>1.4767345859049541E-2</v>
      </c>
      <c r="E70" s="65">
        <f t="shared" si="36"/>
        <v>1.4534452287795388E-2</v>
      </c>
      <c r="F70" s="65">
        <f t="shared" si="37"/>
        <v>1.4301558716541193E-2</v>
      </c>
      <c r="G70" s="65">
        <f t="shared" si="38"/>
        <v>1.406866514528704E-2</v>
      </c>
      <c r="H70" s="65">
        <f t="shared" si="39"/>
        <v>1.383577157403286E-2</v>
      </c>
      <c r="I70" s="65">
        <f t="shared" si="40"/>
        <v>1.3602878002778693E-2</v>
      </c>
      <c r="J70" s="65">
        <f t="shared" si="41"/>
        <v>1.3369984431524512E-2</v>
      </c>
      <c r="K70" s="65">
        <f t="shared" si="26"/>
        <v>1.3137090860270359E-2</v>
      </c>
      <c r="L70" s="65">
        <f t="shared" si="27"/>
        <v>1.2904197289016164E-2</v>
      </c>
      <c r="M70" s="65">
        <f t="shared" si="28"/>
        <v>1.2671303717762011E-2</v>
      </c>
      <c r="N70" s="65">
        <f t="shared" si="42"/>
        <v>1.2438410146507831E-2</v>
      </c>
      <c r="O70" s="65">
        <f t="shared" si="42"/>
        <v>1.2205516575253664E-2</v>
      </c>
      <c r="P70" s="65"/>
      <c r="Q70" s="13" cm="1">
        <f t="array" ref="Q70:R70">LINEST('Male Baseline'!L70:U70,'Male Baseline'!L$2:U$2,TRUE,FALSE)</f>
        <v>-2.194928328257688E-4</v>
      </c>
      <c r="R70" s="61">
        <v>0.45622074771601634</v>
      </c>
      <c r="S70" s="65"/>
      <c r="U70" s="37"/>
      <c r="V70" s="37"/>
      <c r="W70" s="37"/>
      <c r="X70" s="37"/>
      <c r="Y70" s="37"/>
    </row>
    <row r="71" spans="1:25" x14ac:dyDescent="0.2">
      <c r="A71">
        <f t="shared" si="43"/>
        <v>68</v>
      </c>
      <c r="B71" s="65">
        <f t="shared" si="33"/>
        <v>1.6810941401869423E-2</v>
      </c>
      <c r="C71" s="65">
        <f t="shared" si="34"/>
        <v>1.6553470698702916E-2</v>
      </c>
      <c r="D71" s="65">
        <f t="shared" si="35"/>
        <v>1.6295999995536437E-2</v>
      </c>
      <c r="E71" s="65">
        <f t="shared" si="36"/>
        <v>1.6038529292369957E-2</v>
      </c>
      <c r="F71" s="65">
        <f t="shared" si="37"/>
        <v>1.5781058589203423E-2</v>
      </c>
      <c r="G71" s="65">
        <f t="shared" si="38"/>
        <v>1.5523587886036944E-2</v>
      </c>
      <c r="H71" s="65">
        <f t="shared" si="39"/>
        <v>1.5266117182870437E-2</v>
      </c>
      <c r="I71" s="65">
        <f t="shared" si="40"/>
        <v>1.500864647970393E-2</v>
      </c>
      <c r="J71" s="65">
        <f t="shared" si="41"/>
        <v>1.4751175776537451E-2</v>
      </c>
      <c r="K71" s="65">
        <f t="shared" si="26"/>
        <v>1.4493705073370972E-2</v>
      </c>
      <c r="L71" s="65">
        <f t="shared" si="27"/>
        <v>1.4236234370204465E-2</v>
      </c>
      <c r="M71" s="65">
        <f t="shared" si="28"/>
        <v>1.3978763667037986E-2</v>
      </c>
      <c r="N71" s="65">
        <f t="shared" si="42"/>
        <v>1.3721292963871479E-2</v>
      </c>
      <c r="O71" s="65">
        <f t="shared" si="42"/>
        <v>1.3463822260704972E-2</v>
      </c>
      <c r="P71" s="65"/>
      <c r="Q71" s="13" cm="1">
        <f t="array" ref="Q71:R71">LINEST('Male Baseline'!L71:U71,'Male Baseline'!L$2:U$2,TRUE,FALSE)</f>
        <v>-2.4648584585436795E-4</v>
      </c>
      <c r="R71" s="61">
        <v>0.51213503720353659</v>
      </c>
      <c r="S71" s="65"/>
      <c r="U71" s="37"/>
      <c r="V71" s="37"/>
      <c r="W71" s="37"/>
      <c r="X71" s="37"/>
      <c r="Y71" s="37"/>
    </row>
    <row r="72" spans="1:25" x14ac:dyDescent="0.2">
      <c r="A72">
        <f t="shared" si="43"/>
        <v>69</v>
      </c>
      <c r="B72" s="65">
        <f t="shared" si="33"/>
        <v>1.8702244011246261E-2</v>
      </c>
      <c r="C72" s="65">
        <f t="shared" si="34"/>
        <v>1.8398283880332211E-2</v>
      </c>
      <c r="D72" s="65">
        <f t="shared" si="35"/>
        <v>1.8094323749418217E-2</v>
      </c>
      <c r="E72" s="65">
        <f t="shared" si="36"/>
        <v>1.7790363618504224E-2</v>
      </c>
      <c r="F72" s="65">
        <f t="shared" si="37"/>
        <v>1.7486403487590174E-2</v>
      </c>
      <c r="G72" s="65">
        <f t="shared" si="38"/>
        <v>1.7182443356676153E-2</v>
      </c>
      <c r="H72" s="65">
        <f t="shared" si="39"/>
        <v>1.6878483225762131E-2</v>
      </c>
      <c r="I72" s="65">
        <f t="shared" si="40"/>
        <v>1.6574523094848082E-2</v>
      </c>
      <c r="J72" s="65">
        <f t="shared" si="41"/>
        <v>1.6270562963934088E-2</v>
      </c>
      <c r="K72" s="65">
        <f t="shared" si="26"/>
        <v>1.5966602833020038E-2</v>
      </c>
      <c r="L72" s="65">
        <f t="shared" si="27"/>
        <v>1.5662642702106044E-2</v>
      </c>
      <c r="M72" s="65">
        <f t="shared" si="28"/>
        <v>1.5358682571192023E-2</v>
      </c>
      <c r="N72" s="65">
        <f t="shared" si="42"/>
        <v>1.5054722440278001E-2</v>
      </c>
      <c r="O72" s="65">
        <f t="shared" si="42"/>
        <v>1.4750762309363952E-2</v>
      </c>
      <c r="P72" s="65"/>
      <c r="Q72" s="13" cm="1">
        <f t="array" ref="Q72:R72">LINEST('Male Baseline'!L72:U72,'Male Baseline'!L$2:U$2,TRUE,FALSE)</f>
        <v>-3.17418288131474E-4</v>
      </c>
      <c r="R72" s="61">
        <v>0.65681739694300534</v>
      </c>
      <c r="S72" s="65"/>
      <c r="U72" s="37"/>
      <c r="V72" s="37"/>
      <c r="W72" s="37"/>
      <c r="X72" s="37"/>
      <c r="Y72" s="37"/>
    </row>
    <row r="73" spans="1:25" x14ac:dyDescent="0.2">
      <c r="A73">
        <f t="shared" si="43"/>
        <v>70</v>
      </c>
      <c r="B73" s="65">
        <f t="shared" si="33"/>
        <v>2.0669859747909081E-2</v>
      </c>
      <c r="C73" s="65">
        <f t="shared" si="34"/>
        <v>2.0318882665437271E-2</v>
      </c>
      <c r="D73" s="65">
        <f t="shared" si="35"/>
        <v>1.9967905582965517E-2</v>
      </c>
      <c r="E73" s="65">
        <f t="shared" si="36"/>
        <v>1.9616928500493791E-2</v>
      </c>
      <c r="F73" s="65">
        <f t="shared" si="37"/>
        <v>1.9265951418021982E-2</v>
      </c>
      <c r="G73" s="65">
        <f t="shared" si="38"/>
        <v>1.8914974335550228E-2</v>
      </c>
      <c r="H73" s="65">
        <f t="shared" si="39"/>
        <v>1.8563997253078501E-2</v>
      </c>
      <c r="I73" s="65">
        <f t="shared" si="40"/>
        <v>1.8213020170606692E-2</v>
      </c>
      <c r="J73" s="65">
        <f t="shared" si="41"/>
        <v>1.7862043088134938E-2</v>
      </c>
      <c r="K73" s="65">
        <f t="shared" si="26"/>
        <v>1.7511066005663156E-2</v>
      </c>
      <c r="L73" s="65">
        <f t="shared" si="27"/>
        <v>1.7160088923191402E-2</v>
      </c>
      <c r="M73" s="65">
        <f t="shared" si="28"/>
        <v>1.6809111840719648E-2</v>
      </c>
      <c r="N73" s="65">
        <f t="shared" si="42"/>
        <v>1.6458134758247867E-2</v>
      </c>
      <c r="O73" s="65">
        <f t="shared" si="42"/>
        <v>1.6107157675776113E-2</v>
      </c>
      <c r="P73" s="65"/>
      <c r="Q73" s="13" cm="1">
        <f t="array" ref="Q73:R73">LINEST('Male Baseline'!L73:U73,'Male Baseline'!L$2:U$2,TRUE,FALSE)</f>
        <v>-3.3451810153876786E-4</v>
      </c>
      <c r="R73" s="61">
        <v>0.69287859750416625</v>
      </c>
      <c r="S73" s="65"/>
      <c r="U73" s="37"/>
      <c r="V73" s="37"/>
      <c r="W73" s="37"/>
      <c r="X73" s="37"/>
      <c r="Y73" s="37"/>
    </row>
    <row r="74" spans="1:25" x14ac:dyDescent="0.2">
      <c r="A74">
        <f t="shared" si="43"/>
        <v>71</v>
      </c>
      <c r="B74" s="65">
        <f t="shared" si="33"/>
        <v>2.2787579807941161E-2</v>
      </c>
      <c r="C74" s="65">
        <f t="shared" si="34"/>
        <v>2.2387660047174934E-2</v>
      </c>
      <c r="D74" s="65">
        <f t="shared" si="35"/>
        <v>2.1987740286408736E-2</v>
      </c>
      <c r="E74" s="65">
        <f t="shared" si="36"/>
        <v>2.1587820525642593E-2</v>
      </c>
      <c r="F74" s="65">
        <f t="shared" si="37"/>
        <v>2.1187900764876366E-2</v>
      </c>
      <c r="G74" s="65">
        <f t="shared" si="38"/>
        <v>2.078798100411014E-2</v>
      </c>
      <c r="H74" s="65">
        <f t="shared" si="39"/>
        <v>2.0388061243343997E-2</v>
      </c>
      <c r="I74" s="65">
        <f t="shared" si="40"/>
        <v>1.998814148257777E-2</v>
      </c>
      <c r="J74" s="65">
        <f t="shared" si="41"/>
        <v>1.9588221721811572E-2</v>
      </c>
      <c r="K74" s="65">
        <f t="shared" si="26"/>
        <v>1.9188301961045401E-2</v>
      </c>
      <c r="L74" s="65">
        <f t="shared" si="27"/>
        <v>1.8788382200279202E-2</v>
      </c>
      <c r="M74" s="65">
        <f t="shared" si="28"/>
        <v>1.8388462439513004E-2</v>
      </c>
      <c r="N74" s="65">
        <f t="shared" si="42"/>
        <v>1.7988542678746805E-2</v>
      </c>
      <c r="O74" s="65">
        <f t="shared" si="42"/>
        <v>1.7588622917980606E-2</v>
      </c>
      <c r="P74" s="65"/>
      <c r="Q74" s="13" cm="1">
        <f t="array" ref="Q74:R74">LINEST('Male Baseline'!L74:U74,'Male Baseline'!L$2:U$2,TRUE,FALSE)</f>
        <v>-4.174538386780475E-4</v>
      </c>
      <c r="R74" s="61">
        <v>0.86196059011328341</v>
      </c>
      <c r="S74" s="65"/>
      <c r="U74" s="37"/>
      <c r="V74" s="37"/>
      <c r="W74" s="37"/>
      <c r="X74" s="37"/>
      <c r="Y74" s="37"/>
    </row>
    <row r="75" spans="1:25" x14ac:dyDescent="0.2">
      <c r="A75">
        <f t="shared" si="43"/>
        <v>72</v>
      </c>
      <c r="B75" s="65">
        <f t="shared" si="33"/>
        <v>2.5393177738980754E-2</v>
      </c>
      <c r="C75" s="65">
        <f t="shared" si="34"/>
        <v>2.4891626049712123E-2</v>
      </c>
      <c r="D75" s="65">
        <f t="shared" si="35"/>
        <v>2.4390074360443492E-2</v>
      </c>
      <c r="E75" s="65">
        <f t="shared" si="36"/>
        <v>2.3888522671174861E-2</v>
      </c>
      <c r="F75" s="65">
        <f t="shared" si="37"/>
        <v>2.338697098190623E-2</v>
      </c>
      <c r="G75" s="65">
        <f t="shared" si="38"/>
        <v>2.2885419292637654E-2</v>
      </c>
      <c r="H75" s="65">
        <f t="shared" si="39"/>
        <v>2.2383867603369023E-2</v>
      </c>
      <c r="I75" s="65">
        <f t="shared" si="40"/>
        <v>2.1882315914100392E-2</v>
      </c>
      <c r="J75" s="65">
        <f t="shared" si="41"/>
        <v>2.1380764224831761E-2</v>
      </c>
      <c r="K75" s="65">
        <f t="shared" si="26"/>
        <v>2.0879212535563241E-2</v>
      </c>
      <c r="L75" s="65">
        <f t="shared" si="27"/>
        <v>2.037766084629461E-2</v>
      </c>
      <c r="M75" s="65">
        <f t="shared" si="28"/>
        <v>1.9876109157025978E-2</v>
      </c>
      <c r="N75" s="65">
        <f t="shared" si="42"/>
        <v>1.9374557467757292E-2</v>
      </c>
      <c r="O75" s="65">
        <f t="shared" si="42"/>
        <v>1.8873005778488661E-2</v>
      </c>
      <c r="P75" s="65"/>
      <c r="Q75" s="13" cm="1">
        <f t="array" ref="Q75:R75">LINEST('Male Baseline'!L75:U75,'Male Baseline'!L$2:U$2,TRUE,FALSE)</f>
        <v>-4.3025326416991458E-4</v>
      </c>
      <c r="R75" s="61">
        <v>0.88970541806123415</v>
      </c>
      <c r="S75" s="65"/>
      <c r="U75" s="37"/>
      <c r="V75" s="37"/>
      <c r="W75" s="37"/>
      <c r="X75" s="37"/>
      <c r="Y75" s="37"/>
    </row>
    <row r="76" spans="1:25" x14ac:dyDescent="0.2">
      <c r="A76">
        <f t="shared" si="43"/>
        <v>73</v>
      </c>
      <c r="B76" s="65">
        <f t="shared" si="33"/>
        <v>2.8335483281781759E-2</v>
      </c>
      <c r="C76" s="65">
        <f t="shared" si="34"/>
        <v>2.7764342308111478E-2</v>
      </c>
      <c r="D76" s="65">
        <f t="shared" si="35"/>
        <v>2.7193201334441197E-2</v>
      </c>
      <c r="E76" s="65">
        <f t="shared" si="36"/>
        <v>2.6622060360770916E-2</v>
      </c>
      <c r="F76" s="65">
        <f t="shared" si="37"/>
        <v>2.6050919387100635E-2</v>
      </c>
      <c r="G76" s="65">
        <f t="shared" si="38"/>
        <v>2.5479778413430437E-2</v>
      </c>
      <c r="H76" s="65">
        <f t="shared" si="39"/>
        <v>2.4908637439760156E-2</v>
      </c>
      <c r="I76" s="65">
        <f t="shared" si="40"/>
        <v>2.4337496466089875E-2</v>
      </c>
      <c r="J76" s="65">
        <f t="shared" si="41"/>
        <v>2.3766355492419594E-2</v>
      </c>
      <c r="K76" s="65">
        <f t="shared" si="26"/>
        <v>2.3195214518749424E-2</v>
      </c>
      <c r="L76" s="65">
        <f t="shared" si="27"/>
        <v>2.2624073545079143E-2</v>
      </c>
      <c r="M76" s="65">
        <f t="shared" si="28"/>
        <v>2.2052932571408862E-2</v>
      </c>
      <c r="N76" s="65">
        <f t="shared" si="42"/>
        <v>2.1481791597738553E-2</v>
      </c>
      <c r="O76" s="65">
        <f t="shared" si="42"/>
        <v>2.0910650624068272E-2</v>
      </c>
      <c r="P76" s="65"/>
      <c r="Q76" s="13" cm="1">
        <f t="array" ref="Q76:R76">LINEST('Male Baseline'!L76:U76,'Male Baseline'!L$2:U$2,TRUE,FALSE)</f>
        <v>-7.2824639005659216E-4</v>
      </c>
      <c r="R76" s="61">
        <v>1.4926768664398535</v>
      </c>
      <c r="S76" s="65"/>
      <c r="U76" s="37"/>
      <c r="V76" s="37"/>
      <c r="W76" s="37"/>
      <c r="X76" s="37"/>
      <c r="Y76" s="37"/>
    </row>
    <row r="77" spans="1:25" x14ac:dyDescent="0.2">
      <c r="A77">
        <f t="shared" si="43"/>
        <v>74</v>
      </c>
      <c r="B77" s="65">
        <f t="shared" si="33"/>
        <v>3.1521442182599668E-2</v>
      </c>
      <c r="C77" s="65">
        <f t="shared" si="34"/>
        <v>3.0938293370284975E-2</v>
      </c>
      <c r="D77" s="65">
        <f t="shared" si="35"/>
        <v>3.0355144557970226E-2</v>
      </c>
      <c r="E77" s="65">
        <f t="shared" si="36"/>
        <v>2.9771995745655477E-2</v>
      </c>
      <c r="F77" s="65">
        <f t="shared" si="37"/>
        <v>2.9188846933340729E-2</v>
      </c>
      <c r="G77" s="65">
        <f t="shared" si="38"/>
        <v>2.8605698121026035E-2</v>
      </c>
      <c r="H77" s="65">
        <f t="shared" si="39"/>
        <v>2.8022549308711286E-2</v>
      </c>
      <c r="I77" s="65">
        <f t="shared" si="40"/>
        <v>2.7439400496396538E-2</v>
      </c>
      <c r="J77" s="65">
        <f t="shared" si="41"/>
        <v>2.6856251684081789E-2</v>
      </c>
      <c r="K77" s="65">
        <f t="shared" si="26"/>
        <v>2.6273102871767096E-2</v>
      </c>
      <c r="L77" s="65">
        <f t="shared" si="27"/>
        <v>2.5689954059452347E-2</v>
      </c>
      <c r="M77" s="65">
        <f t="shared" si="28"/>
        <v>2.5106805247137598E-2</v>
      </c>
      <c r="N77" s="65">
        <f t="shared" si="42"/>
        <v>2.4523656434822905E-2</v>
      </c>
      <c r="O77" s="65">
        <f t="shared" si="42"/>
        <v>2.3940507622508156E-2</v>
      </c>
      <c r="P77" s="65"/>
      <c r="Q77" s="13" cm="1">
        <f t="array" ref="Q77:R77">LINEST('Male Baseline'!L77:U77,'Male Baseline'!L$2:U$2,TRUE,FALSE)</f>
        <v>-3.9781785039794842E-4</v>
      </c>
      <c r="R77" s="61">
        <v>0.8302562104950908</v>
      </c>
      <c r="S77" s="65"/>
      <c r="U77" s="37"/>
      <c r="V77" s="37"/>
      <c r="W77" s="37"/>
      <c r="X77" s="37"/>
      <c r="Y77" s="37"/>
    </row>
    <row r="78" spans="1:25" x14ac:dyDescent="0.2">
      <c r="A78">
        <f t="shared" si="43"/>
        <v>75</v>
      </c>
      <c r="B78" s="65">
        <f t="shared" si="33"/>
        <v>3.5714888622783991E-2</v>
      </c>
      <c r="C78" s="65">
        <f t="shared" si="34"/>
        <v>3.4961077579268141E-2</v>
      </c>
      <c r="D78" s="65">
        <f t="shared" si="35"/>
        <v>3.4207266535752234E-2</v>
      </c>
      <c r="E78" s="65">
        <f t="shared" si="36"/>
        <v>3.3453455492236328E-2</v>
      </c>
      <c r="F78" s="65">
        <f t="shared" si="37"/>
        <v>3.2699644448720366E-2</v>
      </c>
      <c r="G78" s="65">
        <f t="shared" si="38"/>
        <v>3.1945833405204516E-2</v>
      </c>
      <c r="H78" s="65">
        <f t="shared" si="39"/>
        <v>3.1192022361688609E-2</v>
      </c>
      <c r="I78" s="65">
        <f t="shared" si="40"/>
        <v>3.0438211318172592E-2</v>
      </c>
      <c r="J78" s="65">
        <f t="shared" si="41"/>
        <v>2.9684400274656741E-2</v>
      </c>
      <c r="K78" s="65">
        <f t="shared" si="26"/>
        <v>2.8930589231140891E-2</v>
      </c>
      <c r="L78" s="65">
        <f t="shared" si="27"/>
        <v>2.8176778187624874E-2</v>
      </c>
      <c r="M78" s="65">
        <f t="shared" si="28"/>
        <v>2.7422967144108967E-2</v>
      </c>
      <c r="N78" s="65">
        <f t="shared" si="42"/>
        <v>2.6669156100593228E-2</v>
      </c>
      <c r="O78" s="65">
        <f t="shared" si="42"/>
        <v>2.5915345057077266E-2</v>
      </c>
      <c r="P78" s="65"/>
      <c r="Q78" s="13" cm="1">
        <f t="array" ref="Q78:R78">LINEST('Male Baseline'!L78:U78,'Male Baseline'!L$2:U$2,TRUE,FALSE)</f>
        <v>-8.0871315840645047E-4</v>
      </c>
      <c r="R78" s="61">
        <v>1.661412932310832</v>
      </c>
      <c r="S78" s="65"/>
      <c r="U78" s="37"/>
      <c r="V78" s="37"/>
      <c r="W78" s="37"/>
      <c r="X78" s="37"/>
      <c r="Y78" s="37"/>
    </row>
    <row r="79" spans="1:25" x14ac:dyDescent="0.2">
      <c r="A79">
        <f t="shared" si="43"/>
        <v>76</v>
      </c>
      <c r="B79" s="65">
        <f t="shared" si="33"/>
        <v>4.050397686940721E-2</v>
      </c>
      <c r="C79" s="65">
        <f t="shared" si="34"/>
        <v>3.9520922816180803E-2</v>
      </c>
      <c r="D79" s="65">
        <f t="shared" si="35"/>
        <v>3.8537868762954397E-2</v>
      </c>
      <c r="E79" s="65">
        <f t="shared" si="36"/>
        <v>3.7554814709728213E-2</v>
      </c>
      <c r="F79" s="65">
        <f t="shared" si="37"/>
        <v>3.6571760656501584E-2</v>
      </c>
      <c r="G79" s="65">
        <f t="shared" si="38"/>
        <v>3.55887066032754E-2</v>
      </c>
      <c r="H79" s="65">
        <f t="shared" si="39"/>
        <v>3.4605652550048993E-2</v>
      </c>
      <c r="I79" s="65">
        <f t="shared" si="40"/>
        <v>3.3622598496822587E-2</v>
      </c>
      <c r="J79" s="65">
        <f t="shared" si="41"/>
        <v>3.2639544443596402E-2</v>
      </c>
      <c r="K79" s="65">
        <f t="shared" si="26"/>
        <v>3.1656490390369996E-2</v>
      </c>
      <c r="L79" s="65">
        <f t="shared" si="27"/>
        <v>3.0673436337143589E-2</v>
      </c>
      <c r="M79" s="65">
        <f t="shared" si="28"/>
        <v>2.9690382283917183E-2</v>
      </c>
      <c r="N79" s="65">
        <f t="shared" si="42"/>
        <v>2.8707328230690998E-2</v>
      </c>
      <c r="O79" s="65">
        <f t="shared" si="42"/>
        <v>2.7724274177464481E-2</v>
      </c>
      <c r="P79" s="65"/>
      <c r="Q79" s="13" cm="1">
        <f t="array" ref="Q79:R79">LINEST('Male Baseline'!L79:U79,'Male Baseline'!L$2:U$2,TRUE,FALSE)</f>
        <v>-1.0000000068527775E-3</v>
      </c>
      <c r="R79" s="61">
        <v>2.0504182692422712</v>
      </c>
      <c r="S79" s="65"/>
      <c r="U79" s="37"/>
      <c r="V79" s="37"/>
      <c r="W79" s="37"/>
      <c r="X79" s="37"/>
      <c r="Y79" s="37"/>
    </row>
    <row r="80" spans="1:25" x14ac:dyDescent="0.2">
      <c r="A80">
        <f t="shared" si="43"/>
        <v>77</v>
      </c>
      <c r="B80" s="65">
        <f t="shared" si="33"/>
        <v>4.5689127478266922E-2</v>
      </c>
      <c r="C80" s="65">
        <f t="shared" si="34"/>
        <v>4.4534298832717978E-2</v>
      </c>
      <c r="D80" s="65">
        <f t="shared" si="35"/>
        <v>4.3379470187168923E-2</v>
      </c>
      <c r="E80" s="65">
        <f t="shared" si="36"/>
        <v>4.2224641541620089E-2</v>
      </c>
      <c r="F80" s="65">
        <f t="shared" si="37"/>
        <v>4.1069812896070923E-2</v>
      </c>
      <c r="G80" s="65">
        <f t="shared" si="38"/>
        <v>3.991498425052209E-2</v>
      </c>
      <c r="H80" s="65">
        <f t="shared" si="39"/>
        <v>3.8760155604973034E-2</v>
      </c>
      <c r="I80" s="65">
        <f t="shared" si="40"/>
        <v>3.760532695942409E-2</v>
      </c>
      <c r="J80" s="65">
        <f t="shared" si="41"/>
        <v>3.6450498313875257E-2</v>
      </c>
      <c r="K80" s="65">
        <f t="shared" si="26"/>
        <v>3.5295669668326313E-2</v>
      </c>
      <c r="L80" s="65">
        <f t="shared" si="27"/>
        <v>3.4140841022777368E-2</v>
      </c>
      <c r="M80" s="65">
        <f t="shared" si="28"/>
        <v>3.2986012377228313E-2</v>
      </c>
      <c r="N80" s="65">
        <f t="shared" si="42"/>
        <v>3.183118373167948E-2</v>
      </c>
      <c r="O80" s="65">
        <f t="shared" si="42"/>
        <v>3.0676355086130314E-2</v>
      </c>
      <c r="P80" s="65"/>
      <c r="Q80" s="13" cm="1">
        <f t="array" ref="Q80:R80">LINEST('Male Baseline'!L80:U80,'Male Baseline'!L$2:U$2,TRUE,FALSE)</f>
        <v>-1.1235030407934278E-3</v>
      </c>
      <c r="R80" s="61">
        <v>2.3035210246221749</v>
      </c>
      <c r="S80" s="65"/>
      <c r="U80" s="37"/>
      <c r="V80" s="37"/>
      <c r="W80" s="37"/>
      <c r="X80" s="37"/>
      <c r="Y80" s="37"/>
    </row>
    <row r="81" spans="1:25" x14ac:dyDescent="0.2">
      <c r="A81">
        <f t="shared" si="43"/>
        <v>78</v>
      </c>
      <c r="B81" s="65">
        <f t="shared" si="33"/>
        <v>5.1565273642036336E-2</v>
      </c>
      <c r="C81" s="65">
        <f t="shared" si="34"/>
        <v>5.0271987595905898E-2</v>
      </c>
      <c r="D81" s="65">
        <f t="shared" si="35"/>
        <v>4.897870154977535E-2</v>
      </c>
      <c r="E81" s="65">
        <f t="shared" si="36"/>
        <v>4.7685415503644912E-2</v>
      </c>
      <c r="F81" s="65">
        <f t="shared" si="37"/>
        <v>4.6392129457514364E-2</v>
      </c>
      <c r="G81" s="65">
        <f t="shared" si="38"/>
        <v>4.5098843411383926E-2</v>
      </c>
      <c r="H81" s="65">
        <f t="shared" si="39"/>
        <v>4.3805557365253378E-2</v>
      </c>
      <c r="I81" s="65">
        <f t="shared" si="40"/>
        <v>4.2512271319122941E-2</v>
      </c>
      <c r="J81" s="65">
        <f t="shared" si="41"/>
        <v>4.1218985272992503E-2</v>
      </c>
      <c r="K81" s="65">
        <f t="shared" si="26"/>
        <v>3.9925699226862177E-2</v>
      </c>
      <c r="L81" s="65">
        <f t="shared" si="27"/>
        <v>3.8632413180731739E-2</v>
      </c>
      <c r="M81" s="65">
        <f t="shared" si="28"/>
        <v>3.7339127134601191E-2</v>
      </c>
      <c r="N81" s="65">
        <f t="shared" si="42"/>
        <v>3.6045841088470754E-2</v>
      </c>
      <c r="O81" s="65">
        <f t="shared" si="42"/>
        <v>3.4752555042340205E-2</v>
      </c>
      <c r="P81" s="65"/>
      <c r="Q81" s="13" cm="1">
        <f t="array" ref="Q81:R81">LINEST('Male Baseline'!L81:U81,'Male Baseline'!L$2:U$2,TRUE,FALSE)</f>
        <v>-1.3723084937562091E-3</v>
      </c>
      <c r="R81" s="61">
        <v>2.8101185016400891</v>
      </c>
      <c r="S81" s="65"/>
      <c r="U81" s="37"/>
      <c r="V81" s="37"/>
      <c r="W81" s="37"/>
      <c r="X81" s="37"/>
      <c r="Y81" s="37"/>
    </row>
    <row r="82" spans="1:25" x14ac:dyDescent="0.2">
      <c r="A82">
        <f t="shared" si="43"/>
        <v>79</v>
      </c>
      <c r="B82" s="65">
        <f t="shared" si="33"/>
        <v>5.7839729524198247E-2</v>
      </c>
      <c r="C82" s="65">
        <f t="shared" si="34"/>
        <v>5.650584519723223E-2</v>
      </c>
      <c r="D82" s="65">
        <f t="shared" si="35"/>
        <v>5.5171960870266212E-2</v>
      </c>
      <c r="E82" s="65">
        <f t="shared" si="36"/>
        <v>5.3838076543300195E-2</v>
      </c>
      <c r="F82" s="65">
        <f t="shared" si="37"/>
        <v>5.2504192216334289E-2</v>
      </c>
      <c r="G82" s="65">
        <f t="shared" si="38"/>
        <v>5.1170307889368272E-2</v>
      </c>
      <c r="H82" s="65">
        <f t="shared" si="39"/>
        <v>4.9836423562402254E-2</v>
      </c>
      <c r="I82" s="65">
        <f t="shared" si="40"/>
        <v>4.8502539235436237E-2</v>
      </c>
      <c r="J82" s="65">
        <f t="shared" si="41"/>
        <v>4.716865490847022E-2</v>
      </c>
      <c r="K82" s="65">
        <f t="shared" si="26"/>
        <v>4.5834770581504314E-2</v>
      </c>
      <c r="L82" s="65">
        <f t="shared" si="27"/>
        <v>4.4500886254538297E-2</v>
      </c>
      <c r="M82" s="65">
        <f t="shared" si="28"/>
        <v>4.3167001927572279E-2</v>
      </c>
      <c r="N82" s="65">
        <f t="shared" si="42"/>
        <v>4.1833117600606373E-2</v>
      </c>
      <c r="O82" s="65">
        <f t="shared" si="42"/>
        <v>4.0499233273640356E-2</v>
      </c>
      <c r="P82" s="65"/>
      <c r="Q82" s="13" cm="1">
        <f t="array" ref="Q82:R82">LINEST('Male Baseline'!L82:U82,'Male Baseline'!L$2:U$2,TRUE,FALSE)</f>
        <v>-1.3050241562160439E-3</v>
      </c>
      <c r="R82" s="61">
        <v>2.6805228775547909</v>
      </c>
      <c r="S82" s="65"/>
      <c r="U82" s="37"/>
      <c r="V82" s="37"/>
      <c r="W82" s="37"/>
      <c r="X82" s="37"/>
      <c r="Y82" s="37"/>
    </row>
    <row r="83" spans="1:25" x14ac:dyDescent="0.2">
      <c r="A83">
        <f t="shared" si="43"/>
        <v>80</v>
      </c>
      <c r="B83" s="65">
        <f t="shared" si="33"/>
        <v>6.4879054990132579E-2</v>
      </c>
      <c r="C83" s="65">
        <f t="shared" si="34"/>
        <v>6.3492261583123488E-2</v>
      </c>
      <c r="D83" s="65">
        <f t="shared" si="35"/>
        <v>6.2105468176114398E-2</v>
      </c>
      <c r="E83" s="65">
        <f t="shared" si="36"/>
        <v>6.0718674769105196E-2</v>
      </c>
      <c r="F83" s="65">
        <f t="shared" si="37"/>
        <v>5.9331881362096328E-2</v>
      </c>
      <c r="G83" s="65">
        <f t="shared" si="38"/>
        <v>5.7945087955087238E-2</v>
      </c>
      <c r="H83" s="65">
        <f t="shared" si="39"/>
        <v>5.6558294548078147E-2</v>
      </c>
      <c r="I83" s="65">
        <f t="shared" si="40"/>
        <v>5.5171501141069057E-2</v>
      </c>
      <c r="J83" s="65">
        <f t="shared" si="41"/>
        <v>5.3784707734059967E-2</v>
      </c>
      <c r="K83" s="65">
        <f t="shared" ref="K83:K103" si="44">0.5*(K$2*$Q83+$R83)+0.25*(K$2*$Q82+$R82+K$2*$Q84+$R84)</f>
        <v>5.2397914327050765E-2</v>
      </c>
      <c r="L83" s="65">
        <f t="shared" ref="L83:L103" si="45">0.5*(L$2*$Q83+$R83)+0.25*(L$2*$Q82+$R82+L$2*$Q84+$R84)</f>
        <v>5.1011120920041675E-2</v>
      </c>
      <c r="M83" s="65">
        <f t="shared" ref="M83:M103" si="46">0.5*(M$2*$Q83+$R83)+0.25*(M$2*$Q82+$R82+M$2*$Q84+$R84)</f>
        <v>4.9624327513032584E-2</v>
      </c>
      <c r="N83" s="65">
        <f t="shared" si="42"/>
        <v>4.8237534106023716E-2</v>
      </c>
      <c r="O83" s="65">
        <f t="shared" si="42"/>
        <v>4.6850740699014626E-2</v>
      </c>
      <c r="P83" s="65"/>
      <c r="Q83" s="13" cm="1">
        <f t="array" ref="Q83:R83">LINEST('Male Baseline'!L83:U83,'Male Baseline'!L$2:U$2,TRUE,FALSE)</f>
        <v>-1.3531805016757073E-3</v>
      </c>
      <c r="R83" s="61">
        <v>2.7846246501537708</v>
      </c>
      <c r="S83" s="65"/>
      <c r="U83" s="37"/>
      <c r="V83" s="37"/>
      <c r="W83" s="37"/>
      <c r="X83" s="37"/>
      <c r="Y83" s="37"/>
    </row>
    <row r="84" spans="1:25" x14ac:dyDescent="0.2">
      <c r="A84">
        <f t="shared" si="43"/>
        <v>81</v>
      </c>
      <c r="B84" s="65">
        <f t="shared" si="33"/>
        <v>7.2556307736180936E-2</v>
      </c>
      <c r="C84" s="65">
        <f t="shared" si="34"/>
        <v>7.1096094721226577E-2</v>
      </c>
      <c r="D84" s="65">
        <f t="shared" si="35"/>
        <v>6.9635881706272218E-2</v>
      </c>
      <c r="E84" s="65">
        <f t="shared" si="36"/>
        <v>6.8175668691317526E-2</v>
      </c>
      <c r="F84" s="65">
        <f t="shared" si="37"/>
        <v>6.6715455676363278E-2</v>
      </c>
      <c r="G84" s="65">
        <f t="shared" si="38"/>
        <v>6.5255242661408919E-2</v>
      </c>
      <c r="H84" s="65">
        <f t="shared" si="39"/>
        <v>6.3795029646454449E-2</v>
      </c>
      <c r="I84" s="65">
        <f t="shared" si="40"/>
        <v>6.233481663150009E-2</v>
      </c>
      <c r="J84" s="65">
        <f t="shared" si="41"/>
        <v>6.0874603616545619E-2</v>
      </c>
      <c r="K84" s="65">
        <f t="shared" si="44"/>
        <v>5.9414390601591038E-2</v>
      </c>
      <c r="L84" s="65">
        <f t="shared" si="45"/>
        <v>5.7954177586636679E-2</v>
      </c>
      <c r="M84" s="65">
        <f t="shared" si="46"/>
        <v>5.6493964571682209E-2</v>
      </c>
      <c r="N84" s="65">
        <f t="shared" si="42"/>
        <v>5.5033751556727961E-2</v>
      </c>
      <c r="O84" s="65">
        <f t="shared" si="42"/>
        <v>5.3573538541773602E-2</v>
      </c>
      <c r="P84" s="65"/>
      <c r="Q84" s="13" cm="1">
        <f t="array" ref="Q84:R84">LINEST('Male Baseline'!L84:U84,'Male Baseline'!L$2:U$2,TRUE,FALSE)</f>
        <v>-1.5357884684688841E-3</v>
      </c>
      <c r="R84" s="61">
        <v>3.1595630344512466</v>
      </c>
      <c r="S84" s="65"/>
      <c r="U84" s="37"/>
      <c r="V84" s="37"/>
      <c r="W84" s="37"/>
      <c r="X84" s="37"/>
      <c r="Y84" s="37"/>
    </row>
    <row r="85" spans="1:25" x14ac:dyDescent="0.2">
      <c r="A85">
        <f t="shared" si="43"/>
        <v>82</v>
      </c>
      <c r="B85" s="65">
        <f t="shared" si="33"/>
        <v>8.0262740743646588E-2</v>
      </c>
      <c r="C85" s="65">
        <f t="shared" si="34"/>
        <v>7.8844644479760362E-2</v>
      </c>
      <c r="D85" s="65">
        <f t="shared" si="35"/>
        <v>7.7426548215874025E-2</v>
      </c>
      <c r="E85" s="65">
        <f t="shared" si="36"/>
        <v>7.6008451951987466E-2</v>
      </c>
      <c r="F85" s="65">
        <f t="shared" si="37"/>
        <v>7.4590355688101129E-2</v>
      </c>
      <c r="G85" s="65">
        <f t="shared" si="38"/>
        <v>7.3172259424214903E-2</v>
      </c>
      <c r="H85" s="65">
        <f t="shared" si="39"/>
        <v>7.1754163160328344E-2</v>
      </c>
      <c r="I85" s="65">
        <f t="shared" si="40"/>
        <v>7.0336066896442118E-2</v>
      </c>
      <c r="J85" s="65">
        <f t="shared" si="41"/>
        <v>6.891797063255567E-2</v>
      </c>
      <c r="K85" s="65">
        <f t="shared" si="44"/>
        <v>6.7499874368669222E-2</v>
      </c>
      <c r="L85" s="65">
        <f t="shared" si="45"/>
        <v>6.6081778104782996E-2</v>
      </c>
      <c r="M85" s="65">
        <f t="shared" si="46"/>
        <v>6.4663681840896436E-2</v>
      </c>
      <c r="N85" s="65">
        <f t="shared" si="42"/>
        <v>6.324558557701021E-2</v>
      </c>
      <c r="O85" s="65">
        <f t="shared" si="42"/>
        <v>6.1827489313123873E-2</v>
      </c>
      <c r="P85" s="65"/>
      <c r="Q85" s="13" cm="1">
        <f t="array" ref="Q85:R85">LINEST('Male Baseline'!L85:U85,'Male Baseline'!L$2:U$2,TRUE,FALSE)</f>
        <v>-1.4160946212042219E-3</v>
      </c>
      <c r="R85" s="61">
        <v>2.9265871521220315</v>
      </c>
      <c r="S85" s="65"/>
      <c r="U85" s="37"/>
      <c r="V85" s="37"/>
      <c r="W85" s="37"/>
      <c r="X85" s="37"/>
      <c r="Y85" s="37"/>
    </row>
    <row r="86" spans="1:25" x14ac:dyDescent="0.2">
      <c r="A86">
        <f t="shared" si="43"/>
        <v>83</v>
      </c>
      <c r="B86" s="65">
        <f t="shared" si="33"/>
        <v>8.8777708764655627E-2</v>
      </c>
      <c r="C86" s="65">
        <f t="shared" si="34"/>
        <v>8.7430317373530242E-2</v>
      </c>
      <c r="D86" s="65">
        <f t="shared" si="35"/>
        <v>8.6082925982404634E-2</v>
      </c>
      <c r="E86" s="65">
        <f t="shared" si="36"/>
        <v>8.4735534591279249E-2</v>
      </c>
      <c r="F86" s="65">
        <f t="shared" si="37"/>
        <v>8.3388143200153642E-2</v>
      </c>
      <c r="G86" s="65">
        <f t="shared" si="38"/>
        <v>8.2040751809028256E-2</v>
      </c>
      <c r="H86" s="65">
        <f t="shared" si="39"/>
        <v>8.0693360417902538E-2</v>
      </c>
      <c r="I86" s="65">
        <f t="shared" si="40"/>
        <v>7.9345969026777152E-2</v>
      </c>
      <c r="J86" s="65">
        <f t="shared" si="41"/>
        <v>7.7998577635651656E-2</v>
      </c>
      <c r="K86" s="65">
        <f t="shared" si="44"/>
        <v>7.6651186244526048E-2</v>
      </c>
      <c r="L86" s="65">
        <f t="shared" si="45"/>
        <v>7.5303794853400663E-2</v>
      </c>
      <c r="M86" s="65">
        <f t="shared" si="46"/>
        <v>7.3956403462274944E-2</v>
      </c>
      <c r="N86" s="65">
        <f t="shared" si="42"/>
        <v>7.2609012071149559E-2</v>
      </c>
      <c r="O86" s="65">
        <f t="shared" si="42"/>
        <v>7.1261620680023952E-2</v>
      </c>
      <c r="P86" s="65"/>
      <c r="Q86" s="13" cm="1">
        <f t="array" ref="Q86:R86">LINEST('Male Baseline'!L86:U86,'Male Baseline'!L$2:U$2,TRUE,FALSE)</f>
        <v>-1.3044073446681682E-3</v>
      </c>
      <c r="R86" s="61">
        <v>2.709807585925724</v>
      </c>
      <c r="S86" s="65"/>
      <c r="U86" s="37"/>
      <c r="V86" s="37"/>
      <c r="W86" s="37"/>
      <c r="X86" s="37"/>
      <c r="Y86" s="37"/>
    </row>
    <row r="87" spans="1:25" x14ac:dyDescent="0.2">
      <c r="A87">
        <f t="shared" si="43"/>
        <v>84</v>
      </c>
      <c r="B87" s="65">
        <f t="shared" si="33"/>
        <v>9.8421294286558381E-2</v>
      </c>
      <c r="C87" s="65">
        <f t="shared" si="34"/>
        <v>9.7280053345320472E-2</v>
      </c>
      <c r="D87" s="65">
        <f t="shared" si="35"/>
        <v>9.6138812404082452E-2</v>
      </c>
      <c r="E87" s="65">
        <f t="shared" si="36"/>
        <v>9.4997571462844765E-2</v>
      </c>
      <c r="F87" s="65">
        <f t="shared" si="37"/>
        <v>9.3856330521606746E-2</v>
      </c>
      <c r="G87" s="65">
        <f t="shared" si="38"/>
        <v>9.2715089580368837E-2</v>
      </c>
      <c r="H87" s="65">
        <f t="shared" si="39"/>
        <v>9.1573848639130817E-2</v>
      </c>
      <c r="I87" s="65">
        <f t="shared" si="40"/>
        <v>9.0432607697892908E-2</v>
      </c>
      <c r="J87" s="65">
        <f t="shared" si="41"/>
        <v>8.9291366756655E-2</v>
      </c>
      <c r="K87" s="65">
        <f t="shared" si="44"/>
        <v>8.815012581541698E-2</v>
      </c>
      <c r="L87" s="65">
        <f t="shared" si="45"/>
        <v>8.7008884874179071E-2</v>
      </c>
      <c r="M87" s="65">
        <f t="shared" si="46"/>
        <v>8.5867643932941107E-2</v>
      </c>
      <c r="N87" s="65">
        <f t="shared" si="42"/>
        <v>8.4726402991703198E-2</v>
      </c>
      <c r="O87" s="65">
        <f t="shared" si="42"/>
        <v>8.3585162050465178E-2</v>
      </c>
      <c r="P87" s="65"/>
      <c r="Q87" s="13" cm="1">
        <f t="array" ref="Q87:R87">LINEST('Male Baseline'!L87:U87,'Male Baseline'!L$2:U$2,TRUE,FALSE)</f>
        <v>-1.3646562539615195E-3</v>
      </c>
      <c r="R87" s="61">
        <v>2.8419352957343196</v>
      </c>
      <c r="S87" s="65"/>
      <c r="U87" s="37"/>
      <c r="V87" s="37"/>
      <c r="W87" s="37"/>
      <c r="X87" s="37"/>
      <c r="Y87" s="37"/>
    </row>
    <row r="88" spans="1:25" x14ac:dyDescent="0.2">
      <c r="A88">
        <f t="shared" si="43"/>
        <v>85</v>
      </c>
      <c r="B88" s="65">
        <f t="shared" si="33"/>
        <v>0.1092325019466075</v>
      </c>
      <c r="C88" s="65">
        <f t="shared" si="34"/>
        <v>0.10830329564920393</v>
      </c>
      <c r="D88" s="65">
        <f t="shared" si="35"/>
        <v>0.10737408935180037</v>
      </c>
      <c r="E88" s="65">
        <f t="shared" si="36"/>
        <v>0.10644488305439692</v>
      </c>
      <c r="F88" s="65">
        <f t="shared" si="37"/>
        <v>0.10551567675699336</v>
      </c>
      <c r="G88" s="65">
        <f t="shared" si="38"/>
        <v>0.10458647045958969</v>
      </c>
      <c r="H88" s="65">
        <f t="shared" si="39"/>
        <v>0.10365726416218612</v>
      </c>
      <c r="I88" s="65">
        <f t="shared" si="40"/>
        <v>0.10272805786478256</v>
      </c>
      <c r="J88" s="65">
        <f t="shared" si="41"/>
        <v>0.101798851567379</v>
      </c>
      <c r="K88" s="65">
        <f t="shared" si="44"/>
        <v>0.10086964526997544</v>
      </c>
      <c r="L88" s="65">
        <f t="shared" si="45"/>
        <v>9.9940438972571877E-2</v>
      </c>
      <c r="M88" s="65">
        <f t="shared" si="46"/>
        <v>9.9011232675168426E-2</v>
      </c>
      <c r="N88" s="65">
        <f t="shared" si="42"/>
        <v>9.8082026377764864E-2</v>
      </c>
      <c r="O88" s="65">
        <f t="shared" si="42"/>
        <v>9.7152820080361302E-2</v>
      </c>
      <c r="P88" s="65"/>
      <c r="Q88" s="13" cm="1">
        <f t="array" ref="Q88:R88">LINEST('Male Baseline'!L88:U88,'Male Baseline'!L$2:U$2,TRUE,FALSE)</f>
        <v>-5.3124391236057016E-4</v>
      </c>
      <c r="R88" s="61">
        <v>1.175584167304943</v>
      </c>
      <c r="S88" s="65"/>
      <c r="U88" s="37"/>
      <c r="V88" s="37"/>
      <c r="W88" s="37"/>
      <c r="X88" s="37"/>
      <c r="Y88" s="37"/>
    </row>
    <row r="89" spans="1:25" x14ac:dyDescent="0.2">
      <c r="A89">
        <f t="shared" si="43"/>
        <v>86</v>
      </c>
      <c r="B89" s="65">
        <f t="shared" si="33"/>
        <v>0.1215967661796814</v>
      </c>
      <c r="C89" s="65">
        <f t="shared" si="34"/>
        <v>0.12064480476294376</v>
      </c>
      <c r="D89" s="65">
        <f t="shared" si="35"/>
        <v>0.11969284334620606</v>
      </c>
      <c r="E89" s="65">
        <f t="shared" si="36"/>
        <v>0.11874088192946836</v>
      </c>
      <c r="F89" s="65">
        <f t="shared" si="37"/>
        <v>0.11778892051273065</v>
      </c>
      <c r="G89" s="65">
        <f t="shared" si="38"/>
        <v>0.11683695909599279</v>
      </c>
      <c r="H89" s="65">
        <f t="shared" si="39"/>
        <v>0.11588499767925509</v>
      </c>
      <c r="I89" s="65">
        <f t="shared" si="40"/>
        <v>0.11493303626251739</v>
      </c>
      <c r="J89" s="65">
        <f t="shared" si="41"/>
        <v>0.11398107484577968</v>
      </c>
      <c r="K89" s="65">
        <f t="shared" si="44"/>
        <v>0.11302911342904204</v>
      </c>
      <c r="L89" s="65">
        <f t="shared" si="45"/>
        <v>0.11207715201230434</v>
      </c>
      <c r="M89" s="65">
        <f t="shared" si="46"/>
        <v>0.11112519059556669</v>
      </c>
      <c r="N89" s="65">
        <f t="shared" si="42"/>
        <v>0.11017322917882899</v>
      </c>
      <c r="O89" s="65">
        <f t="shared" si="42"/>
        <v>0.10922126776209135</v>
      </c>
      <c r="P89" s="65"/>
      <c r="Q89" s="13" cm="1">
        <f t="array" ref="Q89:R89">LINEST('Male Baseline'!L89:U89,'Male Baseline'!L$2:U$2,TRUE,FALSE)</f>
        <v>-1.2896811109315749E-3</v>
      </c>
      <c r="R89" s="61">
        <v>2.7146450085668361</v>
      </c>
      <c r="S89" s="65"/>
      <c r="U89" s="37"/>
      <c r="V89" s="37"/>
      <c r="W89" s="37"/>
      <c r="X89" s="37"/>
      <c r="Y89" s="37"/>
    </row>
    <row r="90" spans="1:25" x14ac:dyDescent="0.2">
      <c r="A90">
        <f t="shared" si="43"/>
        <v>87</v>
      </c>
      <c r="B90" s="65">
        <f t="shared" si="33"/>
        <v>0.13516859538076337</v>
      </c>
      <c r="C90" s="65">
        <f t="shared" si="34"/>
        <v>0.13427741657122377</v>
      </c>
      <c r="D90" s="65">
        <f t="shared" si="35"/>
        <v>0.13338623776168407</v>
      </c>
      <c r="E90" s="65">
        <f t="shared" si="36"/>
        <v>0.13249505895214436</v>
      </c>
      <c r="F90" s="65">
        <f t="shared" si="37"/>
        <v>0.13160388014260466</v>
      </c>
      <c r="G90" s="65">
        <f t="shared" si="38"/>
        <v>0.13071270133306495</v>
      </c>
      <c r="H90" s="65">
        <f t="shared" si="39"/>
        <v>0.12982152252352525</v>
      </c>
      <c r="I90" s="65">
        <f t="shared" si="40"/>
        <v>0.12893034371398554</v>
      </c>
      <c r="J90" s="65">
        <f t="shared" si="41"/>
        <v>0.12803916490444583</v>
      </c>
      <c r="K90" s="65">
        <f t="shared" si="44"/>
        <v>0.12714798609490624</v>
      </c>
      <c r="L90" s="65">
        <f t="shared" si="45"/>
        <v>0.12625680728536653</v>
      </c>
      <c r="M90" s="65">
        <f t="shared" si="46"/>
        <v>0.12536562847582677</v>
      </c>
      <c r="N90" s="65">
        <f t="shared" si="42"/>
        <v>0.12447444966628707</v>
      </c>
      <c r="O90" s="65">
        <f t="shared" si="42"/>
        <v>0.12358327085674747</v>
      </c>
      <c r="P90" s="65"/>
      <c r="Q90" s="13" cm="1">
        <f t="array" ref="Q90:R90">LINEST('Male Baseline'!L90:U90,'Male Baseline'!L$2:U$2,TRUE,FALSE)</f>
        <v>-6.9723953272709984E-4</v>
      </c>
      <c r="R90" s="61">
        <v>1.5352826708512581</v>
      </c>
      <c r="S90" s="65"/>
      <c r="U90" s="37"/>
      <c r="V90" s="37"/>
      <c r="W90" s="37"/>
      <c r="X90" s="37"/>
      <c r="Y90" s="37"/>
    </row>
    <row r="91" spans="1:25" x14ac:dyDescent="0.2">
      <c r="A91">
        <f t="shared" si="43"/>
        <v>88</v>
      </c>
      <c r="B91" s="65">
        <f t="shared" si="33"/>
        <v>0.14940632552709934</v>
      </c>
      <c r="C91" s="65">
        <f t="shared" si="34"/>
        <v>0.14869370920325498</v>
      </c>
      <c r="D91" s="65">
        <f t="shared" si="35"/>
        <v>0.14798109287941055</v>
      </c>
      <c r="E91" s="65">
        <f t="shared" si="36"/>
        <v>0.14726847655556613</v>
      </c>
      <c r="F91" s="65">
        <f t="shared" si="37"/>
        <v>0.14655586023172171</v>
      </c>
      <c r="G91" s="65">
        <f t="shared" si="38"/>
        <v>0.14584324390787731</v>
      </c>
      <c r="H91" s="65">
        <f t="shared" si="39"/>
        <v>0.14513062758403289</v>
      </c>
      <c r="I91" s="65">
        <f t="shared" si="40"/>
        <v>0.14441801126018847</v>
      </c>
      <c r="J91" s="65">
        <f t="shared" si="41"/>
        <v>0.14370539493634404</v>
      </c>
      <c r="K91" s="65">
        <f t="shared" si="44"/>
        <v>0.14299277861249968</v>
      </c>
      <c r="L91" s="65">
        <f t="shared" si="45"/>
        <v>0.14228016228865525</v>
      </c>
      <c r="M91" s="65">
        <f t="shared" si="46"/>
        <v>0.14156754596481072</v>
      </c>
      <c r="N91" s="65">
        <f t="shared" si="42"/>
        <v>0.1408549296409663</v>
      </c>
      <c r="O91" s="65">
        <f t="shared" si="42"/>
        <v>0.14014231331712193</v>
      </c>
      <c r="P91" s="65"/>
      <c r="Q91" s="13" cm="1">
        <f t="array" ref="Q91:R91">LINEST('Male Baseline'!L91:U91,'Male Baseline'!L$2:U$2,TRUE,FALSE)</f>
        <v>-8.8055506177300055E-4</v>
      </c>
      <c r="R91" s="61">
        <v>1.9205416599528393</v>
      </c>
      <c r="S91" s="65"/>
      <c r="U91" s="37"/>
      <c r="V91" s="37"/>
      <c r="W91" s="37"/>
      <c r="X91" s="37"/>
      <c r="Y91" s="37"/>
    </row>
    <row r="92" spans="1:25" x14ac:dyDescent="0.2">
      <c r="A92">
        <f t="shared" si="43"/>
        <v>89</v>
      </c>
      <c r="B92" s="65">
        <f t="shared" si="33"/>
        <v>0.16360448491540147</v>
      </c>
      <c r="C92" s="65">
        <f t="shared" si="34"/>
        <v>0.16322389671561871</v>
      </c>
      <c r="D92" s="65">
        <f t="shared" si="35"/>
        <v>0.16284330851583598</v>
      </c>
      <c r="E92" s="65">
        <f t="shared" si="36"/>
        <v>0.16246272031605322</v>
      </c>
      <c r="F92" s="65">
        <f t="shared" si="37"/>
        <v>0.16208213211627046</v>
      </c>
      <c r="G92" s="65">
        <f t="shared" si="38"/>
        <v>0.16170154391648767</v>
      </c>
      <c r="H92" s="65">
        <f t="shared" si="39"/>
        <v>0.16132095571670491</v>
      </c>
      <c r="I92" s="65">
        <f t="shared" si="40"/>
        <v>0.16094036751692214</v>
      </c>
      <c r="J92" s="65">
        <f t="shared" si="41"/>
        <v>0.16055977931713941</v>
      </c>
      <c r="K92" s="65">
        <f t="shared" si="44"/>
        <v>0.16017919111735665</v>
      </c>
      <c r="L92" s="65">
        <f t="shared" si="45"/>
        <v>0.15979860291757389</v>
      </c>
      <c r="M92" s="65">
        <f t="shared" si="46"/>
        <v>0.1594180147177911</v>
      </c>
      <c r="N92" s="65">
        <f t="shared" si="42"/>
        <v>0.15903742651800834</v>
      </c>
      <c r="O92" s="65">
        <f t="shared" si="42"/>
        <v>0.15865683831822558</v>
      </c>
      <c r="P92" s="65"/>
      <c r="Q92" s="13" cm="1">
        <f t="array" ref="Q92:R92">LINEST('Male Baseline'!L92:U92,'Male Baseline'!L$2:U$2,TRUE,FALSE)</f>
        <v>-3.9211563910458469E-4</v>
      </c>
      <c r="R92" s="61">
        <v>0.95069455506060896</v>
      </c>
      <c r="S92" s="65"/>
      <c r="U92" s="37"/>
      <c r="V92" s="37"/>
      <c r="W92" s="37"/>
      <c r="X92" s="37"/>
      <c r="Y92" s="37"/>
    </row>
    <row r="93" spans="1:25" x14ac:dyDescent="0.2">
      <c r="A93">
        <f t="shared" si="43"/>
        <v>90</v>
      </c>
      <c r="B93" s="65">
        <f t="shared" si="33"/>
        <v>0.17886896684320805</v>
      </c>
      <c r="C93" s="65">
        <f t="shared" si="34"/>
        <v>0.17891021471953111</v>
      </c>
      <c r="D93" s="65">
        <f t="shared" si="35"/>
        <v>0.17895146259585418</v>
      </c>
      <c r="E93" s="65">
        <f t="shared" si="36"/>
        <v>0.17899271047217719</v>
      </c>
      <c r="F93" s="65">
        <f t="shared" si="37"/>
        <v>0.17903395834850025</v>
      </c>
      <c r="G93" s="65">
        <f t="shared" si="38"/>
        <v>0.17907520622482326</v>
      </c>
      <c r="H93" s="65">
        <f t="shared" si="39"/>
        <v>0.17911645410114632</v>
      </c>
      <c r="I93" s="65">
        <f t="shared" si="40"/>
        <v>0.17915770197746933</v>
      </c>
      <c r="J93" s="65">
        <f t="shared" si="41"/>
        <v>0.17919894985379239</v>
      </c>
      <c r="K93" s="65">
        <f t="shared" si="44"/>
        <v>0.17924019773011546</v>
      </c>
      <c r="L93" s="65">
        <f t="shared" si="45"/>
        <v>0.17928144560643847</v>
      </c>
      <c r="M93" s="65">
        <f t="shared" si="46"/>
        <v>0.17932269348276153</v>
      </c>
      <c r="N93" s="65">
        <f t="shared" si="42"/>
        <v>0.17936394135908457</v>
      </c>
      <c r="O93" s="65">
        <f t="shared" si="42"/>
        <v>0.1794051892354076</v>
      </c>
      <c r="P93" s="65"/>
      <c r="Q93" s="13" cm="1">
        <f t="array" ref="Q93:R93">LINEST('Male Baseline'!L93:U93,'Male Baseline'!L$2:U$2,TRUE,FALSE)</f>
        <v>1.4243354085112238E-4</v>
      </c>
      <c r="R93" s="61">
        <v>-0.1075837041590457</v>
      </c>
      <c r="S93" s="65"/>
      <c r="U93" s="37"/>
      <c r="V93" s="37"/>
      <c r="W93" s="37"/>
      <c r="X93" s="37"/>
      <c r="Y93" s="37"/>
    </row>
    <row r="94" spans="1:25" x14ac:dyDescent="0.2">
      <c r="A94">
        <f t="shared" si="43"/>
        <v>91</v>
      </c>
      <c r="B94" s="65">
        <f t="shared" si="33"/>
        <v>0.19567229076757486</v>
      </c>
      <c r="C94" s="65">
        <f t="shared" si="34"/>
        <v>0.19592497925508603</v>
      </c>
      <c r="D94" s="65">
        <f t="shared" si="35"/>
        <v>0.19617766774259723</v>
      </c>
      <c r="E94" s="65">
        <f t="shared" si="36"/>
        <v>0.19643035623010832</v>
      </c>
      <c r="F94" s="65">
        <f t="shared" si="37"/>
        <v>0.19668304471761949</v>
      </c>
      <c r="G94" s="65">
        <f t="shared" si="38"/>
        <v>0.19693573320513064</v>
      </c>
      <c r="H94" s="65">
        <f t="shared" si="39"/>
        <v>0.19718842169264181</v>
      </c>
      <c r="I94" s="65">
        <f t="shared" si="40"/>
        <v>0.1974411101801529</v>
      </c>
      <c r="J94" s="65">
        <f t="shared" si="41"/>
        <v>0.19769379866766409</v>
      </c>
      <c r="K94" s="65">
        <f t="shared" si="44"/>
        <v>0.19794648715517527</v>
      </c>
      <c r="L94" s="65">
        <f t="shared" si="45"/>
        <v>0.19819917564268638</v>
      </c>
      <c r="M94" s="65">
        <f t="shared" si="46"/>
        <v>0.19845186413019755</v>
      </c>
      <c r="N94" s="65">
        <f t="shared" si="42"/>
        <v>0.19870455261770867</v>
      </c>
      <c r="O94" s="65">
        <f t="shared" si="42"/>
        <v>0.19895724110521984</v>
      </c>
      <c r="P94" s="65"/>
      <c r="Q94" s="13" cm="1">
        <f t="array" ref="Q94:R94">LINEST('Male Baseline'!L94:U94,'Male Baseline'!L$2:U$2,TRUE,FALSE)</f>
        <v>2.7224006269450289E-4</v>
      </c>
      <c r="R94" s="61">
        <v>-0.35168420500693282</v>
      </c>
      <c r="S94" s="65"/>
      <c r="U94" s="37"/>
      <c r="V94" s="37"/>
      <c r="W94" s="37"/>
      <c r="X94" s="37"/>
      <c r="Y94" s="37"/>
    </row>
    <row r="95" spans="1:25" x14ac:dyDescent="0.2">
      <c r="A95">
        <f t="shared" si="43"/>
        <v>92</v>
      </c>
      <c r="B95" s="65">
        <f t="shared" si="33"/>
        <v>0.21397513434912385</v>
      </c>
      <c r="C95" s="65">
        <f t="shared" si="34"/>
        <v>0.21436699073193305</v>
      </c>
      <c r="D95" s="65">
        <f t="shared" si="35"/>
        <v>0.21475884711474219</v>
      </c>
      <c r="E95" s="65">
        <f t="shared" si="36"/>
        <v>0.21515070349755122</v>
      </c>
      <c r="F95" s="65">
        <f t="shared" si="37"/>
        <v>0.21554255988036042</v>
      </c>
      <c r="G95" s="65">
        <f t="shared" si="38"/>
        <v>0.21593441626316956</v>
      </c>
      <c r="H95" s="65">
        <f t="shared" si="39"/>
        <v>0.21632627264597865</v>
      </c>
      <c r="I95" s="65">
        <f t="shared" si="40"/>
        <v>0.21671812902878773</v>
      </c>
      <c r="J95" s="65">
        <f t="shared" si="41"/>
        <v>0.21710998541159687</v>
      </c>
      <c r="K95" s="65">
        <f t="shared" si="44"/>
        <v>0.21750184179440601</v>
      </c>
      <c r="L95" s="65">
        <f t="shared" si="45"/>
        <v>0.21789369817721516</v>
      </c>
      <c r="M95" s="65">
        <f t="shared" si="46"/>
        <v>0.21828555456002424</v>
      </c>
      <c r="N95" s="65">
        <f t="shared" si="42"/>
        <v>0.21867741094283338</v>
      </c>
      <c r="O95" s="65">
        <f t="shared" si="42"/>
        <v>0.21906926732564252</v>
      </c>
      <c r="P95" s="65"/>
      <c r="Q95" s="13" cm="1">
        <f t="array" ref="Q95:R95">LINEST('Male Baseline'!L95:U95,'Male Baseline'!L$2:U$2,TRUE,FALSE)</f>
        <v>3.2384028380446977E-4</v>
      </c>
      <c r="R95" s="61">
        <v>-0.43797416234643094</v>
      </c>
      <c r="S95" s="65"/>
      <c r="U95" s="37"/>
      <c r="V95" s="37"/>
      <c r="W95" s="37"/>
      <c r="X95" s="37"/>
      <c r="Y95" s="37"/>
    </row>
    <row r="96" spans="1:25" x14ac:dyDescent="0.2">
      <c r="A96">
        <f t="shared" si="43"/>
        <v>93</v>
      </c>
      <c r="B96" s="65">
        <f t="shared" si="33"/>
        <v>0.23397977084353924</v>
      </c>
      <c r="C96" s="65">
        <f t="shared" si="34"/>
        <v>0.2344117362456257</v>
      </c>
      <c r="D96" s="65">
        <f t="shared" si="35"/>
        <v>0.23484370164771215</v>
      </c>
      <c r="E96" s="65">
        <f t="shared" si="36"/>
        <v>0.23527566704979849</v>
      </c>
      <c r="F96" s="65">
        <f t="shared" si="37"/>
        <v>0.23570763245188495</v>
      </c>
      <c r="G96" s="65">
        <f t="shared" si="38"/>
        <v>0.2361395978539714</v>
      </c>
      <c r="H96" s="65">
        <f t="shared" si="39"/>
        <v>0.23657156325605777</v>
      </c>
      <c r="I96" s="65">
        <f t="shared" si="40"/>
        <v>0.2370035286581442</v>
      </c>
      <c r="J96" s="65">
        <f t="shared" si="41"/>
        <v>0.23743549406023054</v>
      </c>
      <c r="K96" s="65">
        <f t="shared" si="44"/>
        <v>0.23786745946231699</v>
      </c>
      <c r="L96" s="65">
        <f t="shared" si="45"/>
        <v>0.23829942486440348</v>
      </c>
      <c r="M96" s="65">
        <f t="shared" si="46"/>
        <v>0.23873139026648979</v>
      </c>
      <c r="N96" s="65">
        <f t="shared" si="42"/>
        <v>0.23916335566857624</v>
      </c>
      <c r="O96" s="65">
        <f t="shared" si="42"/>
        <v>0.2395953210706627</v>
      </c>
      <c r="P96" s="65"/>
      <c r="Q96" s="13" cm="1">
        <f t="array" ref="Q96:R96">LINEST('Male Baseline'!L96:U96,'Male Baseline'!L$2:U$2,TRUE,FALSE)</f>
        <v>6.4750490093304922E-4</v>
      </c>
      <c r="R96" s="61">
        <v>-1.0669922506890579</v>
      </c>
      <c r="S96" s="65"/>
      <c r="U96" s="37"/>
      <c r="V96" s="37"/>
      <c r="W96" s="37"/>
      <c r="X96" s="37"/>
      <c r="Y96" s="37"/>
    </row>
    <row r="97" spans="1:25" x14ac:dyDescent="0.2">
      <c r="A97">
        <f t="shared" si="43"/>
        <v>94</v>
      </c>
      <c r="B97" s="65">
        <f t="shared" si="33"/>
        <v>0.25997203308541184</v>
      </c>
      <c r="C97" s="65">
        <f t="shared" si="34"/>
        <v>0.25962973885089641</v>
      </c>
      <c r="D97" s="65">
        <f t="shared" si="35"/>
        <v>0.25928744461638054</v>
      </c>
      <c r="E97" s="65">
        <f t="shared" si="36"/>
        <v>0.25894515038186516</v>
      </c>
      <c r="F97" s="65">
        <f t="shared" si="37"/>
        <v>0.25860285614734929</v>
      </c>
      <c r="G97" s="65">
        <f t="shared" si="38"/>
        <v>0.25826056191283386</v>
      </c>
      <c r="H97" s="65">
        <f t="shared" si="39"/>
        <v>0.25791826767831827</v>
      </c>
      <c r="I97" s="65">
        <f t="shared" si="40"/>
        <v>0.25757597344380262</v>
      </c>
      <c r="J97" s="65">
        <f t="shared" si="41"/>
        <v>0.25723367920928697</v>
      </c>
      <c r="K97" s="65">
        <f t="shared" si="44"/>
        <v>0.25689138497477154</v>
      </c>
      <c r="L97" s="65">
        <f t="shared" si="45"/>
        <v>0.25654909074025589</v>
      </c>
      <c r="M97" s="65">
        <f t="shared" si="46"/>
        <v>0.2562067965057403</v>
      </c>
      <c r="N97" s="65">
        <f t="shared" si="42"/>
        <v>0.25586450227122465</v>
      </c>
      <c r="O97" s="65">
        <f t="shared" si="42"/>
        <v>0.25552220803670922</v>
      </c>
      <c r="P97" s="65"/>
      <c r="Q97" s="13" cm="1">
        <f t="array" ref="Q97:R97">LINEST('Male Baseline'!L97:U97,'Male Baseline'!L$2:U$2,TRUE,FALSE)</f>
        <v>1.0901152267509026E-4</v>
      </c>
      <c r="R97" s="61">
        <v>3.4875914323930307E-2</v>
      </c>
      <c r="S97" s="65"/>
      <c r="U97" s="37"/>
      <c r="V97" s="37"/>
      <c r="W97" s="37"/>
      <c r="X97" s="37"/>
      <c r="Y97" s="37"/>
    </row>
    <row r="98" spans="1:25" x14ac:dyDescent="0.2">
      <c r="A98">
        <f t="shared" si="43"/>
        <v>95</v>
      </c>
      <c r="B98" s="65">
        <f t="shared" si="33"/>
        <v>0.27308738338070437</v>
      </c>
      <c r="C98" s="65">
        <f t="shared" si="34"/>
        <v>0.27379976013690888</v>
      </c>
      <c r="D98" s="65">
        <f t="shared" si="35"/>
        <v>0.27451213689311249</v>
      </c>
      <c r="E98" s="65">
        <f t="shared" si="36"/>
        <v>0.27522451364931655</v>
      </c>
      <c r="F98" s="65">
        <f t="shared" si="37"/>
        <v>0.27593689040552016</v>
      </c>
      <c r="G98" s="65">
        <f t="shared" si="38"/>
        <v>0.27664926716172422</v>
      </c>
      <c r="H98" s="65">
        <f t="shared" si="39"/>
        <v>0.27736164391792784</v>
      </c>
      <c r="I98" s="65">
        <f t="shared" si="40"/>
        <v>0.27807402067413234</v>
      </c>
      <c r="J98" s="65">
        <f t="shared" si="41"/>
        <v>0.27878639743033551</v>
      </c>
      <c r="K98" s="65">
        <f t="shared" si="44"/>
        <v>0.27949877418653957</v>
      </c>
      <c r="L98" s="65">
        <f t="shared" si="45"/>
        <v>0.28021115094274363</v>
      </c>
      <c r="M98" s="65">
        <f t="shared" si="46"/>
        <v>0.28092352769894768</v>
      </c>
      <c r="N98" s="65">
        <f t="shared" si="42"/>
        <v>0.28163590445515085</v>
      </c>
      <c r="O98" s="65">
        <f t="shared" si="42"/>
        <v>0.28234828121135491</v>
      </c>
      <c r="P98" s="65"/>
      <c r="Q98" s="13" cm="1">
        <f t="array" ref="Q98:R98">LINEST('Male Baseline'!Q98:U98,'Male Baseline'!Q$2:U$2,TRUE,FALSE)</f>
        <v>-2.2347048843456333E-3</v>
      </c>
      <c r="R98" s="61">
        <v>4.7891741998882758</v>
      </c>
      <c r="S98" s="65"/>
      <c r="U98" s="37"/>
      <c r="V98" s="37"/>
      <c r="W98" s="37"/>
      <c r="X98" s="37"/>
      <c r="Y98" s="37"/>
    </row>
    <row r="99" spans="1:25" x14ac:dyDescent="0.2">
      <c r="A99">
        <f t="shared" si="43"/>
        <v>96</v>
      </c>
      <c r="B99" s="65">
        <f t="shared" si="33"/>
        <v>0.26010590436181324</v>
      </c>
      <c r="C99" s="65">
        <f t="shared" si="34"/>
        <v>0.2648601942092581</v>
      </c>
      <c r="D99" s="65">
        <f t="shared" si="35"/>
        <v>0.26961448405670208</v>
      </c>
      <c r="E99" s="65">
        <f t="shared" si="36"/>
        <v>0.27436877390414693</v>
      </c>
      <c r="F99" s="65">
        <f t="shared" si="37"/>
        <v>0.27912306375159046</v>
      </c>
      <c r="G99" s="65">
        <f t="shared" si="38"/>
        <v>0.28387735359903488</v>
      </c>
      <c r="H99" s="65">
        <f t="shared" si="39"/>
        <v>0.28863164344647974</v>
      </c>
      <c r="I99" s="65">
        <f t="shared" si="40"/>
        <v>0.29338593329392415</v>
      </c>
      <c r="J99" s="65">
        <f t="shared" si="41"/>
        <v>0.29814022314136768</v>
      </c>
      <c r="K99" s="65">
        <f t="shared" si="44"/>
        <v>0.30289451298881254</v>
      </c>
      <c r="L99" s="65">
        <f t="shared" si="45"/>
        <v>0.30764880283625651</v>
      </c>
      <c r="M99" s="65">
        <f t="shared" si="46"/>
        <v>0.31240309268370137</v>
      </c>
      <c r="N99" s="65">
        <f t="shared" si="42"/>
        <v>0.31715738253114489</v>
      </c>
      <c r="O99" s="65">
        <f t="shared" si="42"/>
        <v>0.32191167237858931</v>
      </c>
      <c r="P99" s="65"/>
      <c r="Q99" s="13" cm="1">
        <f t="array" ref="Q99:R99">LINEST('Male Baseline'!Q99:U99,'Male Baseline'!Q$2:U$2,TRUE,FALSE)</f>
        <v>7.2099052708316609E-3</v>
      </c>
      <c r="R99" s="61">
        <v>-14.248383900456787</v>
      </c>
      <c r="S99" s="65"/>
      <c r="U99" s="37"/>
      <c r="V99" s="37"/>
      <c r="W99" s="37"/>
      <c r="X99" s="37"/>
      <c r="Y99" s="37"/>
    </row>
    <row r="100" spans="1:25" x14ac:dyDescent="0.2">
      <c r="A100">
        <f t="shared" si="43"/>
        <v>97</v>
      </c>
      <c r="B100" s="65">
        <f t="shared" si="33"/>
        <v>0.28050000411003406</v>
      </c>
      <c r="C100" s="65">
        <f t="shared" si="34"/>
        <v>0.2849408392203947</v>
      </c>
      <c r="D100" s="65">
        <f t="shared" si="35"/>
        <v>0.28938167433075557</v>
      </c>
      <c r="E100" s="65">
        <f t="shared" si="36"/>
        <v>0.29382250944111621</v>
      </c>
      <c r="F100" s="65">
        <f t="shared" si="37"/>
        <v>0.29826334455147663</v>
      </c>
      <c r="G100" s="65">
        <f t="shared" si="38"/>
        <v>0.30270417966183727</v>
      </c>
      <c r="H100" s="65">
        <f t="shared" si="39"/>
        <v>0.30714501477219813</v>
      </c>
      <c r="I100" s="65">
        <f t="shared" si="40"/>
        <v>0.31158584988255877</v>
      </c>
      <c r="J100" s="65">
        <f t="shared" si="41"/>
        <v>0.31602668499291919</v>
      </c>
      <c r="K100" s="65">
        <f t="shared" si="44"/>
        <v>0.32046752010327983</v>
      </c>
      <c r="L100" s="65">
        <f t="shared" si="45"/>
        <v>0.3249083552136407</v>
      </c>
      <c r="M100" s="65">
        <f t="shared" si="46"/>
        <v>0.32934919032400134</v>
      </c>
      <c r="N100" s="65">
        <f t="shared" si="42"/>
        <v>0.33379002543436176</v>
      </c>
      <c r="O100" s="65">
        <f t="shared" si="42"/>
        <v>0.3382308605447224</v>
      </c>
      <c r="P100" s="65"/>
      <c r="Q100" s="13" cm="1">
        <f t="array" ref="Q100:R100">LINEST('Male Baseline'!Q100:U100,'Male Baseline'!Q$2:U$2,TRUE,FALSE)</f>
        <v>6.8320537324595325E-3</v>
      </c>
      <c r="R100" s="61">
        <v>-13.476473154979661</v>
      </c>
      <c r="S100" s="65"/>
      <c r="U100" s="37"/>
      <c r="V100" s="37"/>
      <c r="W100" s="37"/>
      <c r="X100" s="37"/>
      <c r="Y100" s="37"/>
    </row>
    <row r="101" spans="1:25" x14ac:dyDescent="0.2">
      <c r="A101">
        <f t="shared" si="43"/>
        <v>98</v>
      </c>
      <c r="B101" s="65">
        <f t="shared" si="33"/>
        <v>0.34111885394777053</v>
      </c>
      <c r="C101" s="65">
        <f t="shared" si="34"/>
        <v>0.3401746701255659</v>
      </c>
      <c r="D101" s="65">
        <f t="shared" si="35"/>
        <v>0.33923048630336172</v>
      </c>
      <c r="E101" s="65">
        <f t="shared" si="36"/>
        <v>0.33828630248115754</v>
      </c>
      <c r="F101" s="65">
        <f t="shared" si="37"/>
        <v>0.33734211865895336</v>
      </c>
      <c r="G101" s="65">
        <f t="shared" si="38"/>
        <v>0.33639793483674874</v>
      </c>
      <c r="H101" s="65">
        <f t="shared" si="39"/>
        <v>0.335453751014545</v>
      </c>
      <c r="I101" s="65">
        <f t="shared" si="40"/>
        <v>0.33450956719234037</v>
      </c>
      <c r="J101" s="65">
        <f t="shared" si="41"/>
        <v>0.33356538337013619</v>
      </c>
      <c r="K101" s="65">
        <f t="shared" si="44"/>
        <v>0.33262119954793201</v>
      </c>
      <c r="L101" s="65">
        <f t="shared" si="45"/>
        <v>0.33167701572572783</v>
      </c>
      <c r="M101" s="65">
        <f t="shared" si="46"/>
        <v>0.33073283190352321</v>
      </c>
      <c r="N101" s="65">
        <f t="shared" si="42"/>
        <v>0.32978864808131902</v>
      </c>
      <c r="O101" s="65">
        <f t="shared" si="42"/>
        <v>0.32884446425911484</v>
      </c>
      <c r="P101" s="65"/>
      <c r="Q101" s="13" cm="1">
        <f t="array" ref="Q101:R101">LINEST('Male Baseline'!Q101:U101,'Male Baseline'!Q$2:U$2,TRUE,FALSE)</f>
        <v>-3.1106722943081647E-3</v>
      </c>
      <c r="R101" s="61">
        <v>6.6190159395566992</v>
      </c>
      <c r="S101" s="65"/>
      <c r="U101" s="37"/>
      <c r="V101" s="37"/>
      <c r="W101" s="37"/>
      <c r="X101" s="37"/>
      <c r="Y101" s="37"/>
    </row>
    <row r="102" spans="1:25" x14ac:dyDescent="0.2">
      <c r="A102">
        <f t="shared" si="43"/>
        <v>99</v>
      </c>
      <c r="B102" s="65">
        <f t="shared" si="33"/>
        <v>0.40407770804050891</v>
      </c>
      <c r="C102" s="65">
        <f t="shared" si="34"/>
        <v>0.39696186403843914</v>
      </c>
      <c r="D102" s="65">
        <f t="shared" si="35"/>
        <v>0.38984602003637114</v>
      </c>
      <c r="E102" s="65">
        <f t="shared" si="36"/>
        <v>0.38273017603430404</v>
      </c>
      <c r="F102" s="65">
        <f t="shared" si="37"/>
        <v>0.37561433203223604</v>
      </c>
      <c r="G102" s="65">
        <f t="shared" si="38"/>
        <v>0.36849848803016627</v>
      </c>
      <c r="H102" s="65">
        <f t="shared" si="39"/>
        <v>0.36138264402809916</v>
      </c>
      <c r="I102" s="65">
        <f t="shared" si="40"/>
        <v>0.35426680002603117</v>
      </c>
      <c r="J102" s="65">
        <f t="shared" si="41"/>
        <v>0.34715095602396318</v>
      </c>
      <c r="K102" s="65">
        <f t="shared" si="44"/>
        <v>0.34003511202189429</v>
      </c>
      <c r="L102" s="65">
        <f t="shared" si="45"/>
        <v>0.3329192680198263</v>
      </c>
      <c r="M102" s="65">
        <f t="shared" si="46"/>
        <v>0.32580342401776008</v>
      </c>
      <c r="N102" s="65">
        <f t="shared" si="42"/>
        <v>0.31868758001569031</v>
      </c>
      <c r="O102" s="65">
        <f>0.5*(O$2*$Q102+$R102)+0.25*(O$2*$Q101+$R101+O$2*$Q103+$R103)</f>
        <v>0.3115717360136232</v>
      </c>
      <c r="P102" s="65"/>
      <c r="Q102" s="13" cm="1">
        <f t="array" ref="Q102:R102">LINEST('Male Baseline'!Q102:U102,'Male Baseline'!Q$2:U$2,TRUE,FALSE)</f>
        <v>-4.3874444326602946E-3</v>
      </c>
      <c r="R102" s="61">
        <v>9.194154622179699</v>
      </c>
      <c r="S102" s="65"/>
      <c r="U102" s="37"/>
      <c r="V102" s="37"/>
      <c r="W102" s="37"/>
      <c r="X102" s="37"/>
      <c r="Y102" s="37"/>
    </row>
    <row r="103" spans="1:25" x14ac:dyDescent="0.2">
      <c r="A103">
        <f t="shared" si="43"/>
        <v>100</v>
      </c>
      <c r="B103" s="65">
        <f t="shared" si="33"/>
        <v>0.45614972316593461</v>
      </c>
      <c r="C103" s="65">
        <f t="shared" si="34"/>
        <v>0.44494913673338754</v>
      </c>
      <c r="D103" s="65">
        <f t="shared" si="35"/>
        <v>0.43374855030084047</v>
      </c>
      <c r="E103" s="65">
        <f t="shared" si="36"/>
        <v>0.4225479638682974</v>
      </c>
      <c r="F103" s="65">
        <f t="shared" si="37"/>
        <v>0.41134737743574989</v>
      </c>
      <c r="G103" s="65">
        <f t="shared" si="38"/>
        <v>0.40014679100320283</v>
      </c>
      <c r="H103" s="65">
        <f t="shared" si="39"/>
        <v>0.38894620457065621</v>
      </c>
      <c r="I103" s="65">
        <f t="shared" si="40"/>
        <v>0.37774561813811269</v>
      </c>
      <c r="J103" s="65">
        <f t="shared" si="41"/>
        <v>0.36654503170556563</v>
      </c>
      <c r="K103" s="65">
        <f t="shared" si="44"/>
        <v>0.35534444527301901</v>
      </c>
      <c r="L103" s="65">
        <f t="shared" si="45"/>
        <v>0.34414385884047194</v>
      </c>
      <c r="M103" s="65">
        <f t="shared" si="46"/>
        <v>0.33294327240792843</v>
      </c>
      <c r="N103" s="65">
        <f t="shared" si="42"/>
        <v>0.32174268597538136</v>
      </c>
      <c r="O103" s="65">
        <f t="shared" si="42"/>
        <v>0.31054209954283474</v>
      </c>
      <c r="P103" s="65"/>
      <c r="Q103" s="13" cm="1">
        <f t="array" ref="Q103:R103">LINEST('Male Baseline'!Q103:U103,'Male Baseline'!Q$2:U$2,TRUE,FALSE)</f>
        <v>-1.6577814848643579E-2</v>
      </c>
      <c r="R103" s="61">
        <v>33.820371424873322</v>
      </c>
      <c r="S103" s="65"/>
      <c r="U103" s="37"/>
      <c r="V103" s="37"/>
      <c r="W103" s="37"/>
      <c r="X103" s="37"/>
      <c r="Y103" s="37"/>
    </row>
    <row r="104" spans="1:25" x14ac:dyDescent="0.2">
      <c r="A104">
        <f t="shared" ref="A104:A105" si="47">A103+1</f>
        <v>101</v>
      </c>
      <c r="B104" s="65">
        <f t="shared" ref="B104:B105" si="48">0.5*(B$2*$Q104+$R104)+0.25*(B$2*$Q103+$R103+B$2*$Q105+$R105)</f>
        <v>0.46598739901637964</v>
      </c>
      <c r="C104" s="65">
        <f t="shared" ref="C104:C105" si="49">0.5*(C$2*$Q104+$R104)+0.25*(C$2*$Q103+$R103+C$2*$Q105+$R105)</f>
        <v>0.45624025185998995</v>
      </c>
      <c r="D104" s="65">
        <f t="shared" ref="D104:D105" si="50">0.5*(D$2*$Q104+$R104)+0.25*(D$2*$Q103+$R103+D$2*$Q105+$R105)</f>
        <v>0.44649310470359982</v>
      </c>
      <c r="E104" s="65">
        <f t="shared" ref="E104:E105" si="51">0.5*(E$2*$Q104+$R104)+0.25*(E$2*$Q103+$R103+E$2*$Q105+$R105)</f>
        <v>0.43674595754721146</v>
      </c>
      <c r="F104" s="65">
        <f t="shared" ref="F104:F105" si="52">0.5*(F$2*$Q104+$R104)+0.25*(F$2*$Q103+$R103+F$2*$Q105+$R105)</f>
        <v>0.42699881039082044</v>
      </c>
      <c r="G104" s="65">
        <f t="shared" ref="G104:G105" si="53">0.5*(G$2*$Q104+$R104)+0.25*(G$2*$Q103+$R103+G$2*$Q105+$R105)</f>
        <v>0.41725166323443075</v>
      </c>
      <c r="H104" s="65">
        <f t="shared" ref="H104:H105" si="54">0.5*(H$2*$Q104+$R104)+0.25*(H$2*$Q103+$R103+H$2*$Q105+$R105)</f>
        <v>0.40750451607804061</v>
      </c>
      <c r="I104" s="65">
        <f t="shared" ref="I104:I105" si="55">0.5*(I$2*$Q104+$R104)+0.25*(I$2*$Q103+$R103+I$2*$Q105+$R105)</f>
        <v>0.39775736892165225</v>
      </c>
      <c r="J104" s="65">
        <f t="shared" ref="J104:J105" si="56">0.5*(J$2*$Q104+$R104)+0.25*(J$2*$Q103+$R103+J$2*$Q105+$R105)</f>
        <v>0.38801022176526212</v>
      </c>
      <c r="K104" s="65">
        <f t="shared" ref="K104:K105" si="57">0.5*(K$2*$Q104+$R104)+0.25*(K$2*$Q103+$R103+K$2*$Q105+$R105)</f>
        <v>0.37826307460887199</v>
      </c>
      <c r="L104" s="65">
        <f t="shared" ref="L104:L105" si="58">0.5*(L$2*$Q104+$R104)+0.25*(L$2*$Q103+$R103+L$2*$Q105+$R105)</f>
        <v>0.36851592745248229</v>
      </c>
      <c r="M104" s="65">
        <f t="shared" ref="M104:M105" si="59">0.5*(M$2*$Q104+$R104)+0.25*(M$2*$Q103+$R103+M$2*$Q105+$R105)</f>
        <v>0.35876878029609394</v>
      </c>
      <c r="N104" s="65">
        <f t="shared" ref="N104:N105" si="60">0.5*(N$2*$Q104+$R104)+0.25*(N$2*$Q103+$R103+N$2*$Q105+$R105)</f>
        <v>0.3490216331397038</v>
      </c>
      <c r="O104" s="65">
        <f t="shared" ref="O104:O105" si="61">0.5*(O$2*$Q104+$R104)+0.25*(O$2*$Q103+$R103+O$2*$Q105+$R105)</f>
        <v>0.33927448598331367</v>
      </c>
      <c r="Q104" s="13" cm="1">
        <f t="array" ref="Q104:R104">LINEST('Male Baseline'!Q104:U104,'Male Baseline'!Q$2:U$2,TRUE,FALSE)</f>
        <v>-7.259271600236949E-3</v>
      </c>
      <c r="R104" s="61">
        <v>15.042416338408039</v>
      </c>
    </row>
    <row r="105" spans="1:25" x14ac:dyDescent="0.2">
      <c r="A105">
        <f t="shared" si="47"/>
        <v>102</v>
      </c>
      <c r="B105" s="65">
        <f t="shared" si="48"/>
        <v>0.54747226012880557</v>
      </c>
      <c r="C105" s="65">
        <f t="shared" si="49"/>
        <v>0.53066117020071424</v>
      </c>
      <c r="D105" s="65">
        <f t="shared" si="50"/>
        <v>0.51385008027262558</v>
      </c>
      <c r="E105" s="65">
        <f t="shared" si="51"/>
        <v>0.49703899034452981</v>
      </c>
      <c r="F105" s="65">
        <f t="shared" si="52"/>
        <v>0.48022790041643759</v>
      </c>
      <c r="G105" s="65">
        <f t="shared" si="53"/>
        <v>0.46341681048834982</v>
      </c>
      <c r="H105" s="65">
        <f t="shared" si="54"/>
        <v>0.44660572056025405</v>
      </c>
      <c r="I105" s="65">
        <f t="shared" si="55"/>
        <v>0.42979463063216183</v>
      </c>
      <c r="J105" s="65">
        <f t="shared" si="56"/>
        <v>0.41298354070407317</v>
      </c>
      <c r="K105" s="65">
        <f t="shared" si="57"/>
        <v>0.39617245077598096</v>
      </c>
      <c r="L105" s="65">
        <f t="shared" si="58"/>
        <v>0.37936136084788608</v>
      </c>
      <c r="M105" s="65">
        <f t="shared" si="59"/>
        <v>0.36255027091979741</v>
      </c>
      <c r="N105" s="65">
        <f t="shared" si="60"/>
        <v>0.3457391809917052</v>
      </c>
      <c r="O105" s="65">
        <f t="shared" si="61"/>
        <v>0.32892809106361298</v>
      </c>
      <c r="Q105" s="13" cm="1">
        <f t="array" ref="Q105:R105">LINEST('Male Baseline'!Q105:U105,'Male Baseline'!Q$2:U$2,TRUE,FALSE)</f>
        <v>-7.8922305764411033E-3</v>
      </c>
      <c r="R105" s="61">
        <v>16.325808631748863</v>
      </c>
    </row>
    <row r="106" spans="1:25" x14ac:dyDescent="0.2">
      <c r="A106">
        <f t="shared" ref="A106:A107" si="62">A105+1</f>
        <v>103</v>
      </c>
      <c r="B106" s="65">
        <f t="shared" ref="B106:B107" si="63">0.5*(B$2*$Q106+$R106)+0.25*(B$2*$Q105+$R105+B$2*$Q107+$R107)</f>
        <v>0.58147352470313862</v>
      </c>
      <c r="C106" s="65">
        <f t="shared" ref="C106:C107" si="64">0.5*(C$2*$Q106+$R106)+0.25*(C$2*$Q105+$R105+C$2*$Q107+$R107)</f>
        <v>0.56531682024606766</v>
      </c>
      <c r="D106" s="65">
        <f t="shared" ref="D106:D107" si="65">0.5*(D$2*$Q106+$R106)+0.25*(D$2*$Q105+$R105+D$2*$Q107+$R107)</f>
        <v>0.54916011578900381</v>
      </c>
      <c r="E106" s="65">
        <f t="shared" ref="E106:E107" si="66">0.5*(E$2*$Q106+$R106)+0.25*(E$2*$Q105+$R105+E$2*$Q107+$R107)</f>
        <v>0.53300341133193641</v>
      </c>
      <c r="F106" s="65">
        <f t="shared" ref="F106:F107" si="67">0.5*(F$2*$Q106+$R106)+0.25*(F$2*$Q105+$R105+F$2*$Q107+$R107)</f>
        <v>0.51684670687486545</v>
      </c>
      <c r="G106" s="65">
        <f t="shared" ref="G106:G107" si="68">0.5*(G$2*$Q106+$R106)+0.25*(G$2*$Q105+$R105+G$2*$Q107+$R107)</f>
        <v>0.50069000241780159</v>
      </c>
      <c r="H106" s="65">
        <f t="shared" ref="H106:H107" si="69">0.5*(H$2*$Q106+$R106)+0.25*(H$2*$Q105+$R105+H$2*$Q107+$R107)</f>
        <v>0.48453329796073419</v>
      </c>
      <c r="I106" s="65">
        <f t="shared" ref="I106:I107" si="70">0.5*(I$2*$Q106+$R106)+0.25*(I$2*$Q105+$R105+I$2*$Q107+$R107)</f>
        <v>0.46837659350366323</v>
      </c>
      <c r="J106" s="65">
        <f t="shared" ref="J106:J107" si="71">0.5*(J$2*$Q106+$R106)+0.25*(J$2*$Q105+$R105+J$2*$Q107+$R107)</f>
        <v>0.45221988904659938</v>
      </c>
      <c r="K106" s="65">
        <f t="shared" ref="K106:K107" si="72">0.5*(K$2*$Q106+$R106)+0.25*(K$2*$Q105+$R105+K$2*$Q107+$R107)</f>
        <v>0.43606318458952842</v>
      </c>
      <c r="L106" s="65">
        <f t="shared" ref="L106:L107" si="73">0.5*(L$2*$Q106+$R106)+0.25*(L$2*$Q105+$R105+L$2*$Q107+$R107)</f>
        <v>0.41990648013246101</v>
      </c>
      <c r="M106" s="65">
        <f t="shared" ref="M106:M107" si="74">0.5*(M$2*$Q106+$R106)+0.25*(M$2*$Q105+$R105+M$2*$Q107+$R107)</f>
        <v>0.40374977567539716</v>
      </c>
      <c r="N106" s="65">
        <f t="shared" ref="N106:N107" si="75">0.5*(N$2*$Q106+$R106)+0.25*(N$2*$Q105+$R105+N$2*$Q107+$R107)</f>
        <v>0.3875930712183262</v>
      </c>
      <c r="O106" s="65">
        <f t="shared" ref="O106:O107" si="76">0.5*(O$2*$Q106+$R106)+0.25*(O$2*$Q105+$R105+O$2*$Q107+$R107)</f>
        <v>0.37143636676125524</v>
      </c>
      <c r="Q106" s="13" cm="1">
        <f t="array" ref="Q106:R106">LINEST('Male Baseline'!Q106:U106,'Male Baseline'!Q$2:U$2,TRUE,FALSE)</f>
        <v>-4.420062695924766E-2</v>
      </c>
      <c r="R106" s="61">
        <v>89.657018460466759</v>
      </c>
    </row>
    <row r="107" spans="1:25" x14ac:dyDescent="0.2">
      <c r="A107">
        <f t="shared" si="62"/>
        <v>104</v>
      </c>
      <c r="B107" s="65">
        <f t="shared" si="63"/>
        <v>0.3214157585709323</v>
      </c>
      <c r="C107" s="65">
        <f t="shared" si="64"/>
        <v>0.32619893516445231</v>
      </c>
      <c r="D107" s="65">
        <f t="shared" si="65"/>
        <v>0.33098211175797587</v>
      </c>
      <c r="E107" s="65">
        <f t="shared" si="66"/>
        <v>0.33576528835149588</v>
      </c>
      <c r="F107" s="65">
        <f t="shared" si="67"/>
        <v>0.34054846494501589</v>
      </c>
      <c r="G107" s="65">
        <f t="shared" si="68"/>
        <v>0.34533164153853946</v>
      </c>
      <c r="H107" s="65">
        <f t="shared" si="69"/>
        <v>0.35011481813205947</v>
      </c>
      <c r="I107" s="65">
        <f t="shared" si="70"/>
        <v>0.35489799472557948</v>
      </c>
      <c r="J107" s="65">
        <f t="shared" si="71"/>
        <v>0.35968117131910304</v>
      </c>
      <c r="K107" s="65">
        <f t="shared" si="72"/>
        <v>0.36446434791262305</v>
      </c>
      <c r="L107" s="65">
        <f t="shared" si="73"/>
        <v>0.36924752450614307</v>
      </c>
      <c r="M107" s="65">
        <f t="shared" si="74"/>
        <v>0.37403070109967018</v>
      </c>
      <c r="N107" s="65">
        <f t="shared" si="75"/>
        <v>0.37881387769318664</v>
      </c>
      <c r="O107" s="65">
        <f t="shared" si="76"/>
        <v>0.38359705428670665</v>
      </c>
      <c r="Q107" s="13" cm="1">
        <f t="array" ref="Q107:R107">LINEST('Male Baseline'!Q107:U107,'Male Baseline'!Q$2:U$2,TRUE,FALSE)</f>
        <v>3.1666666666666669E-2</v>
      </c>
      <c r="R107" s="61">
        <v>-63.414047619047622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906C-0DD3-074F-971F-BB900C168E38}">
  <dimension ref="A1:AR119"/>
  <sheetViews>
    <sheetView zoomScaleNormal="100" workbookViewId="0">
      <pane xSplit="1" ySplit="2" topLeftCell="Q86" activePane="bottomRight" state="frozen"/>
      <selection pane="topRight" activeCell="B1" sqref="B1"/>
      <selection pane="bottomLeft" activeCell="A3" sqref="A3"/>
      <selection pane="bottomRight" activeCell="AE106" sqref="AE106"/>
    </sheetView>
  </sheetViews>
  <sheetFormatPr baseColWidth="10" defaultRowHeight="16" x14ac:dyDescent="0.2"/>
  <sheetData>
    <row r="1" spans="1:44" x14ac:dyDescent="0.2">
      <c r="AA1" s="87" t="s">
        <v>109</v>
      </c>
      <c r="AB1" s="88"/>
      <c r="AC1" s="88"/>
      <c r="AD1" s="88"/>
      <c r="AE1" s="88"/>
      <c r="AF1" s="89"/>
      <c r="AH1" s="87" t="s">
        <v>124</v>
      </c>
      <c r="AI1" s="88"/>
      <c r="AJ1" s="88"/>
      <c r="AK1" s="88"/>
      <c r="AL1" s="89"/>
      <c r="AM1" s="12"/>
      <c r="AN1" s="87" t="s">
        <v>126</v>
      </c>
      <c r="AO1" s="88"/>
      <c r="AP1" s="88"/>
      <c r="AQ1" s="88"/>
      <c r="AR1" s="89"/>
    </row>
    <row r="2" spans="1:44" ht="17" thickBot="1" x14ac:dyDescent="0.25">
      <c r="B2">
        <v>2000</v>
      </c>
      <c r="C2">
        <v>2001</v>
      </c>
      <c r="D2">
        <v>2002</v>
      </c>
      <c r="E2">
        <v>2003</v>
      </c>
      <c r="F2">
        <v>2004</v>
      </c>
      <c r="G2">
        <v>2005</v>
      </c>
      <c r="H2">
        <v>2006</v>
      </c>
      <c r="I2">
        <v>2007</v>
      </c>
      <c r="J2">
        <v>2008</v>
      </c>
      <c r="K2">
        <v>2009</v>
      </c>
      <c r="L2">
        <v>2010</v>
      </c>
      <c r="M2">
        <v>2011</v>
      </c>
      <c r="N2">
        <v>2012</v>
      </c>
      <c r="O2">
        <v>2013</v>
      </c>
      <c r="P2">
        <v>2014</v>
      </c>
      <c r="Q2">
        <v>2015</v>
      </c>
      <c r="R2">
        <v>2016</v>
      </c>
      <c r="S2">
        <v>2017</v>
      </c>
      <c r="T2">
        <v>2018</v>
      </c>
      <c r="U2">
        <v>2019</v>
      </c>
      <c r="V2">
        <v>2020</v>
      </c>
      <c r="W2">
        <v>2021</v>
      </c>
      <c r="X2">
        <v>2022</v>
      </c>
      <c r="Y2" t="s">
        <v>151</v>
      </c>
      <c r="AA2" s="66">
        <v>2018</v>
      </c>
      <c r="AB2" s="67">
        <v>2019</v>
      </c>
      <c r="AC2" s="67">
        <v>2020</v>
      </c>
      <c r="AD2" s="67">
        <v>2021</v>
      </c>
      <c r="AE2" s="67">
        <v>2022</v>
      </c>
      <c r="AF2" s="68">
        <v>2023</v>
      </c>
      <c r="AH2" s="66">
        <v>2018</v>
      </c>
      <c r="AI2" s="67">
        <v>2019</v>
      </c>
      <c r="AJ2" s="67">
        <v>2020</v>
      </c>
      <c r="AK2" s="67">
        <v>2021</v>
      </c>
      <c r="AL2" s="68">
        <v>2022</v>
      </c>
      <c r="AN2" s="66">
        <v>2018</v>
      </c>
      <c r="AO2" s="67">
        <v>2019</v>
      </c>
      <c r="AP2" s="67">
        <v>2020</v>
      </c>
      <c r="AQ2" s="67">
        <v>2021</v>
      </c>
      <c r="AR2" s="68">
        <v>2022</v>
      </c>
    </row>
    <row r="3" spans="1:44" x14ac:dyDescent="0.2">
      <c r="A3" t="str">
        <f>MalCnts!A3</f>
        <v>0 jaar</v>
      </c>
      <c r="B3" s="10">
        <f>FemDeath!AZ3/FemCnts!N3</f>
        <v>9.4233390624073963E-3</v>
      </c>
      <c r="C3" s="10">
        <f>FemDeath!BA3/FemCnts!O3</f>
        <v>9.5040990194502489E-3</v>
      </c>
      <c r="D3" s="10">
        <f>FemDeath!BB3/FemCnts!P3</f>
        <v>9.0292995698401102E-3</v>
      </c>
      <c r="E3" s="10">
        <f>FemDeath!BC3/FemCnts!Q3</f>
        <v>8.1908467287805879E-3</v>
      </c>
      <c r="F3" s="10">
        <f>FemDeath!BD3/FemCnts!R3</f>
        <v>7.6469718413992695E-3</v>
      </c>
      <c r="G3" s="10">
        <f>FemDeath!BE3/FemCnts!S3</f>
        <v>9.2474909059034934E-3</v>
      </c>
      <c r="H3" s="10">
        <f>FemDeath!BF3/FemCnts!T3</f>
        <v>7.8399928727337521E-3</v>
      </c>
      <c r="I3" s="10">
        <f>FemDeath!BG3/FemCnts!U3</f>
        <v>6.7984189723320158E-3</v>
      </c>
      <c r="J3" s="10">
        <f>FemDeath!BH3/FemCnts!V3</f>
        <v>7.1336216505417096E-3</v>
      </c>
      <c r="K3" s="10">
        <f>FemDeath!BI3/FemCnts!W3</f>
        <v>7.0299159514780564E-3</v>
      </c>
      <c r="L3" s="10">
        <f>FemDeath!BJ3/FemCnts!X3</f>
        <v>7.0355327696029471E-3</v>
      </c>
      <c r="M3" s="10">
        <f>FemDeath!BK3/FemCnts!Y3</f>
        <v>6.3729185225793192E-3</v>
      </c>
      <c r="N3" s="10">
        <f>FemDeath!BL3/FemCnts!Z3</f>
        <v>6.7266145042625246E-3</v>
      </c>
      <c r="O3" s="10">
        <f>FemDeath!BM3/FemCnts!AA3</f>
        <v>7.0200745281884845E-3</v>
      </c>
      <c r="P3" s="10">
        <f>FemDeath!BN3/FemCnts!AB3</f>
        <v>6.4576509124941511E-3</v>
      </c>
      <c r="Q3" s="10">
        <f>FemDeath!BO3/FemCnts!AC3</f>
        <v>5.975759620250114E-3</v>
      </c>
      <c r="R3" s="10">
        <f>FemDeath!BP3/FemCnts!AD3</f>
        <v>6.5347006916289052E-3</v>
      </c>
      <c r="S3" s="10">
        <f>FemDeath!BQ3/FemCnts!AE3</f>
        <v>6.2981444697446827E-3</v>
      </c>
      <c r="T3" s="10">
        <f>FemDeath!BR3/FemCnts!AF3</f>
        <v>6.0775495320286857E-3</v>
      </c>
      <c r="U3" s="10">
        <f>FemDeath!BS3/FemCnts!AG3</f>
        <v>6.6492577010493735E-3</v>
      </c>
      <c r="V3" s="10">
        <f>FemDeath!BT3/FemCnts!AH3</f>
        <v>7.0259325217730722E-3</v>
      </c>
      <c r="W3" s="10">
        <f>FemDeath!BU3/FemCnts!AI3</f>
        <v>6.0359412867529378E-3</v>
      </c>
      <c r="X3" s="10">
        <f>FemDeath!BV3/FemCnts!AJ3</f>
        <v>5.7154022763909922E-3</v>
      </c>
      <c r="Y3" s="83">
        <f>X3*'Female fit'!O3/'Female fit'!N3</f>
        <v>5.660546358286004E-3</v>
      </c>
      <c r="Z3" s="10"/>
      <c r="AA3" s="39">
        <f>'Female fit'!J3*FemCnts!AF3</f>
        <v>259.58924299725845</v>
      </c>
      <c r="AB3" s="39">
        <f>'Female fit'!K3*FemCnts!AG3</f>
        <v>258.58411649676862</v>
      </c>
      <c r="AC3" s="39">
        <f>'Female fit'!L3*FemCnts!AH3</f>
        <v>253.8985111913872</v>
      </c>
      <c r="AD3" s="39">
        <f>'Female fit'!M3*FemCnts!AI3</f>
        <v>268.36221643502006</v>
      </c>
      <c r="AE3" s="39">
        <f>'Female fit'!N3*FemCnts!AJ3</f>
        <v>248.81872529496519</v>
      </c>
      <c r="AF3" s="39">
        <f>'Female fit'!O3*FemCnts!AK3</f>
        <v>492.86719001774242</v>
      </c>
      <c r="AH3" s="9">
        <f>FemDeath!BR3-AA3</f>
        <v>-9.5892429972584523</v>
      </c>
      <c r="AI3" s="9">
        <f>FemDeath!BS3-AB3</f>
        <v>16.415883503231385</v>
      </c>
      <c r="AJ3" s="9">
        <f>FemDeath!BT3-AC3</f>
        <v>34.1014888086128</v>
      </c>
      <c r="AK3" s="9">
        <f>FemDeath!BU3-AD3</f>
        <v>-4.3622164350200592</v>
      </c>
      <c r="AL3" s="9">
        <f>FemDeath!BV3-AE3</f>
        <v>-14.818725294965191</v>
      </c>
      <c r="AM3" s="9"/>
    </row>
    <row r="4" spans="1:44" x14ac:dyDescent="0.2">
      <c r="A4" t="str">
        <f>MalCnts!A4</f>
        <v>1 jaar</v>
      </c>
      <c r="B4" s="10">
        <f>FemDeath!AZ4/FemCnts!N4</f>
        <v>4.2596348884381337E-4</v>
      </c>
      <c r="C4" s="10">
        <f>FemDeath!BA4/FemCnts!O4</f>
        <v>3.5418777855392999E-4</v>
      </c>
      <c r="D4" s="10">
        <f>FemDeath!BB4/FemCnts!P4</f>
        <v>3.905154804341731E-4</v>
      </c>
      <c r="E4" s="10">
        <f>FemDeath!BC4/FemCnts!Q4</f>
        <v>3.9480877082869348E-4</v>
      </c>
      <c r="F4" s="10">
        <f>FemDeath!BD4/FemCnts!R4</f>
        <v>3.5752226852986841E-4</v>
      </c>
      <c r="G4" s="10">
        <f>FemDeath!BE4/FemCnts!S4</f>
        <v>4.7469355893584253E-4</v>
      </c>
      <c r="H4" s="10">
        <f>FemDeath!BF4/FemCnts!T4</f>
        <v>3.7234566819620426E-4</v>
      </c>
      <c r="I4" s="10">
        <f>FemDeath!BG4/FemCnts!U4</f>
        <v>2.6702863882151358E-4</v>
      </c>
      <c r="J4" s="10">
        <f>FemDeath!BH4/FemCnts!V4</f>
        <v>2.9293794222362432E-4</v>
      </c>
      <c r="K4" s="10">
        <f>FemDeath!BI4/FemCnts!W4</f>
        <v>2.4456944660604309E-4</v>
      </c>
      <c r="L4" s="10">
        <f>FemDeath!BJ4/FemCnts!X4</f>
        <v>2.9885439149925287E-4</v>
      </c>
      <c r="M4" s="10">
        <f>FemDeath!BK4/FemCnts!Y4</f>
        <v>1.7720874082114099E-4</v>
      </c>
      <c r="N4" s="10">
        <f>FemDeath!BL4/FemCnts!Z4</f>
        <v>2.0541379467750034E-4</v>
      </c>
      <c r="O4" s="10">
        <f>FemDeath!BM4/FemCnts!AA4</f>
        <v>2.1000070000233334E-4</v>
      </c>
      <c r="P4" s="10">
        <f>FemDeath!BN4/FemCnts!AB4</f>
        <v>2.0394942054370517E-4</v>
      </c>
      <c r="Q4" s="10">
        <f>FemDeath!BO4/FemCnts!AC4</f>
        <v>2.2160277120097038E-4</v>
      </c>
      <c r="R4" s="10">
        <f>FemDeath!BP4/FemCnts!AD4</f>
        <v>2.0410368467181327E-4</v>
      </c>
      <c r="S4" s="10">
        <f>FemDeath!BQ4/FemCnts!AE4</f>
        <v>2.3768777334093934E-4</v>
      </c>
      <c r="T4" s="10">
        <f>FemDeath!BR4/FemCnts!AF4</f>
        <v>1.8101294845957982E-4</v>
      </c>
      <c r="U4" s="10">
        <f>FemDeath!BS4/FemCnts!AG4</f>
        <v>3.0256819887202575E-4</v>
      </c>
      <c r="V4" s="10">
        <f>FemDeath!BT4/FemCnts!AH4</f>
        <v>1.8092779774684582E-4</v>
      </c>
      <c r="W4" s="10">
        <f>FemDeath!BU4/FemCnts!AI4</f>
        <v>1.9451941546915651E-4</v>
      </c>
      <c r="X4" s="10">
        <f>FemDeath!BV4/FemCnts!AJ4</f>
        <v>2.3852523256210175E-4</v>
      </c>
      <c r="Y4" s="83">
        <f>X4*'Female fit'!O4/'Female fit'!N4</f>
        <v>2.3989114256131274E-4</v>
      </c>
      <c r="Z4" s="10"/>
      <c r="AA4" s="39">
        <f>'Female fit'!J4*FemCnts!AF4</f>
        <v>18.971264979689398</v>
      </c>
      <c r="AB4" s="39">
        <f>'Female fit'!K4*FemCnts!AG4</f>
        <v>19.026953346863046</v>
      </c>
      <c r="AC4" s="39">
        <f>'Female fit'!L4*FemCnts!AH4</f>
        <v>19.202668900544463</v>
      </c>
      <c r="AD4" s="39">
        <f>'Female fit'!M4*FemCnts!AI4</f>
        <v>19.16201570117283</v>
      </c>
      <c r="AE4" s="39">
        <f>'Female fit'!N4*FemCnts!AJ4</f>
        <v>20.628291435998761</v>
      </c>
      <c r="AF4" s="39">
        <f>'Female fit'!O4*FemCnts!AK4</f>
        <v>20.879558345444117</v>
      </c>
      <c r="AH4" s="9">
        <f>FemDeath!BR4-AA4</f>
        <v>-3.9712649796893977</v>
      </c>
      <c r="AI4" s="9">
        <f>FemDeath!BS4-AB4</f>
        <v>5.9730466531369544</v>
      </c>
      <c r="AJ4" s="9">
        <f>FemDeath!BT4-AC4</f>
        <v>-4.2026689005444631</v>
      </c>
      <c r="AK4" s="9">
        <f>FemDeath!BU4-AD4</f>
        <v>-3.1620157011728303</v>
      </c>
      <c r="AL4" s="9">
        <f>FemDeath!BV4-AE4</f>
        <v>0.37170856400123853</v>
      </c>
      <c r="AM4" s="9"/>
    </row>
    <row r="5" spans="1:44" x14ac:dyDescent="0.2">
      <c r="A5" t="str">
        <f>MalCnts!A5</f>
        <v>2 jaar</v>
      </c>
      <c r="B5" s="10">
        <f>FemDeath!AZ5/FemCnts!N5</f>
        <v>2.5417611354555344E-4</v>
      </c>
      <c r="C5" s="10">
        <f>FemDeath!BA5/FemCnts!O5</f>
        <v>1.8149735316359971E-4</v>
      </c>
      <c r="D5" s="10">
        <f>FemDeath!BB5/FemCnts!P5</f>
        <v>2.2512602163167426E-4</v>
      </c>
      <c r="E5" s="10">
        <f>FemDeath!BC5/FemCnts!Q5</f>
        <v>1.5964240102171138E-4</v>
      </c>
      <c r="F5" s="10">
        <f>FemDeath!BD5/FemCnts!R5</f>
        <v>2.2228958270182884E-4</v>
      </c>
      <c r="G5" s="10">
        <f>FemDeath!BE5/FemCnts!S5</f>
        <v>1.7332789559543229E-4</v>
      </c>
      <c r="H5" s="10">
        <f>FemDeath!BF5/FemCnts!T5</f>
        <v>1.5822784810126583E-4</v>
      </c>
      <c r="I5" s="10">
        <f>FemDeath!BG5/FemCnts!U5</f>
        <v>1.2038830701207166E-4</v>
      </c>
      <c r="J5" s="10">
        <f>FemDeath!BH5/FemCnts!V5</f>
        <v>1.6652234729900753E-4</v>
      </c>
      <c r="K5" s="10">
        <f>FemDeath!BI5/FemCnts!W5</f>
        <v>1.5714975248913983E-4</v>
      </c>
      <c r="L5" s="10">
        <f>FemDeath!BJ5/FemCnts!X5</f>
        <v>1.6614423534884752E-4</v>
      </c>
      <c r="M5" s="10">
        <f>FemDeath!BK5/FemCnts!Y5</f>
        <v>1.3249566628758185E-4</v>
      </c>
      <c r="N5" s="10">
        <f>FemDeath!BL5/FemCnts!Z5</f>
        <v>1.3261280376620363E-4</v>
      </c>
      <c r="O5" s="10">
        <f>FemDeath!BM5/FemCnts!AA5</f>
        <v>7.9803000592822295E-5</v>
      </c>
      <c r="P5" s="10">
        <f>FemDeath!BN5/FemCnts!AB5</f>
        <v>9.3133716733800556E-5</v>
      </c>
      <c r="Q5" s="10">
        <f>FemDeath!BO5/FemCnts!AC5</f>
        <v>9.5576024754190418E-5</v>
      </c>
      <c r="R5" s="10">
        <f>FemDeath!BP5/FemCnts!AD5</f>
        <v>9.2745020751698395E-5</v>
      </c>
      <c r="S5" s="10">
        <f>FemDeath!BQ5/FemCnts!AE5</f>
        <v>8.3433652367727857E-5</v>
      </c>
      <c r="T5" s="10">
        <f>FemDeath!BR5/FemCnts!AF5</f>
        <v>1.181488439135623E-4</v>
      </c>
      <c r="U5" s="10">
        <f>FemDeath!BS5/FemCnts!AG5</f>
        <v>1.0785159620362382E-4</v>
      </c>
      <c r="V5" s="10">
        <f>FemDeath!BT5/FemCnts!AH5</f>
        <v>7.2180451127819552E-5</v>
      </c>
      <c r="W5" s="10">
        <f>FemDeath!BU5/FemCnts!AI5</f>
        <v>1.3201795444180408E-4</v>
      </c>
      <c r="X5" s="10">
        <f>FemDeath!BV5/FemCnts!AJ5</f>
        <v>1.8050107097302112E-4</v>
      </c>
      <c r="Y5" s="83">
        <f>X5*'Female fit'!O5/'Female fit'!N5</f>
        <v>1.7728444147758004E-4</v>
      </c>
      <c r="Z5" s="10"/>
      <c r="AA5" s="39">
        <f>'Female fit'!J5*FemCnts!AF5</f>
        <v>10.648774745143236</v>
      </c>
      <c r="AB5" s="39">
        <f>'Female fit'!K5*FemCnts!AG5</f>
        <v>10.324282706918211</v>
      </c>
      <c r="AC5" s="39">
        <f>'Female fit'!L5*FemCnts!AH5</f>
        <v>10.11034926476697</v>
      </c>
      <c r="AD5" s="39">
        <f>'Female fit'!M5*FemCnts!AI5</f>
        <v>9.9599262229518235</v>
      </c>
      <c r="AE5" s="39">
        <f>'Female fit'!N5*FemCnts!AJ5</f>
        <v>9.7597050677049921</v>
      </c>
      <c r="AF5" s="39">
        <f>'Female fit'!O5*FemCnts!AK5</f>
        <v>9.6523384080733674</v>
      </c>
      <c r="AH5" s="9">
        <f>FemDeath!BR5-AA5</f>
        <v>-0.64877474514323552</v>
      </c>
      <c r="AI5" s="9">
        <f>FemDeath!BS5-AB5</f>
        <v>-1.3242827069182113</v>
      </c>
      <c r="AJ5" s="9">
        <f>FemDeath!BT5-AC5</f>
        <v>-4.1103492647669704</v>
      </c>
      <c r="AK5" s="9">
        <f>FemDeath!BU5-AD5</f>
        <v>1.0400737770481765</v>
      </c>
      <c r="AL5" s="9">
        <f>FemDeath!BV5-AE5</f>
        <v>5.2402949322950079</v>
      </c>
      <c r="AM5" s="9"/>
      <c r="AN5" s="9"/>
      <c r="AO5" s="9"/>
      <c r="AP5" s="9"/>
      <c r="AQ5" s="9"/>
      <c r="AR5" s="9"/>
    </row>
    <row r="6" spans="1:44" x14ac:dyDescent="0.2">
      <c r="A6" t="str">
        <f>MalCnts!A6</f>
        <v>3 jaar</v>
      </c>
      <c r="B6" s="10">
        <f>FemDeath!AZ6/FemCnts!N6</f>
        <v>1.5695137646357159E-4</v>
      </c>
      <c r="C6" s="10">
        <f>FemDeath!BA6/FemCnts!O6</f>
        <v>1.4188278455099166E-4</v>
      </c>
      <c r="D6" s="10">
        <f>FemDeath!BB6/FemCnts!P6</f>
        <v>1.5091909730257267E-4</v>
      </c>
      <c r="E6" s="10">
        <f>FemDeath!BC6/FemCnts!Q6</f>
        <v>1.0758367075484616E-4</v>
      </c>
      <c r="F6" s="10">
        <f>FemDeath!BD6/FemCnts!R6</f>
        <v>1.4975141265499272E-4</v>
      </c>
      <c r="G6" s="10">
        <f>FemDeath!BE6/FemCnts!S6</f>
        <v>1.3157228885177875E-4</v>
      </c>
      <c r="H6" s="10">
        <f>FemDeath!BF6/FemCnts!T6</f>
        <v>1.3277092929437357E-4</v>
      </c>
      <c r="I6" s="10">
        <f>FemDeath!BG6/FemCnts!U6</f>
        <v>1.9019241132278822E-4</v>
      </c>
      <c r="J6" s="10">
        <f>FemDeath!BH6/FemCnts!V6</f>
        <v>1.7503555409692593E-4</v>
      </c>
      <c r="K6" s="10">
        <f>FemDeath!BI6/FemCnts!W6</f>
        <v>1.4397253447034721E-4</v>
      </c>
      <c r="L6" s="10">
        <f>FemDeath!BJ6/FemCnts!X6</f>
        <v>6.7210323505690473E-5</v>
      </c>
      <c r="M6" s="10">
        <f>FemDeath!BK6/FemCnts!Y6</f>
        <v>5.5293219945370301E-5</v>
      </c>
      <c r="N6" s="10">
        <f>FemDeath!BL6/FemCnts!Z6</f>
        <v>1.2138466801293299E-4</v>
      </c>
      <c r="O6" s="10">
        <f>FemDeath!BM6/FemCnts!AA6</f>
        <v>9.9431033530354089E-5</v>
      </c>
      <c r="P6" s="10">
        <f>FemDeath!BN6/FemCnts!AB6</f>
        <v>1.2528759197248229E-4</v>
      </c>
      <c r="Q6" s="10">
        <f>FemDeath!BO6/FemCnts!AC6</f>
        <v>5.8005986217777675E-5</v>
      </c>
      <c r="R6" s="10">
        <f>FemDeath!BP6/FemCnts!AD6</f>
        <v>9.5147478591817316E-5</v>
      </c>
      <c r="S6" s="10">
        <f>FemDeath!BQ6/FemCnts!AE6</f>
        <v>9.2180766483073302E-5</v>
      </c>
      <c r="T6" s="10">
        <f>FemDeath!BR6/FemCnts!AF6</f>
        <v>1.0661107096743625E-4</v>
      </c>
      <c r="U6" s="10">
        <f>FemDeath!BS6/FemCnts!AG6</f>
        <v>5.8722664599628875E-5</v>
      </c>
      <c r="V6" s="10">
        <f>FemDeath!BT6/FemCnts!AH6</f>
        <v>5.9611097201855095E-5</v>
      </c>
      <c r="W6" s="10">
        <f>FemDeath!BU6/FemCnts!AI6</f>
        <v>3.5923411287135827E-5</v>
      </c>
      <c r="X6" s="10">
        <f>FemDeath!BV6/FemCnts!AJ6</f>
        <v>1.4266183201569281E-4</v>
      </c>
      <c r="Y6" s="83">
        <f>X6*'Female fit'!O6/'Female fit'!N6</f>
        <v>1.3902602770959701E-4</v>
      </c>
      <c r="Z6" s="10"/>
      <c r="AA6" s="39">
        <f>'Female fit'!J6*FemCnts!AF6</f>
        <v>7.2593823925392442</v>
      </c>
      <c r="AB6" s="39">
        <f>'Female fit'!K6*FemCnts!AG6</f>
        <v>7.1525594929684022</v>
      </c>
      <c r="AC6" s="39">
        <f>'Female fit'!L6*FemCnts!AH6</f>
        <v>6.8791436019024994</v>
      </c>
      <c r="AD6" s="39">
        <f>'Female fit'!M6*FemCnts!AI6</f>
        <v>6.6830386541692794</v>
      </c>
      <c r="AE6" s="39">
        <f>'Female fit'!N6*FemCnts!AJ6</f>
        <v>6.5640854427336812</v>
      </c>
      <c r="AF6" s="39">
        <f>'Female fit'!O6*FemCnts!AK6</f>
        <v>6.4398399151714525</v>
      </c>
      <c r="AH6" s="9">
        <f>FemDeath!BR6-AA6</f>
        <v>1.7406176074607558</v>
      </c>
      <c r="AI6" s="9">
        <f>FemDeath!BS6-AB6</f>
        <v>-2.1525594929684022</v>
      </c>
      <c r="AJ6" s="9">
        <f>FemDeath!BT6-AC6</f>
        <v>-1.8791436019024994</v>
      </c>
      <c r="AK6" s="9">
        <f>FemDeath!BU6-AD6</f>
        <v>-3.6830386541692794</v>
      </c>
      <c r="AL6" s="9">
        <f>FemDeath!BV6-AE6</f>
        <v>5.4359145572663188</v>
      </c>
      <c r="AM6" s="9"/>
      <c r="AN6" s="9">
        <f t="shared" ref="AN6:AO69" si="0">AVERAGE(AH4:AH8)</f>
        <v>0.90666100147744666</v>
      </c>
      <c r="AO6" s="9">
        <f t="shared" si="0"/>
        <v>6.0695565825905538E-2</v>
      </c>
      <c r="AP6" s="9">
        <f t="shared" ref="AP6:AP69" si="1">AVERAGE(AJ4:AJ8)</f>
        <v>-1.5766307363308101</v>
      </c>
      <c r="AQ6" s="9">
        <f t="shared" ref="AQ6:AQ69" si="2">AVERAGE(AK4:AK8)</f>
        <v>-0.81059764075385843</v>
      </c>
      <c r="AR6" s="9">
        <f t="shared" ref="AR6:AR69" si="3">AVERAGE(AL4:AL8)</f>
        <v>3.2463523630577149</v>
      </c>
    </row>
    <row r="7" spans="1:44" x14ac:dyDescent="0.2">
      <c r="A7" t="str">
        <f>MalCnts!A7</f>
        <v>4 jaar</v>
      </c>
      <c r="B7" s="10">
        <f>FemDeath!AZ7/FemCnts!N7</f>
        <v>1.9164838908881839E-4</v>
      </c>
      <c r="C7" s="10">
        <f>FemDeath!BA7/FemCnts!O7</f>
        <v>1.6680045453123859E-4</v>
      </c>
      <c r="D7" s="10">
        <f>FemDeath!BB7/FemCnts!P7</f>
        <v>1.7204562245094168E-4</v>
      </c>
      <c r="E7" s="10">
        <f>FemDeath!BC7/FemCnts!Q7</f>
        <v>1.7108467685123685E-4</v>
      </c>
      <c r="F7" s="10">
        <f>FemDeath!BD7/FemCnts!R7</f>
        <v>1.1755831382191874E-4</v>
      </c>
      <c r="G7" s="10">
        <f>FemDeath!BE7/FemCnts!S7</f>
        <v>1.9020351776400748E-4</v>
      </c>
      <c r="H7" s="10">
        <f>FemDeath!BF7/FemCnts!T7</f>
        <v>1.0152490405896567E-4</v>
      </c>
      <c r="I7" s="10">
        <f>FemDeath!BG7/FemCnts!U7</f>
        <v>9.2115902275262786E-5</v>
      </c>
      <c r="J7" s="10">
        <f>FemDeath!BH7/FemCnts!V7</f>
        <v>1.2687403522869045E-4</v>
      </c>
      <c r="K7" s="10">
        <f>FemDeath!BI7/FemCnts!W7</f>
        <v>1.2024486226497596E-4</v>
      </c>
      <c r="L7" s="10">
        <f>FemDeath!BJ7/FemCnts!X7</f>
        <v>1.4375442321302195E-4</v>
      </c>
      <c r="M7" s="10">
        <f>FemDeath!BK7/FemCnts!Y7</f>
        <v>6.7126107580775079E-5</v>
      </c>
      <c r="N7" s="10">
        <f>FemDeath!BL7/FemCnts!Z7</f>
        <v>8.8399743640743444E-5</v>
      </c>
      <c r="O7" s="10">
        <f>FemDeath!BM7/FemCnts!AA7</f>
        <v>6.6208357701687213E-5</v>
      </c>
      <c r="P7" s="10">
        <f>FemDeath!BN7/FemCnts!AB7</f>
        <v>1.2138064971751413E-4</v>
      </c>
      <c r="Q7" s="10">
        <f>FemDeath!BO7/FemCnts!AC7</f>
        <v>4.5424090666484971E-5</v>
      </c>
      <c r="R7" s="10">
        <f>FemDeath!BP7/FemCnts!AD7</f>
        <v>9.2325447201384886E-5</v>
      </c>
      <c r="S7" s="10">
        <f>FemDeath!BQ7/FemCnts!AE7</f>
        <v>7.0968123484534869E-5</v>
      </c>
      <c r="T7" s="10">
        <f>FemDeath!BR7/FemCnts!AF7</f>
        <v>1.0312585938216152E-4</v>
      </c>
      <c r="U7" s="10">
        <f>FemDeath!BS7/FemCnts!AG7</f>
        <v>5.8917797888386124E-5</v>
      </c>
      <c r="V7" s="10">
        <f>FemDeath!BT7/FemCnts!AH7</f>
        <v>1.0515492826097116E-4</v>
      </c>
      <c r="W7" s="10">
        <f>FemDeath!BU7/FemCnts!AI7</f>
        <v>5.9331687867856464E-5</v>
      </c>
      <c r="X7" s="10">
        <f>FemDeath!BV7/FemCnts!AJ7</f>
        <v>5.925925925925926E-5</v>
      </c>
      <c r="Y7" s="83">
        <f>X7*'Female fit'!O7/'Female fit'!N7</f>
        <v>5.7398152454342683E-5</v>
      </c>
      <c r="Z7" s="10"/>
      <c r="AA7" s="39">
        <f>'Female fit'!J7*FemCnts!AF7</f>
        <v>6.65337434630458</v>
      </c>
      <c r="AB7" s="39">
        <f>'Female fit'!K7*FemCnts!AG7</f>
        <v>6.2892806723520769</v>
      </c>
      <c r="AC7" s="39">
        <f>'Female fit'!L7*FemCnts!AH7</f>
        <v>6.1608819151053558</v>
      </c>
      <c r="AD7" s="39">
        <f>'Female fit'!M7*FemCnts!AI7</f>
        <v>5.8868970610343272</v>
      </c>
      <c r="AE7" s="39">
        <f>'Female fit'!N7*FemCnts!AJ7</f>
        <v>5.714617915880126</v>
      </c>
      <c r="AF7" s="39">
        <f>'Female fit'!O7*FemCnts!AK7</f>
        <v>5.5759478709118824</v>
      </c>
      <c r="AH7" s="9">
        <f>FemDeath!BR7-AA7</f>
        <v>2.34662565369542</v>
      </c>
      <c r="AI7" s="9">
        <f>FemDeath!BS7-AB7</f>
        <v>-1.2892806723520769</v>
      </c>
      <c r="AJ7" s="9">
        <f>FemDeath!BT7-AC7</f>
        <v>2.8391180848946442</v>
      </c>
      <c r="AK7" s="9">
        <f>FemDeath!BU7-AD7</f>
        <v>-0.88689706103432719</v>
      </c>
      <c r="AL7" s="9">
        <f>FemDeath!BV7-AE7</f>
        <v>-0.71461791588012602</v>
      </c>
      <c r="AM7" s="9"/>
      <c r="AN7" s="9">
        <f t="shared" si="0"/>
        <v>2.3346868212720033</v>
      </c>
      <c r="AO7" s="9">
        <f t="shared" si="0"/>
        <v>-1.6321011658859521</v>
      </c>
      <c r="AP7" s="9">
        <f t="shared" si="1"/>
        <v>-0.62607019223273919</v>
      </c>
      <c r="AQ7" s="9">
        <f t="shared" si="2"/>
        <v>-0.39862243289158172</v>
      </c>
      <c r="AR7" s="9">
        <f t="shared" si="3"/>
        <v>3.1781382325491547</v>
      </c>
    </row>
    <row r="8" spans="1:44" x14ac:dyDescent="0.2">
      <c r="A8" t="str">
        <f>MalCnts!A8</f>
        <v>5 jaar</v>
      </c>
      <c r="B8" s="10">
        <f>FemDeath!AZ8/FemCnts!N8</f>
        <v>7.3959026699208641E-5</v>
      </c>
      <c r="C8" s="10">
        <f>FemDeath!BA8/FemCnts!O8</f>
        <v>3.183496752833312E-5</v>
      </c>
      <c r="D8" s="10">
        <f>FemDeath!BB8/FemCnts!P8</f>
        <v>1.4570735718077079E-4</v>
      </c>
      <c r="E8" s="10">
        <f>FemDeath!BC8/FemCnts!Q8</f>
        <v>8.1021683428027423E-5</v>
      </c>
      <c r="F8" s="10">
        <f>FemDeath!BD8/FemCnts!R8</f>
        <v>8.068664333477897E-5</v>
      </c>
      <c r="G8" s="10">
        <f>FemDeath!BE8/FemCnts!S8</f>
        <v>7.864108210128971E-5</v>
      </c>
      <c r="H8" s="10">
        <f>FemDeath!BF8/FemCnts!T8</f>
        <v>1.2061150030655423E-4</v>
      </c>
      <c r="I8" s="10">
        <f>FemDeath!BG8/FemCnts!U8</f>
        <v>9.1665563284886383E-5</v>
      </c>
      <c r="J8" s="10">
        <f>FemDeath!BH8/FemCnts!V8</f>
        <v>6.1489270122363652E-5</v>
      </c>
      <c r="K8" s="10">
        <f>FemDeath!BI8/FemCnts!W8</f>
        <v>1.1626555051738169E-4</v>
      </c>
      <c r="L8" s="10">
        <f>FemDeath!BJ8/FemCnts!X8</f>
        <v>1.2012012012012012E-4</v>
      </c>
      <c r="M8" s="10">
        <f>FemDeath!BK8/FemCnts!Y8</f>
        <v>8.8421238781555332E-5</v>
      </c>
      <c r="N8" s="10">
        <f>FemDeath!BL8/FemCnts!Z8</f>
        <v>5.5931539795290562E-5</v>
      </c>
      <c r="O8" s="10">
        <f>FemDeath!BM8/FemCnts!AA8</f>
        <v>6.6289552766484009E-5</v>
      </c>
      <c r="P8" s="10">
        <f>FemDeath!BN8/FemCnts!AB8</f>
        <v>6.6174767561128948E-5</v>
      </c>
      <c r="Q8" s="10">
        <f>FemDeath!BO8/FemCnts!AC8</f>
        <v>4.4031041884528593E-5</v>
      </c>
      <c r="R8" s="10">
        <f>FemDeath!BP8/FemCnts!AD8</f>
        <v>5.6522083177897606E-5</v>
      </c>
      <c r="S8" s="10">
        <f>FemDeath!BQ8/FemCnts!AE8</f>
        <v>6.8849185858377223E-5</v>
      </c>
      <c r="T8" s="10">
        <f>FemDeath!BR8/FemCnts!AF8</f>
        <v>1.293813220418725E-4</v>
      </c>
      <c r="U8" s="10">
        <f>FemDeath!BS8/FemCnts!AG8</f>
        <v>5.7026197835285533E-5</v>
      </c>
      <c r="V8" s="10">
        <f>FemDeath!BT8/FemCnts!AH8</f>
        <v>5.8648274567762215E-5</v>
      </c>
      <c r="W8" s="10">
        <f>FemDeath!BU8/FemCnts!AI8</f>
        <v>9.3118539901294352E-5</v>
      </c>
      <c r="X8" s="10">
        <f>FemDeath!BV8/FemCnts!AJ8</f>
        <v>1.2923995159376357E-4</v>
      </c>
      <c r="Y8" s="83">
        <f>X8*'Female fit'!O8/'Female fit'!N8</f>
        <v>1.2392718788186978E-4</v>
      </c>
      <c r="Z8" s="10"/>
      <c r="AA8" s="39">
        <f>'Female fit'!J8*FemCnts!AF8</f>
        <v>5.9338985289363091</v>
      </c>
      <c r="AB8" s="39">
        <f>'Female fit'!K8*FemCnts!AG8</f>
        <v>5.9034459517687363</v>
      </c>
      <c r="AC8" s="39">
        <f>'Female fit'!L8*FemCnts!AH8</f>
        <v>5.5301099993347629</v>
      </c>
      <c r="AD8" s="39">
        <f>'Female fit'!M8*FemCnts!AI8</f>
        <v>5.3611105644410317</v>
      </c>
      <c r="AE8" s="39">
        <f>'Female fit'!N8*FemCnts!AJ8</f>
        <v>5.1015383223938642</v>
      </c>
      <c r="AF8" s="39">
        <f>'Female fit'!O8*FemCnts!AK8</f>
        <v>4.9261378223451029</v>
      </c>
      <c r="AH8" s="9">
        <f>FemDeath!BR8-AA8</f>
        <v>5.0661014710636909</v>
      </c>
      <c r="AI8" s="9">
        <f>FemDeath!BS8-AB8</f>
        <v>-0.90344595176873632</v>
      </c>
      <c r="AJ8" s="9">
        <f>FemDeath!BT8-AC8</f>
        <v>-0.53010999933476288</v>
      </c>
      <c r="AK8" s="9">
        <f>FemDeath!BU8-AD8</f>
        <v>2.6388894355589683</v>
      </c>
      <c r="AL8" s="9">
        <f>FemDeath!BV8-AE8</f>
        <v>5.8984616776061358</v>
      </c>
      <c r="AM8" s="9"/>
      <c r="AN8" s="9">
        <f t="shared" si="0"/>
        <v>2.1368930584408385</v>
      </c>
      <c r="AO8" s="9">
        <f t="shared" si="0"/>
        <v>-1.2505994684180834</v>
      </c>
      <c r="AP8" s="9">
        <f t="shared" si="1"/>
        <v>0.3661309597872785</v>
      </c>
      <c r="AQ8" s="9">
        <f t="shared" si="2"/>
        <v>-0.2386207338918796</v>
      </c>
      <c r="AR8" s="9">
        <f t="shared" si="3"/>
        <v>2.5476587867225993</v>
      </c>
    </row>
    <row r="9" spans="1:44" x14ac:dyDescent="0.2">
      <c r="A9" t="str">
        <f>MalCnts!A9</f>
        <v>6 jaar</v>
      </c>
      <c r="B9" s="10">
        <f>FemDeath!AZ9/FemCnts!N9</f>
        <v>1.029219542820679E-4</v>
      </c>
      <c r="C9" s="10">
        <f>FemDeath!BA9/FemCnts!O9</f>
        <v>9.4748810376047498E-5</v>
      </c>
      <c r="D9" s="10">
        <f>FemDeath!BB9/FemCnts!P9</f>
        <v>1.1651925215825433E-4</v>
      </c>
      <c r="E9" s="10">
        <f>FemDeath!BC9/FemCnts!Q9</f>
        <v>9.3701197293076519E-5</v>
      </c>
      <c r="F9" s="10">
        <f>FemDeath!BD9/FemCnts!R9</f>
        <v>1.0149708195889369E-4</v>
      </c>
      <c r="G9" s="10">
        <f>FemDeath!BE9/FemCnts!S9</f>
        <v>5.0602165772695072E-5</v>
      </c>
      <c r="H9" s="10">
        <f>FemDeath!BF9/FemCnts!T9</f>
        <v>1.0855941654248127E-4</v>
      </c>
      <c r="I9" s="10">
        <f>FemDeath!BG9/FemCnts!U9</f>
        <v>1.1092847130482136E-4</v>
      </c>
      <c r="J9" s="10">
        <f>FemDeath!BH9/FemCnts!V9</f>
        <v>6.1229488121479305E-5</v>
      </c>
      <c r="K9" s="10">
        <f>FemDeath!BI9/FemCnts!W9</f>
        <v>9.2256596346638783E-5</v>
      </c>
      <c r="L9" s="10">
        <f>FemDeath!BJ9/FemCnts!X9</f>
        <v>1.2675208348737231E-4</v>
      </c>
      <c r="M9" s="10">
        <f>FemDeath!BK9/FemCnts!Y9</f>
        <v>5.4550016910505241E-5</v>
      </c>
      <c r="N9" s="10">
        <f>FemDeath!BL9/FemCnts!Z9</f>
        <v>9.9512389292466907E-5</v>
      </c>
      <c r="O9" s="10">
        <f>FemDeath!BM9/FemCnts!AA9</f>
        <v>4.4761755556052911E-5</v>
      </c>
      <c r="P9" s="10">
        <f>FemDeath!BN9/FemCnts!AB9</f>
        <v>7.7279752704791348E-5</v>
      </c>
      <c r="Q9" s="10">
        <f>FemDeath!BO9/FemCnts!AC9</f>
        <v>8.8045607624749617E-5</v>
      </c>
      <c r="R9" s="10">
        <f>FemDeath!BP9/FemCnts!AD9</f>
        <v>5.4825763722888659E-5</v>
      </c>
      <c r="S9" s="10">
        <f>FemDeath!BQ9/FemCnts!AE9</f>
        <v>8.9990775945465593E-5</v>
      </c>
      <c r="T9" s="10">
        <f>FemDeath!BR9/FemCnts!AF9</f>
        <v>1.0276553472333234E-4</v>
      </c>
      <c r="U9" s="10">
        <f>FemDeath!BS9/FemCnts!AG9</f>
        <v>3.5108250438853131E-5</v>
      </c>
      <c r="V9" s="10">
        <f>FemDeath!BT9/FemCnts!AH9</f>
        <v>6.8188017092462948E-5</v>
      </c>
      <c r="W9" s="10">
        <f>FemDeath!BU9/FemCnts!AI9</f>
        <v>4.673552367154274E-5</v>
      </c>
      <c r="X9" s="10">
        <f>FemDeath!BV9/FemCnts!AJ9</f>
        <v>5.7642867847961173E-5</v>
      </c>
      <c r="Y9" s="83">
        <f>X9*'Female fit'!O9/'Female fit'!N9</f>
        <v>5.5305409073047483E-5</v>
      </c>
      <c r="Z9" s="10"/>
      <c r="AA9" s="39">
        <f>'Female fit'!J9*FemCnts!AF9</f>
        <v>5.8311358807166158</v>
      </c>
      <c r="AB9" s="39">
        <f>'Female fit'!K9*FemCnts!AG9</f>
        <v>5.4909370054223343</v>
      </c>
      <c r="AC9" s="39">
        <f>'Female fit'!L9*FemCnts!AH9</f>
        <v>5.4498661800541077</v>
      </c>
      <c r="AD9" s="39">
        <f>'Female fit'!M9*FemCnts!AI9</f>
        <v>5.1021396618614467</v>
      </c>
      <c r="AE9" s="39">
        <f>'Female fit'!N9*FemCnts!AJ9</f>
        <v>4.9693620885415619</v>
      </c>
      <c r="AF9" s="39">
        <f>'Female fit'!O9*FemCnts!AK9</f>
        <v>4.8036891372233095</v>
      </c>
      <c r="AH9" s="9">
        <f>FemDeath!BR9-AA9</f>
        <v>3.1688641192833842</v>
      </c>
      <c r="AI9" s="9">
        <f>FemDeath!BS9-AB9</f>
        <v>-2.4909370054223343</v>
      </c>
      <c r="AJ9" s="9">
        <f>FemDeath!BT9-AC9</f>
        <v>0.55013381994589228</v>
      </c>
      <c r="AK9" s="9">
        <f>FemDeath!BU9-AD9</f>
        <v>-1.1021396618614467</v>
      </c>
      <c r="AL9" s="9">
        <f>FemDeath!BV9-AE9</f>
        <v>3.0637911458438083E-2</v>
      </c>
      <c r="AM9" s="9"/>
      <c r="AN9" s="9">
        <f t="shared" si="0"/>
        <v>1.417226348664488</v>
      </c>
      <c r="AO9" s="9">
        <f t="shared" si="0"/>
        <v>-1.1708747073706613</v>
      </c>
      <c r="AP9" s="9">
        <f t="shared" si="1"/>
        <v>0.39711932726811483</v>
      </c>
      <c r="AQ9" s="9">
        <f t="shared" si="2"/>
        <v>0.77106902478904948</v>
      </c>
      <c r="AR9" s="9">
        <f t="shared" si="3"/>
        <v>2.0835801935990452</v>
      </c>
    </row>
    <row r="10" spans="1:44" x14ac:dyDescent="0.2">
      <c r="A10" t="str">
        <f>MalCnts!A10</f>
        <v>7 jaar</v>
      </c>
      <c r="B10" s="10">
        <f>FemDeath!AZ10/FemCnts!N10</f>
        <v>1.2367054167697255E-4</v>
      </c>
      <c r="C10" s="10">
        <f>FemDeath!BA10/FemCnts!O10</f>
        <v>7.1819916688896636E-5</v>
      </c>
      <c r="D10" s="10">
        <f>FemDeath!BB10/FemCnts!P10</f>
        <v>4.2025194103865269E-5</v>
      </c>
      <c r="E10" s="10">
        <f>FemDeath!BC10/FemCnts!Q10</f>
        <v>1.0596251046379791E-4</v>
      </c>
      <c r="F10" s="10">
        <f>FemDeath!BD10/FemCnts!R10</f>
        <v>7.3002596806657835E-5</v>
      </c>
      <c r="G10" s="10">
        <f>FemDeath!BE10/FemCnts!S10</f>
        <v>1.0178531441483622E-4</v>
      </c>
      <c r="H10" s="10">
        <f>FemDeath!BF10/FemCnts!T10</f>
        <v>7.1087640905859653E-5</v>
      </c>
      <c r="I10" s="10">
        <f>FemDeath!BG10/FemCnts!U10</f>
        <v>7.9171078804912565E-5</v>
      </c>
      <c r="J10" s="10">
        <f>FemDeath!BH10/FemCnts!V10</f>
        <v>7.0687792218283903E-5</v>
      </c>
      <c r="K10" s="10">
        <f>FemDeath!BI10/FemCnts!W10</f>
        <v>1.1228843837406341E-4</v>
      </c>
      <c r="L10" s="10">
        <f>FemDeath!BJ10/FemCnts!X10</f>
        <v>7.1688992667240178E-5</v>
      </c>
      <c r="M10" s="10">
        <f>FemDeath!BK10/FemCnts!Y10</f>
        <v>5.278381859257226E-5</v>
      </c>
      <c r="N10" s="10">
        <f>FemDeath!BL10/FemCnts!Z10</f>
        <v>8.724956647871656E-5</v>
      </c>
      <c r="O10" s="10">
        <f>FemDeath!BM10/FemCnts!AA10</f>
        <v>9.9510188737657977E-5</v>
      </c>
      <c r="P10" s="10">
        <f>FemDeath!BN10/FemCnts!AB10</f>
        <v>7.8250760150241463E-5</v>
      </c>
      <c r="Q10" s="10">
        <f>FemDeath!BO10/FemCnts!AC10</f>
        <v>4.4029103237239817E-5</v>
      </c>
      <c r="R10" s="10">
        <f>FemDeath!BP10/FemCnts!AD10</f>
        <v>6.5751262972176263E-5</v>
      </c>
      <c r="S10" s="10">
        <f>FemDeath!BQ10/FemCnts!AE10</f>
        <v>7.634420329370705E-5</v>
      </c>
      <c r="T10" s="10">
        <f>FemDeath!BR10/FemCnts!AF10</f>
        <v>4.4797849703214248E-5</v>
      </c>
      <c r="U10" s="10">
        <f>FemDeath!BS10/FemCnts!AG10</f>
        <v>6.8190341974565008E-5</v>
      </c>
      <c r="V10" s="10">
        <f>FemDeath!BT10/FemCnts!AH10</f>
        <v>6.9893412545867547E-5</v>
      </c>
      <c r="W10" s="10">
        <f>FemDeath!BU10/FemCnts!AI10</f>
        <v>7.9234818042899988E-5</v>
      </c>
      <c r="X10" s="10">
        <f>FemDeath!BV10/FemCnts!AJ10</f>
        <v>8.0983837939771166E-5</v>
      </c>
      <c r="Y10" s="83">
        <f>X10*'Female fit'!O10/'Female fit'!N10</f>
        <v>7.8735463359474133E-5</v>
      </c>
      <c r="Z10" s="10"/>
      <c r="AA10" s="39">
        <f>'Female fit'!J10*FemCnts!AF10</f>
        <v>5.637743559299059</v>
      </c>
      <c r="AB10" s="39">
        <f>'Female fit'!K10*FemCnts!AG10</f>
        <v>5.4167742195788673</v>
      </c>
      <c r="AC10" s="39">
        <f>'Female fit'!L10*FemCnts!AH10</f>
        <v>5.1493435046668816</v>
      </c>
      <c r="AD10" s="39">
        <f>'Female fit'!M10*FemCnts!AI10</f>
        <v>5.1599177279533128</v>
      </c>
      <c r="AE10" s="39">
        <f>'Female fit'!N10*FemCnts!AJ10</f>
        <v>4.9121022968377686</v>
      </c>
      <c r="AF10" s="39">
        <f>'Female fit'!O10*FemCnts!AK10</f>
        <v>4.8121919972595926</v>
      </c>
      <c r="AH10" s="9">
        <f>FemDeath!BR10-AA10</f>
        <v>-1.637743559299059</v>
      </c>
      <c r="AI10" s="9">
        <f>FemDeath!BS10-AB10</f>
        <v>0.58322578042113271</v>
      </c>
      <c r="AJ10" s="9">
        <f>FemDeath!BT10-AC10</f>
        <v>0.85065649533311838</v>
      </c>
      <c r="AK10" s="9">
        <f>FemDeath!BU10-AD10</f>
        <v>1.8400822720466872</v>
      </c>
      <c r="AL10" s="9">
        <f>FemDeath!BV10-AE10</f>
        <v>2.0878977031622314</v>
      </c>
      <c r="AM10" s="9"/>
      <c r="AN10" s="9">
        <f t="shared" si="0"/>
        <v>0.86590623559623958</v>
      </c>
      <c r="AO10" s="9">
        <f t="shared" si="0"/>
        <v>-1.035042369615131</v>
      </c>
      <c r="AP10" s="9">
        <f t="shared" si="1"/>
        <v>-0.89000747332591745</v>
      </c>
      <c r="AQ10" s="9">
        <f t="shared" si="2"/>
        <v>1.2158014524953331</v>
      </c>
      <c r="AR10" s="9">
        <f t="shared" si="3"/>
        <v>2.2882075231958856</v>
      </c>
    </row>
    <row r="11" spans="1:44" x14ac:dyDescent="0.2">
      <c r="A11" t="str">
        <f>MalCnts!A11</f>
        <v>8 jaar</v>
      </c>
      <c r="B11" s="10">
        <f>FemDeath!AZ11/FemCnts!N11</f>
        <v>1.0241599328151084E-4</v>
      </c>
      <c r="C11" s="10">
        <f>FemDeath!BA11/FemCnts!O11</f>
        <v>1.0274007787697903E-4</v>
      </c>
      <c r="D11" s="10">
        <f>FemDeath!BB11/FemCnts!P11</f>
        <v>9.2131932927952829E-5</v>
      </c>
      <c r="E11" s="10">
        <f>FemDeath!BC11/FemCnts!Q11</f>
        <v>1.2609677927809593E-4</v>
      </c>
      <c r="F11" s="10">
        <f>FemDeath!BD11/FemCnts!R11</f>
        <v>8.4929296360779653E-5</v>
      </c>
      <c r="G11" s="10">
        <f>FemDeath!BE11/FemCnts!S11</f>
        <v>3.1363693388533437E-5</v>
      </c>
      <c r="H11" s="10">
        <f>FemDeath!BF11/FemCnts!T11</f>
        <v>1.0208456685518284E-4</v>
      </c>
      <c r="I11" s="10">
        <f>FemDeath!BG11/FemCnts!U11</f>
        <v>6.1060623021890237E-5</v>
      </c>
      <c r="J11" s="10">
        <f>FemDeath!BH11/FemCnts!V11</f>
        <v>5.9438307989499229E-5</v>
      </c>
      <c r="K11" s="10">
        <f>FemDeath!BI11/FemCnts!W11</f>
        <v>4.038527552854229E-5</v>
      </c>
      <c r="L11" s="10">
        <f>FemDeath!BJ11/FemCnts!X11</f>
        <v>4.0804668054025379E-5</v>
      </c>
      <c r="M11" s="10">
        <f>FemDeath!BK11/FemCnts!Y11</f>
        <v>2.0460776691083194E-5</v>
      </c>
      <c r="N11" s="10">
        <f>FemDeath!BL11/FemCnts!Z11</f>
        <v>1.055175106308892E-4</v>
      </c>
      <c r="O11" s="10">
        <f>FemDeath!BM11/FemCnts!AA11</f>
        <v>6.540222367560497E-5</v>
      </c>
      <c r="P11" s="10">
        <f>FemDeath!BN11/FemCnts!AB11</f>
        <v>5.5176066829252142E-5</v>
      </c>
      <c r="Q11" s="10">
        <f>FemDeath!BO11/FemCnts!AC11</f>
        <v>8.9158345221112699E-5</v>
      </c>
      <c r="R11" s="10">
        <f>FemDeath!BP11/FemCnts!AD11</f>
        <v>7.6656883788164172E-5</v>
      </c>
      <c r="S11" s="10">
        <f>FemDeath!BQ11/FemCnts!AE11</f>
        <v>5.45113601674589E-5</v>
      </c>
      <c r="T11" s="10">
        <f>FemDeath!BR11/FemCnts!AF11</f>
        <v>4.3402306832608152E-5</v>
      </c>
      <c r="U11" s="10">
        <f>FemDeath!BS11/FemCnts!AG11</f>
        <v>4.4598557236673392E-5</v>
      </c>
      <c r="V11" s="10">
        <f>FemDeath!BT11/FemCnts!AH11</f>
        <v>4.5245797796529649E-5</v>
      </c>
      <c r="W11" s="10">
        <f>FemDeath!BU11/FemCnts!AI11</f>
        <v>8.1178244230546215E-5</v>
      </c>
      <c r="X11" s="10">
        <f>FemDeath!BV11/FemCnts!AJ11</f>
        <v>1.0084937585441832E-4</v>
      </c>
      <c r="Y11" s="83">
        <f>X11*'Female fit'!O11/'Female fit'!N11</f>
        <v>1.0175895559168381E-4</v>
      </c>
      <c r="Z11" s="10"/>
      <c r="AA11" s="39">
        <f>'Female fit'!J11*FemCnts!AF11</f>
        <v>5.8577159414209969</v>
      </c>
      <c r="AB11" s="39">
        <f>'Female fit'!K11*FemCnts!AG11</f>
        <v>5.7539356877312917</v>
      </c>
      <c r="AC11" s="39">
        <f>'Female fit'!L11*FemCnts!AH11</f>
        <v>5.7242017644983179</v>
      </c>
      <c r="AD11" s="39">
        <f>'Female fit'!M11*FemCnts!AI11</f>
        <v>5.6345898607646339</v>
      </c>
      <c r="AE11" s="39">
        <f>'Female fit'!N11*FemCnts!AJ11</f>
        <v>5.8844784083514519</v>
      </c>
      <c r="AF11" s="39">
        <f>'Female fit'!O11*FemCnts!AK11</f>
        <v>5.9821288528922274</v>
      </c>
      <c r="AH11" s="9">
        <f>FemDeath!BR11-AA11</f>
        <v>-1.8577159414209969</v>
      </c>
      <c r="AI11" s="9">
        <f>FemDeath!BS11-AB11</f>
        <v>-1.7539356877312917</v>
      </c>
      <c r="AJ11" s="9">
        <f>FemDeath!BT11-AC11</f>
        <v>-1.7242017644983179</v>
      </c>
      <c r="AK11" s="9">
        <f>FemDeath!BU11-AD11</f>
        <v>1.3654101392353661</v>
      </c>
      <c r="AL11" s="9">
        <f>FemDeath!BV11-AE11</f>
        <v>3.1155215916485481</v>
      </c>
      <c r="AM11" s="9"/>
      <c r="AN11" s="9">
        <f t="shared" si="0"/>
        <v>-1.1454009146126913</v>
      </c>
      <c r="AO11" s="9">
        <f t="shared" si="0"/>
        <v>-1.0365057067608228</v>
      </c>
      <c r="AP11" s="9">
        <f t="shared" si="1"/>
        <v>-0.75190584735017585</v>
      </c>
      <c r="AQ11" s="9">
        <f t="shared" si="2"/>
        <v>0.37040032960724079</v>
      </c>
      <c r="AR11" s="9">
        <f t="shared" si="3"/>
        <v>1.4197509209421788</v>
      </c>
    </row>
    <row r="12" spans="1:44" x14ac:dyDescent="0.2">
      <c r="A12" t="str">
        <f>MalCnts!A12</f>
        <v>9 jaar</v>
      </c>
      <c r="B12" s="10">
        <f>FemDeath!AZ12/FemCnts!N12</f>
        <v>1.3100348670818469E-4</v>
      </c>
      <c r="C12" s="10">
        <f>FemDeath!BA12/FemCnts!O12</f>
        <v>1.224564769271588E-4</v>
      </c>
      <c r="D12" s="10">
        <f>FemDeath!BB12/FemCnts!P12</f>
        <v>9.2267946115519469E-5</v>
      </c>
      <c r="E12" s="10">
        <f>FemDeath!BC12/FemCnts!Q12</f>
        <v>1.5346053506573227E-4</v>
      </c>
      <c r="F12" s="10">
        <f>FemDeath!BD12/FemCnts!R12</f>
        <v>8.418659959800899E-5</v>
      </c>
      <c r="G12" s="10">
        <f>FemDeath!BE12/FemCnts!S12</f>
        <v>5.3189791815154834E-5</v>
      </c>
      <c r="H12" s="10">
        <f>FemDeath!BF12/FemCnts!T12</f>
        <v>7.3339130616991626E-5</v>
      </c>
      <c r="I12" s="10">
        <f>FemDeath!BG12/FemCnts!U12</f>
        <v>1.022850479716875E-4</v>
      </c>
      <c r="J12" s="10">
        <f>FemDeath!BH12/FemCnts!V12</f>
        <v>1.120162932790224E-4</v>
      </c>
      <c r="K12" s="10">
        <f>FemDeath!BI12/FemCnts!W12</f>
        <v>6.9269209836227797E-5</v>
      </c>
      <c r="L12" s="10">
        <f>FemDeath!BJ12/FemCnts!X12</f>
        <v>4.0342101016620945E-5</v>
      </c>
      <c r="M12" s="10">
        <f>FemDeath!BK12/FemCnts!Y12</f>
        <v>5.0932056636446976E-5</v>
      </c>
      <c r="N12" s="10">
        <f>FemDeath!BL12/FemCnts!Z12</f>
        <v>4.0893105422425777E-5</v>
      </c>
      <c r="O12" s="10">
        <f>FemDeath!BM12/FemCnts!AA12</f>
        <v>2.1090372245070126E-5</v>
      </c>
      <c r="P12" s="10">
        <f>FemDeath!BN12/FemCnts!AB12</f>
        <v>7.619213479477104E-5</v>
      </c>
      <c r="Q12" s="10">
        <f>FemDeath!BO12/FemCnts!AC12</f>
        <v>6.599135513247765E-5</v>
      </c>
      <c r="R12" s="10">
        <f>FemDeath!BP12/FemCnts!AD12</f>
        <v>7.763889042934307E-5</v>
      </c>
      <c r="S12" s="10">
        <f>FemDeath!BQ12/FemCnts!AE12</f>
        <v>7.6201258409353158E-5</v>
      </c>
      <c r="T12" s="10">
        <f>FemDeath!BR12/FemCnts!AF12</f>
        <v>6.5092865821905917E-5</v>
      </c>
      <c r="U12" s="10">
        <f>FemDeath!BS12/FemCnts!AG12</f>
        <v>6.4776628592403855E-5</v>
      </c>
      <c r="V12" s="10">
        <f>FemDeath!BT12/FemCnts!AH12</f>
        <v>3.3284146760897782E-5</v>
      </c>
      <c r="W12" s="10">
        <f>FemDeath!BU12/FemCnts!AI12</f>
        <v>9.0057636887608063E-5</v>
      </c>
      <c r="X12" s="10">
        <f>FemDeath!BV12/FemCnts!AJ12</f>
        <v>8.0374776098838014E-5</v>
      </c>
      <c r="Y12" s="83">
        <f>X12*'Female fit'!O12/'Female fit'!N12</f>
        <v>8.2281755422501239E-5</v>
      </c>
      <c r="Z12" s="10"/>
      <c r="AA12" s="39">
        <f>'Female fit'!J12*FemCnts!AF12</f>
        <v>6.4099749116458211</v>
      </c>
      <c r="AB12" s="39">
        <f>'Female fit'!K12*FemCnts!AG12</f>
        <v>6.6101189835744254</v>
      </c>
      <c r="AC12" s="39">
        <f>'Female fit'!L12*FemCnts!AH12</f>
        <v>6.5965159180755171</v>
      </c>
      <c r="AD12" s="39">
        <f>'Female fit'!M12*FemCnts!AI12</f>
        <v>6.6632349225029088</v>
      </c>
      <c r="AE12" s="39">
        <f>'Female fit'!N12*FemCnts!AJ12</f>
        <v>6.6914812678959246</v>
      </c>
      <c r="AF12" s="39">
        <f>'Female fit'!O12*FemCnts!AK12</f>
        <v>6.9010552657941364</v>
      </c>
      <c r="AH12" s="9">
        <f>FemDeath!BR12-AA12</f>
        <v>-0.40997491164582112</v>
      </c>
      <c r="AI12" s="9">
        <f>FemDeath!BS12-AB12</f>
        <v>-0.6101189835744254</v>
      </c>
      <c r="AJ12" s="9">
        <f>FemDeath!BT12-AC12</f>
        <v>-3.5965159180755171</v>
      </c>
      <c r="AK12" s="9">
        <f>FemDeath!BU12-AD12</f>
        <v>1.3367650774970912</v>
      </c>
      <c r="AL12" s="9">
        <f>FemDeath!BV12-AE12</f>
        <v>0.30851873210407543</v>
      </c>
      <c r="AM12" s="9"/>
      <c r="AN12" s="9">
        <f t="shared" si="0"/>
        <v>-2.4013463178017411</v>
      </c>
      <c r="AO12" s="9">
        <f t="shared" si="0"/>
        <v>-0.90516545677304683</v>
      </c>
      <c r="AP12" s="9">
        <f t="shared" si="1"/>
        <v>-0.95712054689571191</v>
      </c>
      <c r="AQ12" s="9">
        <f t="shared" si="2"/>
        <v>0.76649259255104418</v>
      </c>
      <c r="AR12" s="9">
        <f t="shared" si="3"/>
        <v>2.0800904921783592</v>
      </c>
    </row>
    <row r="13" spans="1:44" x14ac:dyDescent="0.2">
      <c r="A13" t="str">
        <f>MalCnts!A13</f>
        <v>10 jaar</v>
      </c>
      <c r="B13" s="10">
        <f>FemDeath!AZ13/FemCnts!N13</f>
        <v>1.2116806009935781E-4</v>
      </c>
      <c r="C13" s="10">
        <f>FemDeath!BA13/FemCnts!O13</f>
        <v>9.0395026264777074E-5</v>
      </c>
      <c r="D13" s="10">
        <f>FemDeath!BB13/FemCnts!P13</f>
        <v>9.1631965302029137E-5</v>
      </c>
      <c r="E13" s="10">
        <f>FemDeath!BC13/FemCnts!Q13</f>
        <v>9.2196111372902541E-5</v>
      </c>
      <c r="F13" s="10">
        <f>FemDeath!BD13/FemCnts!R13</f>
        <v>4.0948783309275924E-5</v>
      </c>
      <c r="G13" s="10">
        <f>FemDeath!BE13/FemCnts!S13</f>
        <v>1.8983336848766083E-4</v>
      </c>
      <c r="H13" s="10">
        <f>FemDeath!BF13/FemCnts!T13</f>
        <v>6.3944751734501385E-5</v>
      </c>
      <c r="I13" s="10">
        <f>FemDeath!BG13/FemCnts!U13</f>
        <v>1.3638414167164994E-4</v>
      </c>
      <c r="J13" s="10">
        <f>FemDeath!BH13/FemCnts!V13</f>
        <v>8.1860693564726232E-5</v>
      </c>
      <c r="K13" s="10">
        <f>FemDeath!BI13/FemCnts!W13</f>
        <v>6.1043228779847597E-5</v>
      </c>
      <c r="L13" s="10">
        <f>FemDeath!BJ13/FemCnts!X13</f>
        <v>4.9399792520871411E-5</v>
      </c>
      <c r="M13" s="10">
        <f>FemDeath!BK13/FemCnts!Y13</f>
        <v>9.0633528363259175E-5</v>
      </c>
      <c r="N13" s="10">
        <f>FemDeath!BL13/FemCnts!Z13</f>
        <v>7.1224346516620717E-5</v>
      </c>
      <c r="O13" s="10">
        <f>FemDeath!BM13/FemCnts!AA13</f>
        <v>4.0847587439366862E-5</v>
      </c>
      <c r="P13" s="10">
        <f>FemDeath!BN13/FemCnts!AB13</f>
        <v>9.4756790903348075E-5</v>
      </c>
      <c r="Q13" s="10">
        <f>FemDeath!BO13/FemCnts!AC13</f>
        <v>1.4112487380179555E-4</v>
      </c>
      <c r="R13" s="10">
        <f>FemDeath!BP13/FemCnts!AD13</f>
        <v>1.3139741147099403E-4</v>
      </c>
      <c r="S13" s="10">
        <f>FemDeath!BQ13/FemCnts!AE13</f>
        <v>8.8230104111522857E-5</v>
      </c>
      <c r="T13" s="10">
        <f>FemDeath!BR13/FemCnts!AF13</f>
        <v>1.0828722102504684E-5</v>
      </c>
      <c r="U13" s="10">
        <f>FemDeath!BS13/FemCnts!AG13</f>
        <v>5.3980523827003219E-5</v>
      </c>
      <c r="V13" s="10">
        <f>FemDeath!BT13/FemCnts!AH13</f>
        <v>6.448146157979581E-5</v>
      </c>
      <c r="W13" s="10">
        <f>FemDeath!BU13/FemCnts!AI13</f>
        <v>4.4166685069452112E-5</v>
      </c>
      <c r="X13" s="10">
        <f>FemDeath!BV13/FemCnts!AJ13</f>
        <v>7.7983133362298501E-5</v>
      </c>
      <c r="Y13" s="83">
        <f>X13*'Female fit'!O13/'Female fit'!N13</f>
        <v>7.6625861063869219E-5</v>
      </c>
      <c r="Z13" s="10"/>
      <c r="AA13" s="39">
        <f>'Female fit'!J13*FemCnts!AF13</f>
        <v>5.9904342799809633</v>
      </c>
      <c r="AB13" s="39">
        <f>'Female fit'!K13*FemCnts!AG13</f>
        <v>5.9107626374971947</v>
      </c>
      <c r="AC13" s="39">
        <f>'Female fit'!L13*FemCnts!AH13</f>
        <v>5.8396018694560548</v>
      </c>
      <c r="AD13" s="39">
        <f>'Female fit'!M13*FemCnts!AI13</f>
        <v>5.5881161788814939</v>
      </c>
      <c r="AE13" s="39">
        <f>'Female fit'!N13*FemCnts!AJ13</f>
        <v>5.4438213336623988</v>
      </c>
      <c r="AF13" s="39">
        <f>'Female fit'!O13*FemCnts!AK13</f>
        <v>5.3907274669956022</v>
      </c>
      <c r="AH13" s="9">
        <f>FemDeath!BR13-AA13</f>
        <v>-4.9904342799809633</v>
      </c>
      <c r="AI13" s="9">
        <f>FemDeath!BS13-AB13</f>
        <v>-0.91076263749719466</v>
      </c>
      <c r="AJ13" s="9">
        <f>FemDeath!BT13-AC13</f>
        <v>0.16039813054394525</v>
      </c>
      <c r="AK13" s="9">
        <f>FemDeath!BU13-AD13</f>
        <v>-1.5881161788814939</v>
      </c>
      <c r="AL13" s="9">
        <f>FemDeath!BV13-AE13</f>
        <v>1.5561786663376012</v>
      </c>
      <c r="AM13" s="9"/>
      <c r="AN13" s="9">
        <f t="shared" si="0"/>
        <v>-1.8412581395099195</v>
      </c>
      <c r="AO13" s="9">
        <f t="shared" si="0"/>
        <v>-0.91655128346948556</v>
      </c>
      <c r="AP13" s="9">
        <f t="shared" si="1"/>
        <v>0.22276532593651072</v>
      </c>
      <c r="AQ13" s="9">
        <f t="shared" si="2"/>
        <v>0.6101889004005272</v>
      </c>
      <c r="AR13" s="9">
        <f t="shared" si="3"/>
        <v>2.3308788890861503</v>
      </c>
    </row>
    <row r="14" spans="1:44" x14ac:dyDescent="0.2">
      <c r="A14" t="str">
        <f>MalCnts!A14</f>
        <v>11 jaar</v>
      </c>
      <c r="B14" s="10">
        <f>FemDeath!AZ14/FemCnts!N14</f>
        <v>6.2699855790331684E-5</v>
      </c>
      <c r="C14" s="10">
        <f>FemDeath!BA14/FemCnts!O14</f>
        <v>1.3076234446824991E-4</v>
      </c>
      <c r="D14" s="10">
        <f>FemDeath!BB14/FemCnts!P14</f>
        <v>6.0105184072126222E-5</v>
      </c>
      <c r="E14" s="10">
        <f>FemDeath!BC14/FemCnts!Q14</f>
        <v>1.6273393002441008E-4</v>
      </c>
      <c r="F14" s="10">
        <f>FemDeath!BD14/FemCnts!R14</f>
        <v>8.2001660533625805E-5</v>
      </c>
      <c r="G14" s="10">
        <f>FemDeath!BE14/FemCnts!S14</f>
        <v>9.2269838015173266E-5</v>
      </c>
      <c r="H14" s="10">
        <f>FemDeath!BF14/FemCnts!T14</f>
        <v>1.2678154483312378E-4</v>
      </c>
      <c r="I14" s="10">
        <f>FemDeath!BG14/FemCnts!U14</f>
        <v>9.6014338141162415E-5</v>
      </c>
      <c r="J14" s="10">
        <f>FemDeath!BH14/FemCnts!V14</f>
        <v>1.154164961650246E-4</v>
      </c>
      <c r="K14" s="10">
        <f>FemDeath!BI14/FemCnts!W14</f>
        <v>6.1330880098129409E-5</v>
      </c>
      <c r="L14" s="10">
        <f>FemDeath!BJ14/FemCnts!X14</f>
        <v>8.1239718098178196E-5</v>
      </c>
      <c r="M14" s="10">
        <f>FemDeath!BK14/FemCnts!Y14</f>
        <v>8.881257586074188E-5</v>
      </c>
      <c r="N14" s="10">
        <f>FemDeath!BL14/FemCnts!Z14</f>
        <v>7.0435998832774871E-5</v>
      </c>
      <c r="O14" s="10">
        <f>FemDeath!BM14/FemCnts!AA14</f>
        <v>7.1166417584205119E-5</v>
      </c>
      <c r="P14" s="10">
        <f>FemDeath!BN14/FemCnts!AB14</f>
        <v>9.17805425249847E-5</v>
      </c>
      <c r="Q14" s="10">
        <f>FemDeath!BO14/FemCnts!AC14</f>
        <v>5.2484071084425876E-5</v>
      </c>
      <c r="R14" s="10">
        <f>FemDeath!BP14/FemCnts!AD14</f>
        <v>7.5671585319712445E-5</v>
      </c>
      <c r="S14" s="10">
        <f>FemDeath!BQ14/FemCnts!AE14</f>
        <v>3.2670129700414909E-5</v>
      </c>
      <c r="T14" s="10">
        <f>FemDeath!BR14/FemCnts!AF14</f>
        <v>2.1944743136781585E-5</v>
      </c>
      <c r="U14" s="10">
        <f>FemDeath!BS14/FemCnts!AG14</f>
        <v>3.2320968767170517E-5</v>
      </c>
      <c r="V14" s="10">
        <f>FemDeath!BT14/FemCnts!AH14</f>
        <v>4.2973324308935226E-5</v>
      </c>
      <c r="W14" s="10">
        <f>FemDeath!BU14/FemCnts!AI14</f>
        <v>5.3486232643717505E-5</v>
      </c>
      <c r="X14" s="10">
        <f>FemDeath!BV14/FemCnts!AJ14</f>
        <v>7.6523640338890404E-5</v>
      </c>
      <c r="Y14" s="83">
        <f>X14*'Female fit'!O14/'Female fit'!N14</f>
        <v>6.8897193268519123E-5</v>
      </c>
      <c r="Z14" s="10"/>
      <c r="AA14" s="39">
        <f>'Female fit'!J14*FemCnts!AF14</f>
        <v>5.1108628966618648</v>
      </c>
      <c r="AB14" s="39">
        <f>'Female fit'!K14*FemCnts!AG14</f>
        <v>4.834235755483455</v>
      </c>
      <c r="AC14" s="39">
        <f>'Female fit'!L14*FemCnts!AH14</f>
        <v>4.4759396777817884</v>
      </c>
      <c r="AD14" s="39">
        <f>'Female fit'!M14*FemCnts!AI14</f>
        <v>4.1216783471424296</v>
      </c>
      <c r="AE14" s="39">
        <f>'Female fit'!N14*FemCnts!AJ14</f>
        <v>3.6676642323606612</v>
      </c>
      <c r="AF14" s="39">
        <f>'Female fit'!O14*FemCnts!AK14</f>
        <v>3.326795467757381</v>
      </c>
      <c r="AH14" s="9">
        <f>FemDeath!BR14-AA14</f>
        <v>-3.1108628966618648</v>
      </c>
      <c r="AI14" s="9">
        <f>FemDeath!BS14-AB14</f>
        <v>-1.834235755483455</v>
      </c>
      <c r="AJ14" s="9">
        <f>FemDeath!BT14-AC14</f>
        <v>-0.47593967778178836</v>
      </c>
      <c r="AK14" s="9">
        <f>FemDeath!BU14-AD14</f>
        <v>0.87832165285757036</v>
      </c>
      <c r="AL14" s="9">
        <f>FemDeath!BV14-AE14</f>
        <v>3.3323357676393388</v>
      </c>
      <c r="AM14" s="9"/>
      <c r="AN14" s="9">
        <f t="shared" si="0"/>
        <v>-2.6630517849750226</v>
      </c>
      <c r="AO14" s="9">
        <f t="shared" si="0"/>
        <v>-0.11009361839684892</v>
      </c>
      <c r="AP14" s="9">
        <f t="shared" si="1"/>
        <v>7.1621889214118536E-2</v>
      </c>
      <c r="AQ14" s="9">
        <f t="shared" si="2"/>
        <v>1.056556935010835</v>
      </c>
      <c r="AR14" s="9">
        <f t="shared" si="3"/>
        <v>2.2552933921300524</v>
      </c>
    </row>
    <row r="15" spans="1:44" x14ac:dyDescent="0.2">
      <c r="A15" t="str">
        <f>MalCnts!A15</f>
        <v>12 jaar</v>
      </c>
      <c r="B15" s="10">
        <f>FemDeath!AZ15/FemCnts!N15</f>
        <v>1.0585819236550717E-4</v>
      </c>
      <c r="C15" s="10">
        <f>FemDeath!BA15/FemCnts!O15</f>
        <v>1.5611827520529552E-4</v>
      </c>
      <c r="D15" s="10">
        <f>FemDeath!BB15/FemCnts!P15</f>
        <v>1.3038725013289469E-4</v>
      </c>
      <c r="E15" s="10">
        <f>FemDeath!BC15/FemCnts!Q15</f>
        <v>1.0005002501250626E-4</v>
      </c>
      <c r="F15" s="10">
        <f>FemDeath!BD15/FemCnts!R15</f>
        <v>1.1186137325089489E-4</v>
      </c>
      <c r="G15" s="10">
        <f>FemDeath!BE15/FemCnts!S15</f>
        <v>7.1836868733516E-5</v>
      </c>
      <c r="H15" s="10">
        <f>FemDeath!BF15/FemCnts!T15</f>
        <v>9.2431882837453393E-5</v>
      </c>
      <c r="I15" s="10">
        <f>FemDeath!BG15/FemCnts!U15</f>
        <v>1.0574625129539157E-4</v>
      </c>
      <c r="J15" s="10">
        <f>FemDeath!BH15/FemCnts!V15</f>
        <v>1.0664846532858392E-4</v>
      </c>
      <c r="K15" s="10">
        <f>FemDeath!BI15/FemCnts!W15</f>
        <v>6.2862111957421397E-5</v>
      </c>
      <c r="L15" s="10">
        <f>FemDeath!BJ15/FemCnts!X15</f>
        <v>6.1213246546552676E-5</v>
      </c>
      <c r="M15" s="10">
        <f>FemDeath!BK15/FemCnts!Y15</f>
        <v>7.0950739914859109E-5</v>
      </c>
      <c r="N15" s="10">
        <f>FemDeath!BL15/FemCnts!Z15</f>
        <v>1.0840749391439751E-4</v>
      </c>
      <c r="O15" s="10">
        <f>FemDeath!BM15/FemCnts!AA15</f>
        <v>1.1063504515921389E-4</v>
      </c>
      <c r="P15" s="10">
        <f>FemDeath!BN15/FemCnts!AB15</f>
        <v>1.0148987131084318E-4</v>
      </c>
      <c r="Q15" s="10">
        <f>FemDeath!BO15/FemCnts!AC15</f>
        <v>6.1049439871389182E-5</v>
      </c>
      <c r="R15" s="10">
        <f>FemDeath!BP15/FemCnts!AD15</f>
        <v>6.2718207095519829E-5</v>
      </c>
      <c r="S15" s="10">
        <f>FemDeath!BQ15/FemCnts!AE15</f>
        <v>7.5272054712030622E-5</v>
      </c>
      <c r="T15" s="10">
        <f>FemDeath!BR15/FemCnts!AF15</f>
        <v>7.5833080556398145E-5</v>
      </c>
      <c r="U15" s="10">
        <f>FemDeath!BS15/FemCnts!AG15</f>
        <v>6.5510050333555345E-5</v>
      </c>
      <c r="V15" s="10">
        <f>FemDeath!BT15/FemCnts!AH15</f>
        <v>1.2866563019353454E-4</v>
      </c>
      <c r="W15" s="10">
        <f>FemDeath!BU15/FemCnts!AI15</f>
        <v>6.4131340986340021E-5</v>
      </c>
      <c r="X15" s="10">
        <f>FemDeath!BV15/FemCnts!AJ15</f>
        <v>8.4743069605838791E-5</v>
      </c>
      <c r="Y15" s="83">
        <f>X15*'Female fit'!O15/'Female fit'!N15</f>
        <v>7.8777674085523939E-5</v>
      </c>
      <c r="Z15" s="10"/>
      <c r="AA15" s="39">
        <f>'Female fit'!J15*FemCnts!AF15</f>
        <v>5.8373026678399507</v>
      </c>
      <c r="AB15" s="39">
        <f>'Female fit'!K15*FemCnts!AG15</f>
        <v>5.4737033530610608</v>
      </c>
      <c r="AC15" s="39">
        <f>'Female fit'!L15*FemCnts!AH15</f>
        <v>5.2499141405057683</v>
      </c>
      <c r="AD15" s="39">
        <f>'Female fit'!M15*FemCnts!AI15</f>
        <v>4.9414361887058975</v>
      </c>
      <c r="AE15" s="39">
        <f>'Female fit'!N15*FemCnts!AJ15</f>
        <v>4.6581603122988113</v>
      </c>
      <c r="AF15" s="39">
        <f>'Female fit'!O15*FemCnts!AK15</f>
        <v>4.3609870408733773</v>
      </c>
      <c r="AH15" s="9">
        <f>FemDeath!BR15-AA15</f>
        <v>1.1626973321600493</v>
      </c>
      <c r="AI15" s="9">
        <f>FemDeath!BS15-AB15</f>
        <v>0.52629664693893918</v>
      </c>
      <c r="AJ15" s="9">
        <f>FemDeath!BT15-AC15</f>
        <v>6.7500858594942317</v>
      </c>
      <c r="AK15" s="9">
        <f>FemDeath!BU15-AD15</f>
        <v>1.0585638112941025</v>
      </c>
      <c r="AL15" s="9">
        <f>FemDeath!BV15-AE15</f>
        <v>3.3418396877011887</v>
      </c>
      <c r="AM15" s="9"/>
      <c r="AN15" s="9">
        <f t="shared" si="0"/>
        <v>-1.8800541262423487</v>
      </c>
      <c r="AO15" s="9">
        <f t="shared" si="0"/>
        <v>-0.63654159483235517</v>
      </c>
      <c r="AP15" s="9">
        <f t="shared" si="1"/>
        <v>2.1595905504274784</v>
      </c>
      <c r="AQ15" s="9">
        <f t="shared" si="2"/>
        <v>1.5735783205623617</v>
      </c>
      <c r="AR15" s="9">
        <f t="shared" si="3"/>
        <v>2.1452399607993606</v>
      </c>
    </row>
    <row r="16" spans="1:44" x14ac:dyDescent="0.2">
      <c r="A16" t="str">
        <f>MalCnts!A16</f>
        <v>13 jaar</v>
      </c>
      <c r="B16" s="10">
        <f>FemDeath!AZ16/FemCnts!N16</f>
        <v>1.5868985654436969E-4</v>
      </c>
      <c r="C16" s="10">
        <f>FemDeath!BA16/FemCnts!O16</f>
        <v>1.3707730105338634E-4</v>
      </c>
      <c r="D16" s="10">
        <f>FemDeath!BB16/FemCnts!P16</f>
        <v>1.1412801012626708E-4</v>
      </c>
      <c r="E16" s="10">
        <f>FemDeath!BC16/FemCnts!Q16</f>
        <v>1.3016009691921063E-4</v>
      </c>
      <c r="F16" s="10">
        <f>FemDeath!BD16/FemCnts!R16</f>
        <v>1.1007374941210612E-4</v>
      </c>
      <c r="G16" s="10">
        <f>FemDeath!BE16/FemCnts!S16</f>
        <v>1.1193877966377661E-4</v>
      </c>
      <c r="H16" s="10">
        <f>FemDeath!BF16/FemCnts!T16</f>
        <v>1.5412436809009083E-4</v>
      </c>
      <c r="I16" s="10">
        <f>FemDeath!BG16/FemCnts!U16</f>
        <v>9.2505987193060001E-5</v>
      </c>
      <c r="J16" s="10">
        <f>FemDeath!BH16/FemCnts!V16</f>
        <v>9.5150496368422719E-5</v>
      </c>
      <c r="K16" s="10">
        <f>FemDeath!BI16/FemCnts!W16</f>
        <v>7.4545803071287081E-5</v>
      </c>
      <c r="L16" s="10">
        <f>FemDeath!BJ16/FemCnts!X16</f>
        <v>1.255098839033574E-4</v>
      </c>
      <c r="M16" s="10">
        <f>FemDeath!BK16/FemCnts!Y16</f>
        <v>9.1675834250091675E-5</v>
      </c>
      <c r="N16" s="10">
        <f>FemDeath!BL16/FemCnts!Z16</f>
        <v>6.0732433143713178E-5</v>
      </c>
      <c r="O16" s="10">
        <f>FemDeath!BM16/FemCnts!AA16</f>
        <v>8.8588780723081317E-5</v>
      </c>
      <c r="P16" s="10">
        <f>FemDeath!BN16/FemCnts!AB16</f>
        <v>8.0335803659295859E-5</v>
      </c>
      <c r="Q16" s="10">
        <f>FemDeath!BO16/FemCnts!AC16</f>
        <v>8.095691068428829E-5</v>
      </c>
      <c r="R16" s="10">
        <f>FemDeath!BP16/FemCnts!AD16</f>
        <v>5.0690917201455842E-5</v>
      </c>
      <c r="S16" s="10">
        <f>FemDeath!BQ16/FemCnts!AE16</f>
        <v>1.248595330253465E-4</v>
      </c>
      <c r="T16" s="10">
        <f>FemDeath!BR16/FemCnts!AF16</f>
        <v>1.0699764605178687E-5</v>
      </c>
      <c r="U16" s="10">
        <f>FemDeath!BS16/FemCnts!AG16</f>
        <v>9.704027171276079E-5</v>
      </c>
      <c r="V16" s="10">
        <f>FemDeath!BT16/FemCnts!AH16</f>
        <v>4.3461726517085888E-5</v>
      </c>
      <c r="W16" s="10">
        <f>FemDeath!BU16/FemCnts!AI16</f>
        <v>1.0673497705197993E-4</v>
      </c>
      <c r="X16" s="10">
        <f>FemDeath!BV16/FemCnts!AJ16</f>
        <v>9.5243134557383989E-5</v>
      </c>
      <c r="Y16" s="83">
        <f>X16*'Female fit'!O16/'Female fit'!N16</f>
        <v>9.2272001725391653E-5</v>
      </c>
      <c r="Z16" s="10"/>
      <c r="AA16" s="39">
        <f>'Female fit'!J16*FemCnts!AF16</f>
        <v>6.9666841687465135</v>
      </c>
      <c r="AB16" s="39">
        <f>'Female fit'!K16*FemCnts!AG16</f>
        <v>6.7216473623681088</v>
      </c>
      <c r="AC16" s="39">
        <f>'Female fit'!L16*FemCnts!AH16</f>
        <v>6.4799189481102788</v>
      </c>
      <c r="AD16" s="39">
        <f>'Female fit'!M16*FemCnts!AI16</f>
        <v>6.4027496877130954</v>
      </c>
      <c r="AE16" s="39">
        <f>'Female fit'!N16*FemCnts!AJ16</f>
        <v>6.2624058931319411</v>
      </c>
      <c r="AF16" s="39">
        <f>'Female fit'!O16*FemCnts!AK16</f>
        <v>6.1104511721241987</v>
      </c>
      <c r="AH16" s="9">
        <f>FemDeath!BR16-AA16</f>
        <v>-5.9666841687465135</v>
      </c>
      <c r="AI16" s="9">
        <f>FemDeath!BS16-AB16</f>
        <v>2.2783526376318912</v>
      </c>
      <c r="AJ16" s="9">
        <f>FemDeath!BT16-AC16</f>
        <v>-2.4799189481102788</v>
      </c>
      <c r="AK16" s="9">
        <f>FemDeath!BU16-AD16</f>
        <v>3.5972503122869046</v>
      </c>
      <c r="AL16" s="9">
        <f>FemDeath!BV16-AE16</f>
        <v>2.7375941068680589</v>
      </c>
      <c r="AM16" s="9"/>
      <c r="AN16" s="9">
        <f t="shared" si="0"/>
        <v>-1.6441335529536658</v>
      </c>
      <c r="AO16" s="9">
        <f t="shared" si="0"/>
        <v>-0.3859309423745344</v>
      </c>
      <c r="AP16" s="9">
        <f t="shared" si="1"/>
        <v>1.8290372679345264</v>
      </c>
      <c r="AQ16" s="9">
        <f t="shared" si="2"/>
        <v>1.3847252696802772</v>
      </c>
      <c r="AR16" s="9">
        <f t="shared" si="3"/>
        <v>2.7078406411347911</v>
      </c>
    </row>
    <row r="17" spans="1:44" x14ac:dyDescent="0.2">
      <c r="A17" t="str">
        <f>MalCnts!A17</f>
        <v>14 jaar</v>
      </c>
      <c r="B17" s="10">
        <f>FemDeath!AZ17/FemCnts!N17</f>
        <v>1.1627906976744187E-4</v>
      </c>
      <c r="C17" s="10">
        <f>FemDeath!BA17/FemCnts!O17</f>
        <v>2.4237570341644361E-4</v>
      </c>
      <c r="D17" s="10">
        <f>FemDeath!BB17/FemCnts!P17</f>
        <v>1.0511378567299102E-4</v>
      </c>
      <c r="E17" s="10">
        <f>FemDeath!BC17/FemCnts!Q17</f>
        <v>1.8645507468561604E-4</v>
      </c>
      <c r="F17" s="10">
        <f>FemDeath!BD17/FemCnts!R17</f>
        <v>1.2012733497507358E-4</v>
      </c>
      <c r="G17" s="10">
        <f>FemDeath!BE17/FemCnts!S17</f>
        <v>1.5020879021840358E-4</v>
      </c>
      <c r="H17" s="10">
        <f>FemDeath!BF17/FemCnts!T17</f>
        <v>1.2226184411614875E-4</v>
      </c>
      <c r="I17" s="10">
        <f>FemDeath!BG17/FemCnts!U17</f>
        <v>1.6451258007135733E-4</v>
      </c>
      <c r="J17" s="10">
        <f>FemDeath!BH17/FemCnts!V17</f>
        <v>8.2203886188719573E-5</v>
      </c>
      <c r="K17" s="10">
        <f>FemDeath!BI17/FemCnts!W17</f>
        <v>1.6891713558767326E-4</v>
      </c>
      <c r="L17" s="10">
        <f>FemDeath!BJ17/FemCnts!X17</f>
        <v>5.3150213132354658E-5</v>
      </c>
      <c r="M17" s="10">
        <f>FemDeath!BK17/FemCnts!Y17</f>
        <v>8.3571861354282012E-5</v>
      </c>
      <c r="N17" s="10">
        <f>FemDeath!BL17/FemCnts!Z17</f>
        <v>8.1411678505281579E-5</v>
      </c>
      <c r="O17" s="10">
        <f>FemDeath!BM17/FemCnts!AA17</f>
        <v>9.1001011122345807E-5</v>
      </c>
      <c r="P17" s="10">
        <f>FemDeath!BN17/FemCnts!AB17</f>
        <v>1.2775157232704402E-4</v>
      </c>
      <c r="Q17" s="10">
        <f>FemDeath!BO17/FemCnts!AC17</f>
        <v>1.0017229634972153E-4</v>
      </c>
      <c r="R17" s="10">
        <f>FemDeath!BP17/FemCnts!AD17</f>
        <v>7.0554558832422844E-5</v>
      </c>
      <c r="S17" s="10">
        <f>FemDeath!BQ17/FemCnts!AE17</f>
        <v>7.0647840699211774E-5</v>
      </c>
      <c r="T17" s="10">
        <f>FemDeath!BR17/FemCnts!AF17</f>
        <v>1.2433042883637079E-4</v>
      </c>
      <c r="U17" s="10">
        <f>FemDeath!BS17/FemCnts!AG17</f>
        <v>5.3257778298520496E-5</v>
      </c>
      <c r="V17" s="10">
        <f>FemDeath!BT17/FemCnts!AH17</f>
        <v>1.6104442678920359E-4</v>
      </c>
      <c r="W17" s="10">
        <f>FemDeath!BU17/FemCnts!AI17</f>
        <v>1.2975918857254079E-4</v>
      </c>
      <c r="X17" s="10">
        <f>FemDeath!BV17/FemCnts!AJ17</f>
        <v>8.457374830852504E-5</v>
      </c>
      <c r="Y17" s="83">
        <f>X17*'Female fit'!O17/'Female fit'!N17</f>
        <v>8.435874551006386E-5</v>
      </c>
      <c r="Z17" s="10"/>
      <c r="AA17" s="39">
        <f>'Female fit'!J17*FemCnts!AF17</f>
        <v>8.4949866179824518</v>
      </c>
      <c r="AB17" s="39">
        <f>'Female fit'!K17*FemCnts!AG17</f>
        <v>8.2423588657519566</v>
      </c>
      <c r="AC17" s="39">
        <f>'Female fit'!L17*FemCnts!AH17</f>
        <v>8.1566726120087196</v>
      </c>
      <c r="AD17" s="39">
        <f>'Female fit'!M17*FemCnts!AI17</f>
        <v>8.0781279947452749</v>
      </c>
      <c r="AE17" s="39">
        <f>'Female fit'!N17*FemCnts!AJ17</f>
        <v>8.2417484245493853</v>
      </c>
      <c r="AF17" s="39">
        <f>'Female fit'!O17*FemCnts!AK17</f>
        <v>8.2783293680797794</v>
      </c>
      <c r="AH17" s="9">
        <f>FemDeath!BR17-AA17</f>
        <v>3.5050133820175482</v>
      </c>
      <c r="AI17" s="9">
        <f>FemDeath!BS17-AB17</f>
        <v>-3.2423588657519566</v>
      </c>
      <c r="AJ17" s="9">
        <f>FemDeath!BT17-AC17</f>
        <v>6.8433273879912804</v>
      </c>
      <c r="AK17" s="9">
        <f>FemDeath!BU17-AD17</f>
        <v>3.9218720052547251</v>
      </c>
      <c r="AL17" s="9">
        <f>FemDeath!BV17-AE17</f>
        <v>-0.24174842454938528</v>
      </c>
      <c r="AM17" s="9"/>
      <c r="AN17" s="9">
        <f t="shared" si="0"/>
        <v>-1.0135219408441025</v>
      </c>
      <c r="AO17" s="9">
        <f t="shared" si="0"/>
        <v>-4.8386069804158896E-2</v>
      </c>
      <c r="AP17" s="9">
        <f t="shared" si="1"/>
        <v>1.5236321653214795</v>
      </c>
      <c r="AQ17" s="9">
        <f t="shared" si="2"/>
        <v>0.43954838844917143</v>
      </c>
      <c r="AR17" s="9">
        <f t="shared" si="3"/>
        <v>2.0374347174864793</v>
      </c>
    </row>
    <row r="18" spans="1:44" x14ac:dyDescent="0.2">
      <c r="A18" t="str">
        <f>MalCnts!A18</f>
        <v>15 jaar</v>
      </c>
      <c r="B18" s="10">
        <f>FemDeath!AZ18/FemCnts!N18</f>
        <v>2.3969058124965952E-4</v>
      </c>
      <c r="C18" s="10">
        <f>FemDeath!BA18/FemCnts!O18</f>
        <v>2.420695897446692E-4</v>
      </c>
      <c r="D18" s="10">
        <f>FemDeath!BB18/FemCnts!P18</f>
        <v>2.2043078473359365E-4</v>
      </c>
      <c r="E18" s="10">
        <f>FemDeath!BC18/FemCnts!Q18</f>
        <v>1.3636697401684658E-4</v>
      </c>
      <c r="F18" s="10">
        <f>FemDeath!BD18/FemCnts!R18</f>
        <v>1.2424289485945023E-4</v>
      </c>
      <c r="G18" s="10">
        <f>FemDeath!BE18/FemCnts!S18</f>
        <v>9.0162292125826494E-5</v>
      </c>
      <c r="H18" s="10">
        <f>FemDeath!BF18/FemCnts!T18</f>
        <v>1.703338543545349E-4</v>
      </c>
      <c r="I18" s="10">
        <f>FemDeath!BG18/FemCnts!U18</f>
        <v>1.1213619450532648E-4</v>
      </c>
      <c r="J18" s="10">
        <f>FemDeath!BH18/FemCnts!V18</f>
        <v>9.2490776614220975E-5</v>
      </c>
      <c r="K18" s="10">
        <f>FemDeath!BI18/FemCnts!W18</f>
        <v>1.1285755324824558E-4</v>
      </c>
      <c r="L18" s="10">
        <f>FemDeath!BJ18/FemCnts!X18</f>
        <v>3.1612556507444756E-5</v>
      </c>
      <c r="M18" s="10">
        <f>FemDeath!BK18/FemCnts!Y18</f>
        <v>1.2733851884079501E-4</v>
      </c>
      <c r="N18" s="10">
        <f>FemDeath!BL18/FemCnts!Z18</f>
        <v>1.3566963400507196E-4</v>
      </c>
      <c r="O18" s="10">
        <f>FemDeath!BM18/FemCnts!AA18</f>
        <v>1.1181475344846865E-4</v>
      </c>
      <c r="P18" s="10">
        <f>FemDeath!BN18/FemCnts!AB18</f>
        <v>1.1103708638685321E-4</v>
      </c>
      <c r="Q18" s="10">
        <f>FemDeath!BO18/FemCnts!AC18</f>
        <v>1.3721992433301315E-4</v>
      </c>
      <c r="R18" s="10">
        <f>FemDeath!BP18/FemCnts!AD18</f>
        <v>5.9882032396179523E-5</v>
      </c>
      <c r="S18" s="10">
        <f>FemDeath!BQ18/FemCnts!AE18</f>
        <v>1.3039771302472542E-4</v>
      </c>
      <c r="T18" s="10">
        <f>FemDeath!BR18/FemCnts!AF18</f>
        <v>7.0359537235272241E-5</v>
      </c>
      <c r="U18" s="10">
        <f>FemDeath!BS18/FemCnts!AG18</f>
        <v>1.1350737797956867E-4</v>
      </c>
      <c r="V18" s="10">
        <f>FemDeath!BT18/FemCnts!AH18</f>
        <v>9.545830593326404E-5</v>
      </c>
      <c r="W18" s="10">
        <f>FemDeath!BU18/FemCnts!AI18</f>
        <v>8.5525823453318938E-5</v>
      </c>
      <c r="X18" s="10">
        <f>FemDeath!BV18/FemCnts!AJ18</f>
        <v>1.607269142575488E-4</v>
      </c>
      <c r="Y18" s="83">
        <f>X18*'Female fit'!O18/'Female fit'!N18</f>
        <v>1.6257777810735471E-4</v>
      </c>
      <c r="Z18" s="10"/>
      <c r="AA18" s="39">
        <f>'Female fit'!J18*FemCnts!AF18</f>
        <v>10.810831413537548</v>
      </c>
      <c r="AB18" s="39">
        <f>'Female fit'!K18*FemCnts!AG18</f>
        <v>10.657709375208091</v>
      </c>
      <c r="AC18" s="39">
        <f>'Female fit'!L18*FemCnts!AH18</f>
        <v>10.492368281920813</v>
      </c>
      <c r="AD18" s="39">
        <f>'Female fit'!M18*FemCnts!AI18</f>
        <v>10.532381433291915</v>
      </c>
      <c r="AE18" s="39">
        <f>'Female fit'!N18*FemCnts!AJ18</f>
        <v>10.630817931985247</v>
      </c>
      <c r="AF18" s="39">
        <f>'Female fit'!O18*FemCnts!AK18</f>
        <v>10.822486592941788</v>
      </c>
      <c r="AH18" s="9">
        <f>FemDeath!BR18-AA18</f>
        <v>-3.8108314135375476</v>
      </c>
      <c r="AI18" s="9">
        <f>FemDeath!BS18-AB18</f>
        <v>0.34229062479190908</v>
      </c>
      <c r="AJ18" s="9">
        <f>FemDeath!BT18-AC18</f>
        <v>-1.4923682819208128</v>
      </c>
      <c r="AK18" s="9">
        <f>FemDeath!BU18-AD18</f>
        <v>-2.5323814332919152</v>
      </c>
      <c r="AL18" s="9">
        <f>FemDeath!BV18-AE18</f>
        <v>4.3691820680147533</v>
      </c>
      <c r="AM18" s="9"/>
      <c r="AN18" s="9">
        <f t="shared" si="0"/>
        <v>-0.42061748467749549</v>
      </c>
      <c r="AO18" s="9">
        <f t="shared" si="0"/>
        <v>0.43489306893204455</v>
      </c>
      <c r="AP18" s="9">
        <f t="shared" si="1"/>
        <v>-7.6806391670601395E-2</v>
      </c>
      <c r="AQ18" s="9">
        <f t="shared" si="2"/>
        <v>-0.58409813508972908</v>
      </c>
      <c r="AR18" s="9">
        <f t="shared" si="3"/>
        <v>0.58126955006268877</v>
      </c>
    </row>
    <row r="19" spans="1:44" x14ac:dyDescent="0.2">
      <c r="A19" t="str">
        <f>MalCnts!A19</f>
        <v>16 jaar</v>
      </c>
      <c r="B19" s="10">
        <f>FemDeath!AZ19/FemCnts!N19</f>
        <v>2.6722784514146374E-4</v>
      </c>
      <c r="C19" s="10">
        <f>FemDeath!BA19/FemCnts!O19</f>
        <v>2.2740562666493405E-4</v>
      </c>
      <c r="D19" s="10">
        <f>FemDeath!BB19/FemCnts!P19</f>
        <v>2.1982623259708992E-4</v>
      </c>
      <c r="E19" s="10">
        <f>FemDeath!BC19/FemCnts!Q19</f>
        <v>2.5122735028420092E-4</v>
      </c>
      <c r="F19" s="10">
        <f>FemDeath!BD19/FemCnts!R19</f>
        <v>2.0971395017196543E-4</v>
      </c>
      <c r="G19" s="10">
        <f>FemDeath!BE19/FemCnts!S19</f>
        <v>2.0707363538474281E-4</v>
      </c>
      <c r="H19" s="10">
        <f>FemDeath!BF19/FemCnts!T19</f>
        <v>1.4031571034828363E-4</v>
      </c>
      <c r="I19" s="10">
        <f>FemDeath!BG19/FemCnts!U19</f>
        <v>1.8026860021431933E-4</v>
      </c>
      <c r="J19" s="10">
        <f>FemDeath!BH19/FemCnts!V19</f>
        <v>1.629958639799515E-4</v>
      </c>
      <c r="K19" s="10">
        <f>FemDeath!BI19/FemCnts!W19</f>
        <v>1.5389666352033489E-4</v>
      </c>
      <c r="L19" s="10">
        <f>FemDeath!BJ19/FemCnts!X19</f>
        <v>1.3308899558758791E-4</v>
      </c>
      <c r="M19" s="10">
        <f>FemDeath!BK19/FemCnts!Y19</f>
        <v>4.2057450477352063E-5</v>
      </c>
      <c r="N19" s="10">
        <f>FemDeath!BL19/FemCnts!Z19</f>
        <v>1.3769873634928874E-4</v>
      </c>
      <c r="O19" s="10">
        <f>FemDeath!BM19/FemCnts!AA19</f>
        <v>1.5631676028303755E-4</v>
      </c>
      <c r="P19" s="10">
        <f>FemDeath!BN19/FemCnts!AB19</f>
        <v>1.8265396206886055E-4</v>
      </c>
      <c r="Q19" s="10">
        <f>FemDeath!BO19/FemCnts!AC19</f>
        <v>1.1070519207350825E-4</v>
      </c>
      <c r="R19" s="10">
        <f>FemDeath!BP19/FemCnts!AD19</f>
        <v>9.7607636821504915E-5</v>
      </c>
      <c r="S19" s="10">
        <f>FemDeath!BQ19/FemCnts!AE19</f>
        <v>1.0927007589303454E-4</v>
      </c>
      <c r="T19" s="10">
        <f>FemDeath!BR19/FemCnts!AF19</f>
        <v>1.3978473151346927E-4</v>
      </c>
      <c r="U19" s="10">
        <f>FemDeath!BS19/FemCnts!AG19</f>
        <v>1.4018785172130655E-4</v>
      </c>
      <c r="V19" s="10">
        <f>FemDeath!BT19/FemCnts!AH19</f>
        <v>1.2335653121434227E-4</v>
      </c>
      <c r="W19" s="10">
        <f>FemDeath!BU19/FemCnts!AI19</f>
        <v>1.0560554217885355E-4</v>
      </c>
      <c r="X19" s="10">
        <f>FemDeath!BV19/FemCnts!AJ19</f>
        <v>1.483207966945651E-4</v>
      </c>
      <c r="Y19" s="83">
        <f>X19*'Female fit'!O19/'Female fit'!N19</f>
        <v>1.5060908061090942E-4</v>
      </c>
      <c r="Z19" s="10"/>
      <c r="AA19" s="39">
        <f>'Female fit'!J19*FemCnts!AF19</f>
        <v>13.957804836114049</v>
      </c>
      <c r="AB19" s="39">
        <f>'Female fit'!K19*FemCnts!AG19</f>
        <v>14.146511392631577</v>
      </c>
      <c r="AC19" s="39">
        <f>'Female fit'!L19*FemCnts!AH19</f>
        <v>14.002965190847023</v>
      </c>
      <c r="AD19" s="39">
        <f>'Female fit'!M19*FemCnts!AI19</f>
        <v>13.847562753297961</v>
      </c>
      <c r="AE19" s="39">
        <f>'Female fit'!N19*FemCnts!AJ19</f>
        <v>14.019693850602218</v>
      </c>
      <c r="AF19" s="39">
        <f>'Female fit'!O19*FemCnts!AK19</f>
        <v>14.331307640897302</v>
      </c>
      <c r="AH19" s="9">
        <f>FemDeath!BR19-AA19</f>
        <v>4.2195163885951459E-2</v>
      </c>
      <c r="AI19" s="9">
        <f>FemDeath!BS19-AB19</f>
        <v>-0.14651139263157731</v>
      </c>
      <c r="AJ19" s="9">
        <f>FemDeath!BT19-AC19</f>
        <v>-2.0029651908470232</v>
      </c>
      <c r="AK19" s="9">
        <f>FemDeath!BU19-AD19</f>
        <v>-3.8475627532979608</v>
      </c>
      <c r="AL19" s="9">
        <f>FemDeath!BV19-AE19</f>
        <v>-1.9693850602218177E-2</v>
      </c>
      <c r="AM19" s="9"/>
      <c r="AN19" s="9">
        <f t="shared" si="0"/>
        <v>-0.17075626249814704</v>
      </c>
      <c r="AO19" s="9">
        <f t="shared" si="0"/>
        <v>9.5010487340855931E-2</v>
      </c>
      <c r="AP19" s="9">
        <f t="shared" si="1"/>
        <v>-0.45099967584779821</v>
      </c>
      <c r="AQ19" s="9">
        <f t="shared" si="2"/>
        <v>-2.9848029911157083</v>
      </c>
      <c r="AR19" s="9">
        <f t="shared" si="3"/>
        <v>1.2158919457772519</v>
      </c>
    </row>
    <row r="20" spans="1:44" x14ac:dyDescent="0.2">
      <c r="A20" t="str">
        <f>MalCnts!A20</f>
        <v>17 jaar</v>
      </c>
      <c r="B20" s="10">
        <f>FemDeath!AZ20/FemCnts!N20</f>
        <v>2.5022747952684261E-4</v>
      </c>
      <c r="C20" s="10">
        <f>FemDeath!BA20/FemCnts!O20</f>
        <v>2.0983114115009552E-4</v>
      </c>
      <c r="D20" s="10">
        <f>FemDeath!BB20/FemCnts!P20</f>
        <v>2.796480736550003E-4</v>
      </c>
      <c r="E20" s="10">
        <f>FemDeath!BC20/FemCnts!Q20</f>
        <v>1.8765051134764343E-4</v>
      </c>
      <c r="F20" s="10">
        <f>FemDeath!BD20/FemCnts!R20</f>
        <v>1.6726079093446513E-4</v>
      </c>
      <c r="G20" s="10">
        <f>FemDeath!BE20/FemCnts!S20</f>
        <v>1.4674590945777387E-4</v>
      </c>
      <c r="H20" s="10">
        <f>FemDeath!BF20/FemCnts!T20</f>
        <v>1.4495154476931997E-4</v>
      </c>
      <c r="I20" s="10">
        <f>FemDeath!BG20/FemCnts!U20</f>
        <v>1.7028949213663226E-4</v>
      </c>
      <c r="J20" s="10">
        <f>FemDeath!BH20/FemCnts!V20</f>
        <v>2.0994121645939137E-4</v>
      </c>
      <c r="K20" s="10">
        <f>FemDeath!BI20/FemCnts!W20</f>
        <v>1.5250721867501727E-4</v>
      </c>
      <c r="L20" s="10">
        <f>FemDeath!BJ20/FemCnts!X20</f>
        <v>1.0235414534288638E-4</v>
      </c>
      <c r="M20" s="10">
        <f>FemDeath!BK20/FemCnts!Y20</f>
        <v>1.9404981973793062E-4</v>
      </c>
      <c r="N20" s="10">
        <f>FemDeath!BL20/FemCnts!Z20</f>
        <v>1.8883165657816058E-4</v>
      </c>
      <c r="O20" s="10">
        <f>FemDeath!BM20/FemCnts!AA20</f>
        <v>1.7969451931716083E-4</v>
      </c>
      <c r="P20" s="10">
        <f>FemDeath!BN20/FemCnts!AB20</f>
        <v>2.2870449300372165E-4</v>
      </c>
      <c r="Q20" s="10">
        <f>FemDeath!BO20/FemCnts!AC20</f>
        <v>1.3144723404685587E-4</v>
      </c>
      <c r="R20" s="10">
        <f>FemDeath!BP20/FemCnts!AD20</f>
        <v>1.2013815888271512E-4</v>
      </c>
      <c r="S20" s="10">
        <f>FemDeath!BQ20/FemCnts!AE20</f>
        <v>1.7470639619528294E-4</v>
      </c>
      <c r="T20" s="10">
        <f>FemDeath!BR20/FemCnts!AF20</f>
        <v>2.0761656186973543E-4</v>
      </c>
      <c r="U20" s="10">
        <f>FemDeath!BS20/FemCnts!AG20</f>
        <v>1.9860184302510328E-4</v>
      </c>
      <c r="V20" s="10">
        <f>FemDeath!BT20/FemCnts!AH20</f>
        <v>1.5946896833544298E-4</v>
      </c>
      <c r="W20" s="10">
        <f>FemDeath!BU20/FemCnts!AI20</f>
        <v>1.3298688544714283E-4</v>
      </c>
      <c r="X20" s="10">
        <f>FemDeath!BV20/FemCnts!AJ20</f>
        <v>1.359050755318593E-4</v>
      </c>
      <c r="Y20" s="83">
        <f>X20*'Female fit'!O20/'Female fit'!N20</f>
        <v>1.3787579387664788E-4</v>
      </c>
      <c r="Z20" s="10"/>
      <c r="AA20" s="39">
        <f>'Female fit'!J20*FemCnts!AF20</f>
        <v>16.872780387006916</v>
      </c>
      <c r="AB20" s="39">
        <f>'Female fit'!K20*FemCnts!AG20</f>
        <v>17.057307659380044</v>
      </c>
      <c r="AC20" s="39">
        <f>'Female fit'!L20*FemCnts!AH20</f>
        <v>17.252106925466173</v>
      </c>
      <c r="AD20" s="39">
        <f>'Female fit'!M20*FemCnts!AI20</f>
        <v>17.059668806400399</v>
      </c>
      <c r="AE20" s="39">
        <f>'Female fit'!N20*FemCnts!AJ20</f>
        <v>16.938986149417765</v>
      </c>
      <c r="AF20" s="39">
        <f>'Female fit'!O20*FemCnts!AK20</f>
        <v>17.315759227159226</v>
      </c>
      <c r="AH20" s="9">
        <f>FemDeath!BR20-AA20</f>
        <v>4.127219612993084</v>
      </c>
      <c r="AI20" s="9">
        <f>FemDeath!BS20-AB20</f>
        <v>2.9426923406199563</v>
      </c>
      <c r="AJ20" s="9">
        <f>FemDeath!BT20-AC20</f>
        <v>-1.2521069254661725</v>
      </c>
      <c r="AK20" s="9">
        <f>FemDeath!BU20-AD20</f>
        <v>-4.0596688064003992</v>
      </c>
      <c r="AL20" s="9">
        <f>FemDeath!BV20-AE20</f>
        <v>-3.9389861494177651</v>
      </c>
      <c r="AM20" s="9"/>
      <c r="AN20" s="9">
        <f t="shared" si="0"/>
        <v>-0.76894824970641618</v>
      </c>
      <c r="AO20" s="9">
        <f t="shared" si="0"/>
        <v>1.3468108414860698</v>
      </c>
      <c r="AP20" s="9">
        <f t="shared" si="1"/>
        <v>-1.1214525400587008</v>
      </c>
      <c r="AQ20" s="9">
        <f t="shared" si="2"/>
        <v>-4.0616067436396355</v>
      </c>
      <c r="AR20" s="9">
        <f t="shared" si="3"/>
        <v>1.350855477519191</v>
      </c>
    </row>
    <row r="21" spans="1:44" x14ac:dyDescent="0.2">
      <c r="A21" t="str">
        <f>MalCnts!A21</f>
        <v>18 jaar</v>
      </c>
      <c r="B21" s="10">
        <f>FemDeath!AZ21/FemCnts!N21</f>
        <v>2.355791882614256E-4</v>
      </c>
      <c r="C21" s="10">
        <f>FemDeath!BA21/FemCnts!O21</f>
        <v>2.2522268893368318E-4</v>
      </c>
      <c r="D21" s="10">
        <f>FemDeath!BB21/FemCnts!P21</f>
        <v>1.9694516171386056E-4</v>
      </c>
      <c r="E21" s="10">
        <f>FemDeath!BC21/FemCnts!Q21</f>
        <v>3.2033143625938304E-4</v>
      </c>
      <c r="F21" s="10">
        <f>FemDeath!BD21/FemCnts!R21</f>
        <v>1.8696054093916511E-4</v>
      </c>
      <c r="G21" s="10">
        <f>FemDeath!BE21/FemCnts!S21</f>
        <v>1.7740858240106864E-4</v>
      </c>
      <c r="H21" s="10">
        <f>FemDeath!BF21/FemCnts!T21</f>
        <v>1.4655235582911996E-4</v>
      </c>
      <c r="I21" s="10">
        <f>FemDeath!BG21/FemCnts!U21</f>
        <v>2.0671193658077785E-4</v>
      </c>
      <c r="J21" s="10">
        <f>FemDeath!BH21/FemCnts!V21</f>
        <v>1.4972749595735762E-4</v>
      </c>
      <c r="K21" s="10">
        <f>FemDeath!BI21/FemCnts!W21</f>
        <v>2.3897241860001991E-4</v>
      </c>
      <c r="L21" s="10">
        <f>FemDeath!BJ21/FemCnts!X21</f>
        <v>1.7196208741743292E-4</v>
      </c>
      <c r="M21" s="10">
        <f>FemDeath!BK21/FemCnts!Y21</f>
        <v>1.8324527379897995E-4</v>
      </c>
      <c r="N21" s="10">
        <f>FemDeath!BL21/FemCnts!Z21</f>
        <v>1.0151665888372282E-4</v>
      </c>
      <c r="O21" s="10">
        <f>FemDeath!BM21/FemCnts!AA21</f>
        <v>1.6666840279586244E-4</v>
      </c>
      <c r="P21" s="10">
        <f>FemDeath!BN21/FemCnts!AB21</f>
        <v>1.7831482005936834E-4</v>
      </c>
      <c r="Q21" s="10">
        <f>FemDeath!BO21/FemCnts!AC21</f>
        <v>1.1326427644720855E-4</v>
      </c>
      <c r="R21" s="10">
        <f>FemDeath!BP21/FemCnts!AD21</f>
        <v>2.0974411218313658E-4</v>
      </c>
      <c r="S21" s="10">
        <f>FemDeath!BQ21/FemCnts!AE21</f>
        <v>1.8746731655336406E-4</v>
      </c>
      <c r="T21" s="10">
        <f>FemDeath!BR21/FemCnts!AF21</f>
        <v>1.2417613907727578E-4</v>
      </c>
      <c r="U21" s="10">
        <f>FemDeath!BS21/FemCnts!AG21</f>
        <v>1.7499343774608452E-4</v>
      </c>
      <c r="V21" s="10">
        <f>FemDeath!BT21/FemCnts!AH21</f>
        <v>1.2699156971348748E-4</v>
      </c>
      <c r="W21" s="10">
        <f>FemDeath!BU21/FemCnts!AI21</f>
        <v>8.7703911594457117E-5</v>
      </c>
      <c r="X21" s="10">
        <f>FemDeath!BV21/FemCnts!AJ21</f>
        <v>2.2846244772679864E-4</v>
      </c>
      <c r="Y21" s="83">
        <f>X21*'Female fit'!O21/'Female fit'!N21</f>
        <v>2.2863536985526958E-4</v>
      </c>
      <c r="Z21" s="10"/>
      <c r="AA21" s="39">
        <f>'Female fit'!J21*FemCnts!AF21</f>
        <v>17.717378057849771</v>
      </c>
      <c r="AB21" s="39">
        <f>'Female fit'!K21*FemCnts!AG21</f>
        <v>17.421060270324052</v>
      </c>
      <c r="AC21" s="39">
        <f>'Female fit'!L21*FemCnts!AH21</f>
        <v>17.350885368996263</v>
      </c>
      <c r="AD21" s="39">
        <f>'Female fit'!M21*FemCnts!AI21</f>
        <v>17.406273967842992</v>
      </c>
      <c r="AE21" s="39">
        <f>'Female fit'!N21*FemCnts!AJ21</f>
        <v>17.089293914559125</v>
      </c>
      <c r="AF21" s="39">
        <f>'Female fit'!O21*FemCnts!AK21</f>
        <v>17.544253880903192</v>
      </c>
      <c r="AH21" s="9">
        <f>FemDeath!BR21-AA21</f>
        <v>-4.7173780578497713</v>
      </c>
      <c r="AI21" s="9">
        <f>FemDeath!BS21-AB21</f>
        <v>0.5789397296759482</v>
      </c>
      <c r="AJ21" s="9">
        <f>FemDeath!BT21-AC21</f>
        <v>-4.3508853689962628</v>
      </c>
      <c r="AK21" s="9">
        <f>FemDeath!BU21-AD21</f>
        <v>-8.4062739678429921</v>
      </c>
      <c r="AL21" s="9">
        <f>FemDeath!BV21-AE21</f>
        <v>5.9107060854408751</v>
      </c>
      <c r="AM21" s="9"/>
      <c r="AN21" s="9">
        <f t="shared" si="0"/>
        <v>0.17926331981261362</v>
      </c>
      <c r="AO21" s="9">
        <f t="shared" si="0"/>
        <v>0.60225431895496728</v>
      </c>
      <c r="AP21" s="9">
        <f t="shared" si="1"/>
        <v>-0.20185218104602604</v>
      </c>
      <c r="AQ21" s="9">
        <f t="shared" si="2"/>
        <v>-2.6817744333890068</v>
      </c>
      <c r="AR21" s="9">
        <f t="shared" si="3"/>
        <v>0.47954110393574217</v>
      </c>
    </row>
    <row r="22" spans="1:44" x14ac:dyDescent="0.2">
      <c r="A22" t="str">
        <f>MalCnts!A22</f>
        <v>19 jaar</v>
      </c>
      <c r="B22" s="10">
        <f>FemDeath!AZ22/FemCnts!N22</f>
        <v>3.1141274000257723E-4</v>
      </c>
      <c r="C22" s="10">
        <f>FemDeath!BA22/FemCnts!O22</f>
        <v>2.1016071764354529E-4</v>
      </c>
      <c r="D22" s="10">
        <f>FemDeath!BB22/FemCnts!P22</f>
        <v>3.4427613166896183E-4</v>
      </c>
      <c r="E22" s="10">
        <f>FemDeath!BC22/FemCnts!Q22</f>
        <v>2.4871586915382535E-4</v>
      </c>
      <c r="F22" s="10">
        <f>FemDeath!BD22/FemCnts!R22</f>
        <v>1.5877552316534882E-4</v>
      </c>
      <c r="G22" s="10">
        <f>FemDeath!BE22/FemCnts!S22</f>
        <v>2.0678032691969685E-4</v>
      </c>
      <c r="H22" s="10">
        <f>FemDeath!BF22/FemCnts!T22</f>
        <v>1.7684569692808622E-4</v>
      </c>
      <c r="I22" s="10">
        <f>FemDeath!BG22/FemCnts!U22</f>
        <v>1.5625488296509265E-4</v>
      </c>
      <c r="J22" s="10">
        <f>FemDeath!BH22/FemCnts!V22</f>
        <v>1.7434109322120807E-4</v>
      </c>
      <c r="K22" s="10">
        <f>FemDeath!BI22/FemCnts!W22</f>
        <v>2.2751327985122611E-4</v>
      </c>
      <c r="L22" s="10">
        <f>FemDeath!BJ22/FemCnts!X22</f>
        <v>2.0707200189322973E-4</v>
      </c>
      <c r="M22" s="10">
        <f>FemDeath!BK22/FemCnts!Y22</f>
        <v>1.8999620007599847E-4</v>
      </c>
      <c r="N22" s="10">
        <f>FemDeath!BL22/FemCnts!Z22</f>
        <v>2.0101512638826072E-4</v>
      </c>
      <c r="O22" s="10">
        <f>FemDeath!BM22/FemCnts!AA22</f>
        <v>2.0033054539990986E-4</v>
      </c>
      <c r="P22" s="10">
        <f>FemDeath!BN22/FemCnts!AB22</f>
        <v>1.6394786457906387E-4</v>
      </c>
      <c r="Q22" s="10">
        <f>FemDeath!BO22/FemCnts!AC22</f>
        <v>1.8542364151429307E-4</v>
      </c>
      <c r="R22" s="10">
        <f>FemDeath!BP22/FemCnts!AD22</f>
        <v>1.8128531286823579E-4</v>
      </c>
      <c r="S22" s="10">
        <f>FemDeath!BQ22/FemCnts!AE22</f>
        <v>1.0702158917330687E-4</v>
      </c>
      <c r="T22" s="10">
        <f>FemDeath!BR22/FemCnts!AF22</f>
        <v>1.724270059008353E-4</v>
      </c>
      <c r="U22" s="10">
        <f>FemDeath!BS22/FemCnts!AG22</f>
        <v>1.9410655525566606E-4</v>
      </c>
      <c r="V22" s="10">
        <f>FemDeath!BT22/FemCnts!AH22</f>
        <v>1.9783139113150136E-4</v>
      </c>
      <c r="W22" s="10">
        <f>FemDeath!BU22/FemCnts!AI22</f>
        <v>1.4996016683068559E-4</v>
      </c>
      <c r="X22" s="10">
        <f>FemDeath!BV22/FemCnts!AJ22</f>
        <v>1.6638781301707322E-4</v>
      </c>
      <c r="Y22" s="83">
        <f>X22*'Female fit'!O22/'Female fit'!N22</f>
        <v>1.6507673854239768E-4</v>
      </c>
      <c r="Z22" s="10"/>
      <c r="AA22" s="39">
        <f>'Female fit'!J22*FemCnts!AF22</f>
        <v>17.485946554023798</v>
      </c>
      <c r="AB22" s="39">
        <f>'Female fit'!K22*FemCnts!AG22</f>
        <v>17.983357095025887</v>
      </c>
      <c r="AC22" s="39">
        <f>'Female fit'!L22*FemCnts!AH22</f>
        <v>17.508936933063232</v>
      </c>
      <c r="AD22" s="39">
        <f>'Female fit'!M22*FemCnts!AI22</f>
        <v>17.462146757364909</v>
      </c>
      <c r="AE22" s="39">
        <f>'Female fit'!N22*FemCnts!AJ22</f>
        <v>17.56693076583969</v>
      </c>
      <c r="AF22" s="39">
        <f>'Female fit'!O22*FemCnts!AK22</f>
        <v>17.997371919740441</v>
      </c>
      <c r="AH22" s="9">
        <f>FemDeath!BR22-AA22</f>
        <v>0.51405344597620228</v>
      </c>
      <c r="AI22" s="9">
        <f>FemDeath!BS22-AB22</f>
        <v>3.0166429049741126</v>
      </c>
      <c r="AJ22" s="9">
        <f>FemDeath!BT22-AC22</f>
        <v>3.4910630669367677</v>
      </c>
      <c r="AK22" s="9">
        <f>FemDeath!BU22-AD22</f>
        <v>-1.4621467573649092</v>
      </c>
      <c r="AL22" s="9">
        <f>FemDeath!BV22-AE22</f>
        <v>0.4330692341603104</v>
      </c>
      <c r="AM22" s="9"/>
      <c r="AN22" s="9">
        <f t="shared" si="0"/>
        <v>0.17590157841249762</v>
      </c>
      <c r="AO22" s="9">
        <f t="shared" si="0"/>
        <v>0.70531443742714051</v>
      </c>
      <c r="AP22" s="9">
        <f t="shared" si="1"/>
        <v>2.4210355836636168</v>
      </c>
      <c r="AQ22" s="9">
        <f t="shared" si="2"/>
        <v>-1.6168380956633783</v>
      </c>
      <c r="AR22" s="9">
        <f t="shared" si="3"/>
        <v>1.9643674818520822</v>
      </c>
    </row>
    <row r="23" spans="1:44" x14ac:dyDescent="0.2">
      <c r="A23" t="str">
        <f>MalCnts!A23</f>
        <v>20 jaar</v>
      </c>
      <c r="B23" s="10">
        <f>FemDeath!AZ23/FemCnts!N23</f>
        <v>2.5243229029713385E-4</v>
      </c>
      <c r="C23" s="10">
        <f>FemDeath!BA23/FemCnts!O23</f>
        <v>2.4337851708411374E-4</v>
      </c>
      <c r="D23" s="10">
        <f>FemDeath!BB23/FemCnts!P23</f>
        <v>2.0721094073767094E-4</v>
      </c>
      <c r="E23" s="10">
        <f>FemDeath!BC23/FemCnts!Q23</f>
        <v>2.0824656393169514E-4</v>
      </c>
      <c r="F23" s="10">
        <f>FemDeath!BD23/FemCnts!R23</f>
        <v>2.5674215599225494E-4</v>
      </c>
      <c r="G23" s="10">
        <f>FemDeath!BE23/FemCnts!S23</f>
        <v>2.5216971021497467E-4</v>
      </c>
      <c r="H23" s="10">
        <f>FemDeath!BF23/FemCnts!T23</f>
        <v>1.1327244081514968E-4</v>
      </c>
      <c r="I23" s="10">
        <f>FemDeath!BG23/FemCnts!U23</f>
        <v>3.4083866969634373E-4</v>
      </c>
      <c r="J23" s="10">
        <f>FemDeath!BH23/FemCnts!V23</f>
        <v>2.058693347332448E-4</v>
      </c>
      <c r="K23" s="10">
        <f>FemDeath!BI23/FemCnts!W23</f>
        <v>1.7183693685497974E-4</v>
      </c>
      <c r="L23" s="10">
        <f>FemDeath!BJ23/FemCnts!X23</f>
        <v>4.8698294585723606E-5</v>
      </c>
      <c r="M23" s="10">
        <f>FemDeath!BK23/FemCnts!Y23</f>
        <v>1.8442125697646202E-4</v>
      </c>
      <c r="N23" s="10">
        <f>FemDeath!BL23/FemCnts!Z23</f>
        <v>1.9673421207948061E-4</v>
      </c>
      <c r="O23" s="10">
        <f>FemDeath!BM23/FemCnts!AA23</f>
        <v>2.0758782942211502E-4</v>
      </c>
      <c r="P23" s="10">
        <f>FemDeath!BN23/FemCnts!AB23</f>
        <v>1.671484474858907E-4</v>
      </c>
      <c r="Q23" s="10">
        <f>FemDeath!BO23/FemCnts!AC23</f>
        <v>1.6054263410326906E-4</v>
      </c>
      <c r="R23" s="10">
        <f>FemDeath!BP23/FemCnts!AD23</f>
        <v>2.612540192926045E-4</v>
      </c>
      <c r="S23" s="10">
        <f>FemDeath!BQ23/FemCnts!AE23</f>
        <v>1.1756061719324026E-4</v>
      </c>
      <c r="T23" s="10">
        <f>FemDeath!BR23/FemCnts!AF23</f>
        <v>1.7957054287010433E-4</v>
      </c>
      <c r="U23" s="10">
        <f>FemDeath!BS23/FemCnts!AG23</f>
        <v>1.3912204713454956E-4</v>
      </c>
      <c r="V23" s="10">
        <f>FemDeath!BT23/FemCnts!AH23</f>
        <v>1.9814286100278301E-4</v>
      </c>
      <c r="W23" s="10">
        <f>FemDeath!BU23/FemCnts!AI23</f>
        <v>2.0967800751194252E-4</v>
      </c>
      <c r="X23" s="10">
        <f>FemDeath!BV23/FemCnts!AJ23</f>
        <v>1.6967770167087884E-4</v>
      </c>
      <c r="Y23" s="83">
        <f>X23*'Female fit'!O23/'Female fit'!N23</f>
        <v>1.6937404767943171E-4</v>
      </c>
      <c r="Z23" s="10"/>
      <c r="AA23" s="39">
        <f>'Female fit'!J23*FemCnts!AF23</f>
        <v>18.069773565942398</v>
      </c>
      <c r="AB23" s="39">
        <f>'Female fit'!K23*FemCnts!AG23</f>
        <v>18.380491987863603</v>
      </c>
      <c r="AC23" s="39">
        <f>'Female fit'!L23*FemCnts!AH23</f>
        <v>18.894366486857439</v>
      </c>
      <c r="AD23" s="39">
        <f>'Female fit'!M23*FemCnts!AI23</f>
        <v>18.633219882038773</v>
      </c>
      <c r="AE23" s="39">
        <f>'Female fit'!N23*FemCnts!AJ23</f>
        <v>18.987389799902491</v>
      </c>
      <c r="AF23" s="39">
        <f>'Female fit'!O23*FemCnts!AK23</f>
        <v>19.337634015508439</v>
      </c>
      <c r="AH23" s="9">
        <f>FemDeath!BR23-AA23</f>
        <v>0.93022643405760164</v>
      </c>
      <c r="AI23" s="9">
        <f>FemDeath!BS23-AB23</f>
        <v>-3.3804919878636035</v>
      </c>
      <c r="AJ23" s="9">
        <f>FemDeath!BT23-AC23</f>
        <v>3.1056335131425605</v>
      </c>
      <c r="AK23" s="9">
        <f>FemDeath!BU23-AD23</f>
        <v>4.3667801179612269</v>
      </c>
      <c r="AL23" s="9">
        <f>FemDeath!BV23-AE23</f>
        <v>1.2610200097508795E-2</v>
      </c>
      <c r="AM23" s="9"/>
      <c r="AN23" s="9">
        <f t="shared" si="0"/>
        <v>-1.3400257231116073</v>
      </c>
      <c r="AO23" s="9">
        <f t="shared" si="0"/>
        <v>1.2679634334387111</v>
      </c>
      <c r="AP23" s="9">
        <f t="shared" si="1"/>
        <v>2.0482326997051112</v>
      </c>
      <c r="AQ23" s="9">
        <f t="shared" si="2"/>
        <v>-1.149409262036923</v>
      </c>
      <c r="AR23" s="9">
        <f t="shared" si="3"/>
        <v>4.1378000185059749</v>
      </c>
    </row>
    <row r="24" spans="1:44" x14ac:dyDescent="0.2">
      <c r="A24" t="str">
        <f>MalCnts!A24</f>
        <v>21 jaar</v>
      </c>
      <c r="B24" s="10">
        <f>FemDeath!AZ24/FemCnts!N24</f>
        <v>3.2201970760610549E-4</v>
      </c>
      <c r="C24" s="10">
        <f>FemDeath!BA24/FemCnts!O24</f>
        <v>2.0750762590525203E-4</v>
      </c>
      <c r="D24" s="10">
        <f>FemDeath!BB24/FemCnts!P24</f>
        <v>1.8789536315998246E-4</v>
      </c>
      <c r="E24" s="10">
        <f>FemDeath!BC24/FemCnts!Q24</f>
        <v>2.3711751328396978E-4</v>
      </c>
      <c r="F24" s="10">
        <f>FemDeath!BD24/FemCnts!R24</f>
        <v>2.1686093792355651E-4</v>
      </c>
      <c r="G24" s="10">
        <f>FemDeath!BE24/FemCnts!S24</f>
        <v>2.8655119714722364E-4</v>
      </c>
      <c r="H24" s="10">
        <f>FemDeath!BF24/FemCnts!T24</f>
        <v>2.3005333054480811E-4</v>
      </c>
      <c r="I24" s="10">
        <f>FemDeath!BG24/FemCnts!U24</f>
        <v>2.4527337761880429E-4</v>
      </c>
      <c r="J24" s="10">
        <f>FemDeath!BH24/FemCnts!V24</f>
        <v>1.9366807330846228E-4</v>
      </c>
      <c r="K24" s="10">
        <f>FemDeath!BI24/FemCnts!W24</f>
        <v>2.529801056444921E-4</v>
      </c>
      <c r="L24" s="10">
        <f>FemDeath!BJ24/FemCnts!X24</f>
        <v>1.5878686832598943E-4</v>
      </c>
      <c r="M24" s="10">
        <f>FemDeath!BK24/FemCnts!Y24</f>
        <v>1.9124115509657678E-4</v>
      </c>
      <c r="N24" s="10">
        <f>FemDeath!BL24/FemCnts!Z24</f>
        <v>2.0056540342298289E-4</v>
      </c>
      <c r="O24" s="10">
        <f>FemDeath!BM24/FemCnts!AA24</f>
        <v>2.1307918797458547E-4</v>
      </c>
      <c r="P24" s="10">
        <f>FemDeath!BN24/FemCnts!AB24</f>
        <v>1.8508055874846577E-4</v>
      </c>
      <c r="Q24" s="10">
        <f>FemDeath!BO24/FemCnts!AC24</f>
        <v>1.8348092281247284E-4</v>
      </c>
      <c r="R24" s="10">
        <f>FemDeath!BP24/FemCnts!AD24</f>
        <v>1.1794655055484023E-4</v>
      </c>
      <c r="S24" s="10">
        <f>FemDeath!BQ24/FemCnts!AE24</f>
        <v>1.4732892656144108E-4</v>
      </c>
      <c r="T24" s="10">
        <f>FemDeath!BR24/FemCnts!AF24</f>
        <v>1.7240553613332696E-4</v>
      </c>
      <c r="U24" s="10">
        <f>FemDeath!BS24/FemCnts!AG24</f>
        <v>1.7581848129846574E-4</v>
      </c>
      <c r="V24" s="10">
        <f>FemDeath!BT24/FemCnts!AH24</f>
        <v>2.742130086651311E-4</v>
      </c>
      <c r="W24" s="10">
        <f>FemDeath!BU24/FemCnts!AI24</f>
        <v>1.8597401677308514E-4</v>
      </c>
      <c r="X24" s="10">
        <f>FemDeath!BV24/FemCnts!AJ24</f>
        <v>2.3855804912528716E-4</v>
      </c>
      <c r="Y24" s="83">
        <f>X24*'Female fit'!O24/'Female fit'!N24</f>
        <v>2.3889351674229075E-4</v>
      </c>
      <c r="Z24" s="10"/>
      <c r="AA24" s="39">
        <f>'Female fit'!J24*FemCnts!AF24</f>
        <v>17.974613543114629</v>
      </c>
      <c r="AB24" s="39">
        <f>'Female fit'!K24*FemCnts!AG24</f>
        <v>18.631210800270711</v>
      </c>
      <c r="AC24" s="39">
        <f>'Female fit'!L24*FemCnts!AH24</f>
        <v>18.888526367298809</v>
      </c>
      <c r="AD24" s="39">
        <f>'Female fit'!M24*FemCnts!AI24</f>
        <v>19.522881064669818</v>
      </c>
      <c r="AE24" s="39">
        <f>'Female fit'!N24*FemCnts!AJ24</f>
        <v>19.595561961020518</v>
      </c>
      <c r="AF24" s="39">
        <f>'Female fit'!O24*FemCnts!AK24</f>
        <v>19.929653201526687</v>
      </c>
      <c r="AH24" s="9">
        <f>FemDeath!BR24-AA24</f>
        <v>2.5386456885371445E-2</v>
      </c>
      <c r="AI24" s="9">
        <f>FemDeath!BS24-AB24</f>
        <v>0.3687891997292887</v>
      </c>
      <c r="AJ24" s="9">
        <f>FemDeath!BT24-AC24</f>
        <v>11.111473632701191</v>
      </c>
      <c r="AK24" s="9">
        <f>FemDeath!BU24-AD24</f>
        <v>1.4771189353301821</v>
      </c>
      <c r="AL24" s="9">
        <f>FemDeath!BV24-AE24</f>
        <v>7.4044380389794817</v>
      </c>
      <c r="AM24" s="9"/>
      <c r="AN24" s="9">
        <f t="shared" si="0"/>
        <v>-0.1730230691319207</v>
      </c>
      <c r="AO24" s="9">
        <f t="shared" si="0"/>
        <v>2.2897276951074481</v>
      </c>
      <c r="AP24" s="9">
        <f t="shared" si="1"/>
        <v>1.3046660880491494</v>
      </c>
      <c r="AQ24" s="9">
        <f t="shared" si="2"/>
        <v>1.7097741229512522</v>
      </c>
      <c r="AR24" s="9">
        <f t="shared" si="3"/>
        <v>0.93131892133250882</v>
      </c>
    </row>
    <row r="25" spans="1:44" x14ac:dyDescent="0.2">
      <c r="A25" t="str">
        <f>MalCnts!A25</f>
        <v>22 jaar</v>
      </c>
      <c r="B25" s="10">
        <f>FemDeath!AZ25/FemCnts!N25</f>
        <v>2.9660074362043579E-4</v>
      </c>
      <c r="C25" s="10">
        <f>FemDeath!BA25/FemCnts!O25</f>
        <v>2.6462587194224805E-4</v>
      </c>
      <c r="D25" s="10">
        <f>FemDeath!BB25/FemCnts!P25</f>
        <v>2.6595472632235756E-4</v>
      </c>
      <c r="E25" s="10">
        <f>FemDeath!BC25/FemCnts!Q25</f>
        <v>2.7830747822501676E-4</v>
      </c>
      <c r="F25" s="10">
        <f>FemDeath!BD25/FemCnts!R25</f>
        <v>2.6641375121218259E-4</v>
      </c>
      <c r="G25" s="10">
        <f>FemDeath!BE25/FemCnts!S25</f>
        <v>3.331577985792432E-4</v>
      </c>
      <c r="H25" s="10">
        <f>FemDeath!BF25/FemCnts!T25</f>
        <v>2.001959813290906E-4</v>
      </c>
      <c r="I25" s="10">
        <f>FemDeath!BG25/FemCnts!U25</f>
        <v>1.8689259905307749E-4</v>
      </c>
      <c r="J25" s="10">
        <f>FemDeath!BH25/FemCnts!V25</f>
        <v>2.5196279013515283E-4</v>
      </c>
      <c r="K25" s="10">
        <f>FemDeath!BI25/FemCnts!W25</f>
        <v>2.1066993037860396E-4</v>
      </c>
      <c r="L25" s="10">
        <f>FemDeath!BJ25/FemCnts!X25</f>
        <v>1.8875609731866996E-4</v>
      </c>
      <c r="M25" s="10">
        <f>FemDeath!BK25/FemCnts!Y25</f>
        <v>1.8532607635434346E-4</v>
      </c>
      <c r="N25" s="10">
        <f>FemDeath!BL25/FemCnts!Z25</f>
        <v>1.2249936394561028E-4</v>
      </c>
      <c r="O25" s="10">
        <f>FemDeath!BM25/FemCnts!AA25</f>
        <v>1.6981612687151523E-4</v>
      </c>
      <c r="P25" s="10">
        <f>FemDeath!BN25/FemCnts!AB25</f>
        <v>1.626374046896974E-4</v>
      </c>
      <c r="Q25" s="10">
        <f>FemDeath!BO25/FemCnts!AC25</f>
        <v>6.724109775895027E-5</v>
      </c>
      <c r="R25" s="10">
        <f>FemDeath!BP25/FemCnts!AD25</f>
        <v>1.9971849203028112E-4</v>
      </c>
      <c r="S25" s="10">
        <f>FemDeath!BQ25/FemCnts!AE25</f>
        <v>2.0295149459279233E-4</v>
      </c>
      <c r="T25" s="10">
        <f>FemDeath!BR25/FemCnts!AF25</f>
        <v>1.5444760847531253E-4</v>
      </c>
      <c r="U25" s="10">
        <f>FemDeath!BS25/FemCnts!AG25</f>
        <v>2.4490872440232849E-4</v>
      </c>
      <c r="V25" s="10">
        <f>FemDeath!BT25/FemCnts!AH25</f>
        <v>1.65036170427352E-4</v>
      </c>
      <c r="W25" s="10">
        <f>FemDeath!BU25/FemCnts!AI25</f>
        <v>1.8093980132809814E-4</v>
      </c>
      <c r="X25" s="10">
        <f>FemDeath!BV25/FemCnts!AJ25</f>
        <v>2.5932937423821999E-4</v>
      </c>
      <c r="Y25" s="83">
        <f>X25*'Female fit'!O25/'Female fit'!N25</f>
        <v>2.6312177510978024E-4</v>
      </c>
      <c r="Z25" s="10"/>
      <c r="AA25" s="39">
        <f>'Female fit'!J25*FemCnts!AF25</f>
        <v>19.45241689462744</v>
      </c>
      <c r="AB25" s="39">
        <f>'Female fit'!K25*FemCnts!AG25</f>
        <v>20.244062679322191</v>
      </c>
      <c r="AC25" s="39">
        <f>'Female fit'!L25*FemCnts!AH25</f>
        <v>21.116121345258701</v>
      </c>
      <c r="AD25" s="39">
        <f>'Female fit'!M25*FemCnts!AI25</f>
        <v>21.722524638268123</v>
      </c>
      <c r="AE25" s="39">
        <f>'Female fit'!N25*FemCnts!AJ25</f>
        <v>23.071823466148302</v>
      </c>
      <c r="AF25" s="39">
        <f>'Female fit'!O25*FemCnts!AK25</f>
        <v>23.725506400178997</v>
      </c>
      <c r="AH25" s="9">
        <f>FemDeath!BR25-AA25</f>
        <v>-3.4524168946274401</v>
      </c>
      <c r="AI25" s="9">
        <f>FemDeath!BS25-AB25</f>
        <v>5.7559373206778091</v>
      </c>
      <c r="AJ25" s="9">
        <f>FemDeath!BT25-AC25</f>
        <v>-3.1161213452587013</v>
      </c>
      <c r="AK25" s="9">
        <f>FemDeath!BU25-AD25</f>
        <v>-1.7225246382681227</v>
      </c>
      <c r="AL25" s="9">
        <f>FemDeath!BV25-AE25</f>
        <v>6.9281765338516976</v>
      </c>
      <c r="AM25" s="9"/>
      <c r="AN25" s="9">
        <f t="shared" si="0"/>
        <v>-2.1485456253514998</v>
      </c>
      <c r="AO25" s="9">
        <f t="shared" si="0"/>
        <v>2.0666388263300073</v>
      </c>
      <c r="AP25" s="9">
        <f t="shared" si="1"/>
        <v>-0.41237022309866306</v>
      </c>
      <c r="AQ25" s="9">
        <f t="shared" si="2"/>
        <v>1.0997312349355333</v>
      </c>
      <c r="AR25" s="9">
        <f t="shared" si="3"/>
        <v>1.7484941939788912</v>
      </c>
    </row>
    <row r="26" spans="1:44" x14ac:dyDescent="0.2">
      <c r="A26" t="str">
        <f>MalCnts!A26</f>
        <v>23 jaar</v>
      </c>
      <c r="B26" s="10">
        <f>FemDeath!AZ26/FemCnts!N26</f>
        <v>2.7568071931461529E-4</v>
      </c>
      <c r="C26" s="10">
        <f>FemDeath!BA26/FemCnts!O26</f>
        <v>3.0268871075484301E-4</v>
      </c>
      <c r="D26" s="10">
        <f>FemDeath!BB26/FemCnts!P26</f>
        <v>2.1930282587355625E-4</v>
      </c>
      <c r="E26" s="10">
        <f>FemDeath!BC26/FemCnts!Q26</f>
        <v>2.6290244297039314E-4</v>
      </c>
      <c r="F26" s="10">
        <f>FemDeath!BD26/FemCnts!R26</f>
        <v>1.9390327288313757E-4</v>
      </c>
      <c r="G26" s="10">
        <f>FemDeath!BE26/FemCnts!S26</f>
        <v>2.8521930195216766E-4</v>
      </c>
      <c r="H26" s="10">
        <f>FemDeath!BF26/FemCnts!T26</f>
        <v>2.2412909836065574E-4</v>
      </c>
      <c r="I26" s="10">
        <f>FemDeath!BG26/FemCnts!U26</f>
        <v>2.1957340025094104E-4</v>
      </c>
      <c r="J26" s="10">
        <f>FemDeath!BH26/FemCnts!V26</f>
        <v>2.05029370457318E-4</v>
      </c>
      <c r="K26" s="10">
        <f>FemDeath!BI26/FemCnts!W26</f>
        <v>1.5879002004724003E-4</v>
      </c>
      <c r="L26" s="10">
        <f>FemDeath!BJ26/FemCnts!X26</f>
        <v>2.0730912752472901E-4</v>
      </c>
      <c r="M26" s="10">
        <f>FemDeath!BK26/FemCnts!Y26</f>
        <v>1.3690860372782569E-4</v>
      </c>
      <c r="N26" s="10">
        <f>FemDeath!BL26/FemCnts!Z26</f>
        <v>1.7348394309726667E-4</v>
      </c>
      <c r="O26" s="10">
        <f>FemDeath!BM26/FemCnts!AA26</f>
        <v>2.0548648926333094E-4</v>
      </c>
      <c r="P26" s="10">
        <f>FemDeath!BN26/FemCnts!AB26</f>
        <v>1.9632590099565278E-4</v>
      </c>
      <c r="Q26" s="10">
        <f>FemDeath!BO26/FemCnts!AC26</f>
        <v>1.6066382512215177E-4</v>
      </c>
      <c r="R26" s="10">
        <f>FemDeath!BP26/FemCnts!AD26</f>
        <v>2.081460807039122E-4</v>
      </c>
      <c r="S26" s="10">
        <f>FemDeath!BQ26/FemCnts!AE26</f>
        <v>2.0607547982802064E-4</v>
      </c>
      <c r="T26" s="10">
        <f>FemDeath!BR26/FemCnts!AF26</f>
        <v>2.0951183741881415E-4</v>
      </c>
      <c r="U26" s="10">
        <f>FemDeath!BS26/FemCnts!AG26</f>
        <v>2.5637617030974038E-4</v>
      </c>
      <c r="V26" s="10">
        <f>FemDeath!BT26/FemCnts!AH26</f>
        <v>1.3059945148230379E-4</v>
      </c>
      <c r="W26" s="10">
        <f>FemDeath!BU26/FemCnts!AI26</f>
        <v>2.6272637501019197E-4</v>
      </c>
      <c r="X26" s="10">
        <f>FemDeath!BV26/FemCnts!AJ26</f>
        <v>1.2354721709893486E-4</v>
      </c>
      <c r="Y26" s="83">
        <f>X26*'Female fit'!O26/'Female fit'!N26</f>
        <v>1.2557871391582882E-4</v>
      </c>
      <c r="Z26" s="10"/>
      <c r="AA26" s="39">
        <f>'Female fit'!J26*FemCnts!AF26</f>
        <v>20.882364787951339</v>
      </c>
      <c r="AB26" s="39">
        <f>'Female fit'!K26*FemCnts!AG26</f>
        <v>21.312238961980366</v>
      </c>
      <c r="AC26" s="39">
        <f>'Female fit'!L26*FemCnts!AH26</f>
        <v>22.068718427276071</v>
      </c>
      <c r="AD26" s="39">
        <f>'Female fit'!M26*FemCnts!AI26</f>
        <v>23.110357042902116</v>
      </c>
      <c r="AE26" s="39">
        <f>'Female fit'!N26*FemCnts!AJ26</f>
        <v>24.121699400426454</v>
      </c>
      <c r="AF26" s="39">
        <f>'Female fit'!O26*FemCnts!AK26</f>
        <v>24.886378838236496</v>
      </c>
      <c r="AH26" s="9">
        <f>FemDeath!BR26-AA26</f>
        <v>1.1176352120486612</v>
      </c>
      <c r="AI26" s="9">
        <f>FemDeath!BS26-AB26</f>
        <v>5.6877610380196337</v>
      </c>
      <c r="AJ26" s="9">
        <f>FemDeath!BT26-AC26</f>
        <v>-8.068718427276071</v>
      </c>
      <c r="AK26" s="9">
        <f>FemDeath!BU26-AD26</f>
        <v>5.8896429570978839</v>
      </c>
      <c r="AL26" s="9">
        <f>FemDeath!BV26-AE26</f>
        <v>-10.121699400426454</v>
      </c>
      <c r="AM26" s="9"/>
      <c r="AN26" s="9">
        <f t="shared" si="0"/>
        <v>-1.0718522444571292</v>
      </c>
      <c r="AO26" s="9">
        <f t="shared" si="0"/>
        <v>1.5636197661155407</v>
      </c>
      <c r="AP26" s="9">
        <f t="shared" si="1"/>
        <v>-0.52624802977478424</v>
      </c>
      <c r="AQ26" s="9">
        <f t="shared" si="2"/>
        <v>0.74557871191411418</v>
      </c>
      <c r="AR26" s="9">
        <f t="shared" si="3"/>
        <v>1.9400211277460315</v>
      </c>
    </row>
    <row r="27" spans="1:44" x14ac:dyDescent="0.2">
      <c r="A27" t="str">
        <f>MalCnts!A27</f>
        <v>24 jaar</v>
      </c>
      <c r="B27" s="10">
        <f>FemDeath!AZ27/FemCnts!N27</f>
        <v>2.8178127511245158E-4</v>
      </c>
      <c r="C27" s="10">
        <f>FemDeath!BA27/FemCnts!O27</f>
        <v>2.196399995816381E-4</v>
      </c>
      <c r="D27" s="10">
        <f>FemDeath!BB27/FemCnts!P27</f>
        <v>4.1224363598886944E-4</v>
      </c>
      <c r="E27" s="10">
        <f>FemDeath!BC27/FemCnts!Q27</f>
        <v>2.582804719300783E-4</v>
      </c>
      <c r="F27" s="10">
        <f>FemDeath!BD27/FemCnts!R27</f>
        <v>2.4077046548956661E-4</v>
      </c>
      <c r="G27" s="10">
        <f>FemDeath!BE27/FemCnts!S27</f>
        <v>1.6221751340829134E-4</v>
      </c>
      <c r="H27" s="10">
        <f>FemDeath!BF27/FemCnts!T27</f>
        <v>1.2613389112542964E-4</v>
      </c>
      <c r="I27" s="10">
        <f>FemDeath!BG27/FemCnts!U27</f>
        <v>1.9087409732458139E-4</v>
      </c>
      <c r="J27" s="10">
        <f>FemDeath!BH27/FemCnts!V27</f>
        <v>2.3779983457402812E-4</v>
      </c>
      <c r="K27" s="10">
        <f>FemDeath!BI27/FemCnts!W27</f>
        <v>1.3141002961779898E-4</v>
      </c>
      <c r="L27" s="10">
        <f>FemDeath!BJ27/FemCnts!X27</f>
        <v>1.6631609841999707E-4</v>
      </c>
      <c r="M27" s="10">
        <f>FemDeath!BK27/FemCnts!Y27</f>
        <v>2.24018700691536E-4</v>
      </c>
      <c r="N27" s="10">
        <f>FemDeath!BL27/FemCnts!Z27</f>
        <v>2.0343317704498779E-4</v>
      </c>
      <c r="O27" s="10">
        <f>FemDeath!BM27/FemCnts!AA27</f>
        <v>1.6269032375374428E-4</v>
      </c>
      <c r="P27" s="10">
        <f>FemDeath!BN27/FemCnts!AB27</f>
        <v>2.5048473434702338E-4</v>
      </c>
      <c r="Q27" s="10">
        <f>FemDeath!BO27/FemCnts!AC27</f>
        <v>1.2974255370414991E-4</v>
      </c>
      <c r="R27" s="10">
        <f>FemDeath!BP27/FemCnts!AD27</f>
        <v>2.1463232549458753E-4</v>
      </c>
      <c r="S27" s="10">
        <f>FemDeath!BQ27/FemCnts!AE27</f>
        <v>1.8653236336504383E-4</v>
      </c>
      <c r="T27" s="10">
        <f>FemDeath!BR27/FemCnts!AF27</f>
        <v>1.0160348777063475E-4</v>
      </c>
      <c r="U27" s="10">
        <f>FemDeath!BS27/FemCnts!AG27</f>
        <v>2.0636930725575724E-4</v>
      </c>
      <c r="V27" s="10">
        <f>FemDeath!BT27/FemCnts!AH27</f>
        <v>1.4107025298598703E-4</v>
      </c>
      <c r="W27" s="10">
        <f>FemDeath!BU27/FemCnts!AI27</f>
        <v>1.4775277267312469E-4</v>
      </c>
      <c r="X27" s="10">
        <f>FemDeath!BV27/FemCnts!AJ27</f>
        <v>2.2980784528628753E-4</v>
      </c>
      <c r="Y27" s="83">
        <f>X27*'Female fit'!O27/'Female fit'!N27</f>
        <v>2.3034472233654537E-4</v>
      </c>
      <c r="Z27" s="10"/>
      <c r="AA27" s="39">
        <f>'Female fit'!J27*FemCnts!AF27</f>
        <v>20.363559335121693</v>
      </c>
      <c r="AB27" s="39">
        <f>'Female fit'!K27*FemCnts!AG27</f>
        <v>20.098801438913092</v>
      </c>
      <c r="AC27" s="39">
        <f>'Female fit'!L27*FemCnts!AH27</f>
        <v>20.094118488802295</v>
      </c>
      <c r="AD27" s="39">
        <f>'Female fit'!M27*FemCnts!AI27</f>
        <v>20.512361197443504</v>
      </c>
      <c r="AE27" s="39">
        <f>'Female fit'!N27*FemCnts!AJ27</f>
        <v>21.481054402607779</v>
      </c>
      <c r="AF27" s="39">
        <f>'Female fit'!O27*FemCnts!AK27</f>
        <v>21.820889527324272</v>
      </c>
      <c r="AH27" s="9">
        <f>FemDeath!BR27-AA27</f>
        <v>-9.3635593351216926</v>
      </c>
      <c r="AI27" s="9">
        <f>FemDeath!BS27-AB27</f>
        <v>1.9011985610869075</v>
      </c>
      <c r="AJ27" s="9">
        <f>FemDeath!BT27-AC27</f>
        <v>-5.0941184888022946</v>
      </c>
      <c r="AK27" s="9">
        <f>FemDeath!BU27-AD27</f>
        <v>-4.5123611974435036</v>
      </c>
      <c r="AL27" s="9">
        <f>FemDeath!BV27-AE27</f>
        <v>4.5189455973922215</v>
      </c>
      <c r="AM27" s="9"/>
      <c r="AN27" s="9">
        <f t="shared" si="0"/>
        <v>-0.15317597382350243</v>
      </c>
      <c r="AO27" s="9">
        <f t="shared" si="0"/>
        <v>1.9988004338247556</v>
      </c>
      <c r="AP27" s="9">
        <f t="shared" si="1"/>
        <v>-2.8725340958713987</v>
      </c>
      <c r="AQ27" s="9">
        <f t="shared" si="2"/>
        <v>0.21995255730512966</v>
      </c>
      <c r="AR27" s="9">
        <f t="shared" si="3"/>
        <v>1.1770774707063496</v>
      </c>
    </row>
    <row r="28" spans="1:44" x14ac:dyDescent="0.2">
      <c r="A28" t="str">
        <f>MalCnts!A28</f>
        <v>25 jaar</v>
      </c>
      <c r="B28" s="10">
        <f>FemDeath!AZ28/FemCnts!N28</f>
        <v>3.2627425390254595E-4</v>
      </c>
      <c r="C28" s="10">
        <f>FemDeath!BA28/FemCnts!O28</f>
        <v>3.5023022486840616E-4</v>
      </c>
      <c r="D28" s="10">
        <f>FemDeath!BB28/FemCnts!P28</f>
        <v>3.3047609212021067E-4</v>
      </c>
      <c r="E28" s="10">
        <f>FemDeath!BC28/FemCnts!Q28</f>
        <v>3.0640696973720493E-4</v>
      </c>
      <c r="F28" s="10">
        <f>FemDeath!BD28/FemCnts!R28</f>
        <v>2.4612860219464671E-4</v>
      </c>
      <c r="G28" s="10">
        <f>FemDeath!BE28/FemCnts!S28</f>
        <v>2.3954964666427118E-4</v>
      </c>
      <c r="H28" s="10">
        <f>FemDeath!BF28/FemCnts!T28</f>
        <v>1.9202975450511911E-4</v>
      </c>
      <c r="I28" s="10">
        <f>FemDeath!BG28/FemCnts!U28</f>
        <v>1.8822151581060733E-4</v>
      </c>
      <c r="J28" s="10">
        <f>FemDeath!BH28/FemCnts!V28</f>
        <v>2.7298594122402694E-4</v>
      </c>
      <c r="K28" s="10">
        <f>FemDeath!BI28/FemCnts!W28</f>
        <v>2.6544155181214903E-4</v>
      </c>
      <c r="L28" s="10">
        <f>FemDeath!BJ28/FemCnts!X28</f>
        <v>1.6974707685548531E-4</v>
      </c>
      <c r="M28" s="10">
        <f>FemDeath!BK28/FemCnts!Y28</f>
        <v>1.9347224640625302E-4</v>
      </c>
      <c r="N28" s="10">
        <f>FemDeath!BL28/FemCnts!Z28</f>
        <v>1.257362826551634E-4</v>
      </c>
      <c r="O28" s="10">
        <f>FemDeath!BM28/FemCnts!AA28</f>
        <v>1.5441034549314804E-4</v>
      </c>
      <c r="P28" s="10">
        <f>FemDeath!BN28/FemCnts!AB28</f>
        <v>2.1894961303035783E-4</v>
      </c>
      <c r="Q28" s="10">
        <f>FemDeath!BO28/FemCnts!AC28</f>
        <v>2.3961146080048659E-4</v>
      </c>
      <c r="R28" s="10">
        <f>FemDeath!BP28/FemCnts!AD28</f>
        <v>1.6526194017517766E-4</v>
      </c>
      <c r="S28" s="10">
        <f>FemDeath!BQ28/FemCnts!AE28</f>
        <v>1.5686708743956003E-4</v>
      </c>
      <c r="T28" s="10">
        <f>FemDeath!BR28/FemCnts!AF28</f>
        <v>2.4885251341038542E-4</v>
      </c>
      <c r="U28" s="10">
        <f>FemDeath!BS28/FemCnts!AG28</f>
        <v>1.3672658329383453E-4</v>
      </c>
      <c r="V28" s="10">
        <f>FemDeath!BT28/FemCnts!AH28</f>
        <v>2.1385203298900055E-4</v>
      </c>
      <c r="W28" s="10">
        <f>FemDeath!BU28/FemCnts!AI28</f>
        <v>2.1425843293245271E-4</v>
      </c>
      <c r="X28" s="10">
        <f>FemDeath!BV28/FemCnts!AJ28</f>
        <v>1.9864021742074708E-4</v>
      </c>
      <c r="Y28" s="83">
        <f>X28*'Female fit'!O28/'Female fit'!N28</f>
        <v>1.9843597490157245E-4</v>
      </c>
      <c r="Z28" s="10"/>
      <c r="AA28" s="39">
        <f>'Female fit'!J28*FemCnts!AF28</f>
        <v>20.686306661470546</v>
      </c>
      <c r="AB28" s="39">
        <f>'Female fit'!K28*FemCnts!AG28</f>
        <v>20.895587288935936</v>
      </c>
      <c r="AC28" s="39">
        <f>'Female fit'!L28*FemCnts!AH28</f>
        <v>20.463755520238045</v>
      </c>
      <c r="AD28" s="39">
        <f>'Female fit'!M28*FemCnts!AI28</f>
        <v>20.403982497145869</v>
      </c>
      <c r="AE28" s="39">
        <f>'Female fit'!N28*FemCnts!AJ28</f>
        <v>21.029755131066789</v>
      </c>
      <c r="AF28" s="39">
        <f>'Female fit'!O28*FemCnts!AK28</f>
        <v>21.308971954584514</v>
      </c>
      <c r="AH28" s="9">
        <f>FemDeath!BR28-AA28</f>
        <v>6.313693338529454</v>
      </c>
      <c r="AI28" s="9">
        <f>FemDeath!BS28-AB28</f>
        <v>-5.8955872889359355</v>
      </c>
      <c r="AJ28" s="9">
        <f>FemDeath!BT28-AC28</f>
        <v>2.5362444797619546</v>
      </c>
      <c r="AK28" s="9">
        <f>FemDeath!BU28-AD28</f>
        <v>2.5960175028541315</v>
      </c>
      <c r="AL28" s="9">
        <f>FemDeath!BV28-AE28</f>
        <v>0.97024486893321082</v>
      </c>
      <c r="AM28" s="9"/>
      <c r="AN28" s="9">
        <f t="shared" si="0"/>
        <v>-1.0925530913637345</v>
      </c>
      <c r="AO28" s="9">
        <f t="shared" si="0"/>
        <v>1.7921232228509318</v>
      </c>
      <c r="AP28" s="9">
        <f t="shared" si="1"/>
        <v>-1.7504139898182749</v>
      </c>
      <c r="AQ28" s="9">
        <f t="shared" si="2"/>
        <v>1.3877106094364571</v>
      </c>
      <c r="AR28" s="9">
        <f t="shared" si="3"/>
        <v>-0.3851018695192302</v>
      </c>
    </row>
    <row r="29" spans="1:44" x14ac:dyDescent="0.2">
      <c r="A29" t="str">
        <f>MalCnts!A29</f>
        <v>26 jaar</v>
      </c>
      <c r="B29" s="10">
        <f>FemDeath!AZ29/FemCnts!N29</f>
        <v>3.3848802235955167E-4</v>
      </c>
      <c r="C29" s="10">
        <f>FemDeath!BA29/FemCnts!O29</f>
        <v>2.8217557367301899E-4</v>
      </c>
      <c r="D29" s="10">
        <f>FemDeath!BB29/FemCnts!P29</f>
        <v>2.8534159465188328E-4</v>
      </c>
      <c r="E29" s="10">
        <f>FemDeath!BC29/FemCnts!Q29</f>
        <v>2.4578076355890547E-4</v>
      </c>
      <c r="F29" s="10">
        <f>FemDeath!BD29/FemCnts!R29</f>
        <v>2.5368091000416035E-4</v>
      </c>
      <c r="G29" s="10">
        <f>FemDeath!BE29/FemCnts!S29</f>
        <v>2.0429843915992482E-4</v>
      </c>
      <c r="H29" s="10">
        <f>FemDeath!BF29/FemCnts!T29</f>
        <v>2.5906219485462626E-4</v>
      </c>
      <c r="I29" s="10">
        <f>FemDeath!BG29/FemCnts!U29</f>
        <v>1.0073435343655247E-4</v>
      </c>
      <c r="J29" s="10">
        <f>FemDeath!BH29/FemCnts!V29</f>
        <v>2.2809745982374288E-4</v>
      </c>
      <c r="K29" s="10">
        <f>FemDeath!BI29/FemCnts!W29</f>
        <v>2.1797573203516675E-4</v>
      </c>
      <c r="L29" s="10">
        <f>FemDeath!BJ29/FemCnts!X29</f>
        <v>2.3236078558150813E-4</v>
      </c>
      <c r="M29" s="10">
        <f>FemDeath!BK29/FemCnts!Y29</f>
        <v>2.2736708910812788E-4</v>
      </c>
      <c r="N29" s="10">
        <f>FemDeath!BL29/FemCnts!Z29</f>
        <v>2.2131770637876121E-4</v>
      </c>
      <c r="O29" s="10">
        <f>FemDeath!BM29/FemCnts!AA29</f>
        <v>2.1226915729144556E-4</v>
      </c>
      <c r="P29" s="10">
        <f>FemDeath!BN29/FemCnts!AB29</f>
        <v>2.2114534056382447E-4</v>
      </c>
      <c r="Q29" s="10">
        <f>FemDeath!BO29/FemCnts!AC29</f>
        <v>2.0821502933939049E-4</v>
      </c>
      <c r="R29" s="10">
        <f>FemDeath!BP29/FemCnts!AD29</f>
        <v>2.3757309941520468E-4</v>
      </c>
      <c r="S29" s="10">
        <f>FemDeath!BQ29/FemCnts!AE29</f>
        <v>1.5450893425190409E-4</v>
      </c>
      <c r="T29" s="10">
        <f>FemDeath!BR29/FemCnts!AF29</f>
        <v>2.4651230735519685E-4</v>
      </c>
      <c r="U29" s="10">
        <f>FemDeath!BS29/FemCnts!AG29</f>
        <v>2.2739883026041713E-4</v>
      </c>
      <c r="V29" s="10">
        <f>FemDeath!BT29/FemCnts!AH29</f>
        <v>1.9856670938859505E-4</v>
      </c>
      <c r="W29" s="10">
        <f>FemDeath!BU29/FemCnts!AI29</f>
        <v>1.9346814685153622E-4</v>
      </c>
      <c r="X29" s="10">
        <f>FemDeath!BV29/FemCnts!AJ29</f>
        <v>2.3665622952013398E-4</v>
      </c>
      <c r="Y29" s="83">
        <f>X29*'Female fit'!O29/'Female fit'!N29</f>
        <v>2.3655165474024706E-4</v>
      </c>
      <c r="Z29" s="10"/>
      <c r="AA29" s="39">
        <f>'Female fit'!J29*FemCnts!AF29</f>
        <v>22.381232189946495</v>
      </c>
      <c r="AB29" s="39">
        <f>'Female fit'!K29*FemCnts!AG29</f>
        <v>22.455307461724637</v>
      </c>
      <c r="AC29" s="39">
        <f>'Female fit'!L29*FemCnts!AH29</f>
        <v>22.61995669778188</v>
      </c>
      <c r="AD29" s="39">
        <f>'Female fit'!M29*FemCnts!AI29</f>
        <v>22.151011837714741</v>
      </c>
      <c r="AE29" s="39">
        <f>'Female fit'!N29*FemCnts!AJ29</f>
        <v>22.410280246218928</v>
      </c>
      <c r="AF29" s="39">
        <f>'Female fit'!O29*FemCnts!AK29</f>
        <v>22.730274546589587</v>
      </c>
      <c r="AH29" s="9">
        <f>FemDeath!BR29-AA29</f>
        <v>4.6187678100535052</v>
      </c>
      <c r="AI29" s="9">
        <f>FemDeath!BS29-AB29</f>
        <v>2.5446925382753633</v>
      </c>
      <c r="AJ29" s="9">
        <f>FemDeath!BT29-AC29</f>
        <v>-0.61995669778188045</v>
      </c>
      <c r="AK29" s="9">
        <f>FemDeath!BU29-AD29</f>
        <v>-1.1510118377147407</v>
      </c>
      <c r="AL29" s="9">
        <f>FemDeath!BV29-AE29</f>
        <v>3.5897197537810719</v>
      </c>
      <c r="AM29" s="9"/>
      <c r="AN29" s="9">
        <f t="shared" si="0"/>
        <v>-1.9275892291132366</v>
      </c>
      <c r="AO29" s="9">
        <f t="shared" si="0"/>
        <v>1.5330019526472909</v>
      </c>
      <c r="AP29" s="9">
        <f t="shared" si="1"/>
        <v>-0.89219486923284352</v>
      </c>
      <c r="AQ29" s="9">
        <f t="shared" si="2"/>
        <v>-0.40357012377190671</v>
      </c>
      <c r="AR29" s="9">
        <f t="shared" si="3"/>
        <v>0.66412867505784878</v>
      </c>
    </row>
    <row r="30" spans="1:44" x14ac:dyDescent="0.2">
      <c r="A30" t="str">
        <f>MalCnts!A30</f>
        <v>27 jaar</v>
      </c>
      <c r="B30" s="10">
        <f>FemDeath!AZ30/FemCnts!N30</f>
        <v>3.232360546730698E-4</v>
      </c>
      <c r="C30" s="10">
        <f>FemDeath!BA30/FemCnts!O30</f>
        <v>2.2977061233868189E-4</v>
      </c>
      <c r="D30" s="10">
        <f>FemDeath!BB30/FemCnts!P30</f>
        <v>4.2938597805138653E-4</v>
      </c>
      <c r="E30" s="10">
        <f>FemDeath!BC30/FemCnts!Q30</f>
        <v>4.0510841714013715E-4</v>
      </c>
      <c r="F30" s="10">
        <f>FemDeath!BD30/FemCnts!R30</f>
        <v>2.6517083120856705E-4</v>
      </c>
      <c r="G30" s="10">
        <f>FemDeath!BE30/FemCnts!S30</f>
        <v>2.4257615880652529E-4</v>
      </c>
      <c r="H30" s="10">
        <f>FemDeath!BF30/FemCnts!T30</f>
        <v>2.2440736056142643E-4</v>
      </c>
      <c r="I30" s="10">
        <f>FemDeath!BG30/FemCnts!U30</f>
        <v>3.379654480030218E-4</v>
      </c>
      <c r="J30" s="10">
        <f>FemDeath!BH30/FemCnts!V30</f>
        <v>2.9028738451066557E-4</v>
      </c>
      <c r="K30" s="10">
        <f>FemDeath!BI30/FemCnts!W30</f>
        <v>3.2874460653379905E-4</v>
      </c>
      <c r="L30" s="10">
        <f>FemDeath!BJ30/FemCnts!X30</f>
        <v>1.6470733565296164E-4</v>
      </c>
      <c r="M30" s="10">
        <f>FemDeath!BK30/FemCnts!Y30</f>
        <v>3.0088460072613481E-4</v>
      </c>
      <c r="N30" s="10">
        <f>FemDeath!BL30/FemCnts!Z30</f>
        <v>1.6719612104999163E-4</v>
      </c>
      <c r="O30" s="10">
        <f>FemDeath!BM30/FemCnts!AA30</f>
        <v>2.1116283534097999E-4</v>
      </c>
      <c r="P30" s="10">
        <f>FemDeath!BN30/FemCnts!AB30</f>
        <v>1.7312686351832258E-4</v>
      </c>
      <c r="Q30" s="10">
        <f>FemDeath!BO30/FemCnts!AC30</f>
        <v>1.5290958265240786E-4</v>
      </c>
      <c r="R30" s="10">
        <f>FemDeath!BP30/FemCnts!AD30</f>
        <v>2.2539655706759078E-4</v>
      </c>
      <c r="S30" s="10">
        <f>FemDeath!BQ30/FemCnts!AE30</f>
        <v>1.8088579775158955E-4</v>
      </c>
      <c r="T30" s="10">
        <f>FemDeath!BR30/FemCnts!AF30</f>
        <v>1.527636745954009E-4</v>
      </c>
      <c r="U30" s="10">
        <f>FemDeath!BS30/FemCnts!AG30</f>
        <v>2.7031654066912356E-4</v>
      </c>
      <c r="V30" s="10">
        <f>FemDeath!BT30/FemCnts!AH30</f>
        <v>2.5198210927024182E-4</v>
      </c>
      <c r="W30" s="10">
        <f>FemDeath!BU30/FemCnts!AI30</f>
        <v>2.680869316557049E-4</v>
      </c>
      <c r="X30" s="10">
        <f>FemDeath!BV30/FemCnts!AJ30</f>
        <v>2.2512381809995497E-4</v>
      </c>
      <c r="Y30" s="83">
        <f>X30*'Female fit'!O30/'Female fit'!N30</f>
        <v>2.2683310569980358E-4</v>
      </c>
      <c r="Z30" s="10"/>
      <c r="AA30" s="39">
        <f>'Female fit'!J30*FemCnts!AF30</f>
        <v>25.149302482328601</v>
      </c>
      <c r="AB30" s="39">
        <f>'Female fit'!K30*FemCnts!AG30</f>
        <v>25.27744873419131</v>
      </c>
      <c r="AC30" s="39">
        <f>'Female fit'!L30*FemCnts!AH30</f>
        <v>25.505520814993083</v>
      </c>
      <c r="AD30" s="39">
        <f>'Female fit'!M30*FemCnts!AI30</f>
        <v>25.883734377611486</v>
      </c>
      <c r="AE30" s="39">
        <f>'Female fit'!N30*FemCnts!AJ30</f>
        <v>25.882720167276201</v>
      </c>
      <c r="AF30" s="39">
        <f>'Female fit'!O30*FemCnts!AK30</f>
        <v>26.474948041075223</v>
      </c>
      <c r="AH30" s="9">
        <f>FemDeath!BR30-AA30</f>
        <v>-8.1493024823286007</v>
      </c>
      <c r="AI30" s="9">
        <f>FemDeath!BS30-AB30</f>
        <v>4.7225512658086899</v>
      </c>
      <c r="AJ30" s="9">
        <f>FemDeath!BT30-AC30</f>
        <v>2.4944791850069166</v>
      </c>
      <c r="AK30" s="9">
        <f>FemDeath!BU30-AD30</f>
        <v>4.1162656223885143</v>
      </c>
      <c r="AL30" s="9">
        <f>FemDeath!BV30-AE30</f>
        <v>-0.88272016727620084</v>
      </c>
      <c r="AM30" s="9"/>
      <c r="AN30" s="9">
        <f t="shared" si="0"/>
        <v>0.33648742491183015</v>
      </c>
      <c r="AO30" s="9">
        <f t="shared" si="0"/>
        <v>1.5545439211950267</v>
      </c>
      <c r="AP30" s="9">
        <f t="shared" si="1"/>
        <v>0.11991716290044821</v>
      </c>
      <c r="AQ30" s="9">
        <f t="shared" si="2"/>
        <v>1.7669598524466346</v>
      </c>
      <c r="AR30" s="9">
        <f t="shared" si="3"/>
        <v>0.80501027670183656</v>
      </c>
    </row>
    <row r="31" spans="1:44" x14ac:dyDescent="0.2">
      <c r="A31" t="str">
        <f>MalCnts!A31</f>
        <v>28 jaar</v>
      </c>
      <c r="B31" s="10">
        <f>FemDeath!AZ31/FemCnts!N31</f>
        <v>3.8873348939011095E-4</v>
      </c>
      <c r="C31" s="10">
        <f>FemDeath!BA31/FemCnts!O31</f>
        <v>3.4780698542871788E-4</v>
      </c>
      <c r="D31" s="10">
        <f>FemDeath!BB31/FemCnts!P31</f>
        <v>3.7035630175491908E-4</v>
      </c>
      <c r="E31" s="10">
        <f>FemDeath!BC31/FemCnts!Q31</f>
        <v>3.4769478358483255E-4</v>
      </c>
      <c r="F31" s="10">
        <f>FemDeath!BD31/FemCnts!R31</f>
        <v>2.9283463930850632E-4</v>
      </c>
      <c r="G31" s="10">
        <f>FemDeath!BE31/FemCnts!S31</f>
        <v>3.0563592648437182E-4</v>
      </c>
      <c r="H31" s="10">
        <f>FemDeath!BF31/FemCnts!T31</f>
        <v>3.5349607619355425E-4</v>
      </c>
      <c r="I31" s="10">
        <f>FemDeath!BG31/FemCnts!U31</f>
        <v>3.2595852177810374E-4</v>
      </c>
      <c r="J31" s="10">
        <f>FemDeath!BH31/FemCnts!V31</f>
        <v>1.8762096614922778E-4</v>
      </c>
      <c r="K31" s="10">
        <f>FemDeath!BI31/FemCnts!W31</f>
        <v>1.9877554265723145E-4</v>
      </c>
      <c r="L31" s="10">
        <f>FemDeath!BJ31/FemCnts!X31</f>
        <v>2.0396300111159835E-4</v>
      </c>
      <c r="M31" s="10">
        <f>FemDeath!BK31/FemCnts!Y31</f>
        <v>2.3542176320664912E-4</v>
      </c>
      <c r="N31" s="10">
        <f>FemDeath!BL31/FemCnts!Z31</f>
        <v>1.698454406490094E-4</v>
      </c>
      <c r="O31" s="10">
        <f>FemDeath!BM31/FemCnts!AA31</f>
        <v>2.6487987207283217E-4</v>
      </c>
      <c r="P31" s="10">
        <f>FemDeath!BN31/FemCnts!AB31</f>
        <v>3.2515660115717499E-4</v>
      </c>
      <c r="Q31" s="10">
        <f>FemDeath!BO31/FemCnts!AC31</f>
        <v>2.7740047062424673E-4</v>
      </c>
      <c r="R31" s="10">
        <f>FemDeath!BP31/FemCnts!AD31</f>
        <v>3.9825148633144004E-4</v>
      </c>
      <c r="S31" s="10">
        <f>FemDeath!BQ31/FemCnts!AE31</f>
        <v>1.9523079068470227E-4</v>
      </c>
      <c r="T31" s="10">
        <f>FemDeath!BR31/FemCnts!AF31</f>
        <v>2.3280593834224263E-4</v>
      </c>
      <c r="U31" s="10">
        <f>FemDeath!BS31/FemCnts!AG31</f>
        <v>3.0169124562991358E-4</v>
      </c>
      <c r="V31" s="10">
        <f>FemDeath!BT31/FemCnts!AH31</f>
        <v>2.3160313911331628E-4</v>
      </c>
      <c r="W31" s="10">
        <f>FemDeath!BU31/FemCnts!AI31</f>
        <v>2.4047453641853257E-4</v>
      </c>
      <c r="X31" s="10">
        <f>FemDeath!BV31/FemCnts!AJ31</f>
        <v>2.2763686666608298E-4</v>
      </c>
      <c r="Y31" s="83">
        <f>X31*'Female fit'!O31/'Female fit'!N31</f>
        <v>2.2977159454965832E-4</v>
      </c>
      <c r="Z31" s="10"/>
      <c r="AA31" s="39">
        <f>'Female fit'!J31*FemCnts!AF31</f>
        <v>29.057545476698849</v>
      </c>
      <c r="AB31" s="39">
        <f>'Female fit'!K31*FemCnts!AG31</f>
        <v>29.60784531299857</v>
      </c>
      <c r="AC31" s="39">
        <f>'Female fit'!L31*FemCnts!AH31</f>
        <v>29.777622824348914</v>
      </c>
      <c r="AD31" s="39">
        <f>'Female fit'!M31*FemCnts!AI31</f>
        <v>30.066760708943935</v>
      </c>
      <c r="AE31" s="39">
        <f>'Female fit'!N31*FemCnts!AJ31</f>
        <v>30.87554667754106</v>
      </c>
      <c r="AF31" s="39">
        <f>'Female fit'!O31*FemCnts!AK31</f>
        <v>31.571649997673049</v>
      </c>
      <c r="AH31" s="9">
        <f>FemDeath!BR31-AA31</f>
        <v>-3.0575454766988486</v>
      </c>
      <c r="AI31" s="9">
        <f>FemDeath!BS31-AB31</f>
        <v>4.3921546870014296</v>
      </c>
      <c r="AJ31" s="9">
        <f>FemDeath!BT31-AC31</f>
        <v>-3.7776228243489136</v>
      </c>
      <c r="AK31" s="9">
        <f>FemDeath!BU31-AD31</f>
        <v>-3.066760708943935</v>
      </c>
      <c r="AL31" s="9">
        <f>FemDeath!BV31-AE31</f>
        <v>-4.8755466775410596</v>
      </c>
      <c r="AM31" s="9"/>
      <c r="AN31" s="9">
        <f t="shared" si="0"/>
        <v>-0.98026848431640512</v>
      </c>
      <c r="AO31" s="9">
        <f t="shared" si="0"/>
        <v>2.8391429060717357</v>
      </c>
      <c r="AP31" s="9">
        <f t="shared" si="1"/>
        <v>-2.3883783920768225</v>
      </c>
      <c r="AQ31" s="9">
        <f t="shared" si="2"/>
        <v>1.7080192573985087</v>
      </c>
      <c r="AR31" s="9">
        <f t="shared" si="3"/>
        <v>2.1575666169282299</v>
      </c>
    </row>
    <row r="32" spans="1:44" x14ac:dyDescent="0.2">
      <c r="A32" t="str">
        <f>MalCnts!A32</f>
        <v>29 jaar</v>
      </c>
      <c r="B32" s="10">
        <f>FemDeath!AZ32/FemCnts!N32</f>
        <v>2.6622349866081512E-4</v>
      </c>
      <c r="C32" s="10">
        <f>FemDeath!BA32/FemCnts!O32</f>
        <v>4.2788824565819281E-4</v>
      </c>
      <c r="D32" s="10">
        <f>FemDeath!BB32/FemCnts!P32</f>
        <v>3.7282895335091391E-4</v>
      </c>
      <c r="E32" s="10">
        <f>FemDeath!BC32/FemCnts!Q32</f>
        <v>4.1593405554610251E-4</v>
      </c>
      <c r="F32" s="10">
        <f>FemDeath!BD32/FemCnts!R32</f>
        <v>3.4676124992569403E-4</v>
      </c>
      <c r="G32" s="10">
        <f>FemDeath!BE32/FemCnts!S32</f>
        <v>3.0273063028517228E-4</v>
      </c>
      <c r="H32" s="10">
        <f>FemDeath!BF32/FemCnts!T32</f>
        <v>2.7540341500234604E-4</v>
      </c>
      <c r="I32" s="10">
        <f>FemDeath!BG32/FemCnts!U32</f>
        <v>2.4205016489667485E-4</v>
      </c>
      <c r="J32" s="10">
        <f>FemDeath!BH32/FemCnts!V32</f>
        <v>3.9566995038907546E-4</v>
      </c>
      <c r="K32" s="10">
        <f>FemDeath!BI32/FemCnts!W32</f>
        <v>3.0394838760282772E-4</v>
      </c>
      <c r="L32" s="10">
        <f>FemDeath!BJ32/FemCnts!X32</f>
        <v>3.2616108404083933E-4</v>
      </c>
      <c r="M32" s="10">
        <f>FemDeath!BK32/FemCnts!Y32</f>
        <v>3.247939588323657E-4</v>
      </c>
      <c r="N32" s="10">
        <f>FemDeath!BL32/FemCnts!Z32</f>
        <v>2.8565307434121257E-4</v>
      </c>
      <c r="O32" s="10">
        <f>FemDeath!BM32/FemCnts!AA32</f>
        <v>2.7909294791926239E-4</v>
      </c>
      <c r="P32" s="10">
        <f>FemDeath!BN32/FemCnts!AB32</f>
        <v>3.1268015751262937E-4</v>
      </c>
      <c r="Q32" s="10">
        <f>FemDeath!BO32/FemCnts!AC32</f>
        <v>2.6621283716331208E-4</v>
      </c>
      <c r="R32" s="10">
        <f>FemDeath!BP32/FemCnts!AD32</f>
        <v>2.469651779099147E-4</v>
      </c>
      <c r="S32" s="10">
        <f>FemDeath!BQ32/FemCnts!AE32</f>
        <v>2.1602532192469169E-4</v>
      </c>
      <c r="T32" s="10">
        <f>FemDeath!BR32/FemCnts!AF32</f>
        <v>2.9417442704933857E-4</v>
      </c>
      <c r="U32" s="10">
        <f>FemDeath!BS32/FemCnts!AG32</f>
        <v>2.9203022955345923E-4</v>
      </c>
      <c r="V32" s="10">
        <f>FemDeath!BT32/FemCnts!AH32</f>
        <v>2.72025272025272E-4</v>
      </c>
      <c r="W32" s="10">
        <f>FemDeath!BU32/FemCnts!AI32</f>
        <v>3.263016791308029E-4</v>
      </c>
      <c r="X32" s="10">
        <f>FemDeath!BV32/FemCnts!AJ32</f>
        <v>3.1401556121558915E-4</v>
      </c>
      <c r="Y32" s="83">
        <f>X32*'Female fit'!O32/'Female fit'!N32</f>
        <v>3.1175467502743583E-4</v>
      </c>
      <c r="Z32" s="10"/>
      <c r="AA32" s="39">
        <f>'Female fit'!J32*FemCnts!AF32</f>
        <v>30.043176064996359</v>
      </c>
      <c r="AB32" s="39">
        <f>'Female fit'!K32*FemCnts!AG32</f>
        <v>30.991091596174414</v>
      </c>
      <c r="AC32" s="39">
        <f>'Female fit'!L32*FemCnts!AH32</f>
        <v>31.033558328135836</v>
      </c>
      <c r="AD32" s="39">
        <f>'Female fit'!M32*FemCnts!AI32</f>
        <v>30.659711316350798</v>
      </c>
      <c r="AE32" s="39">
        <f>'Female fit'!N32*FemCnts!AJ32</f>
        <v>30.776646394387839</v>
      </c>
      <c r="AF32" s="39">
        <f>'Female fit'!O32*FemCnts!AK32</f>
        <v>30.96150191242528</v>
      </c>
      <c r="AH32" s="9">
        <f>FemDeath!BR32-AA32</f>
        <v>1.9568239350036407</v>
      </c>
      <c r="AI32" s="9">
        <f>FemDeath!BS32-AB32</f>
        <v>2.0089084038255862</v>
      </c>
      <c r="AJ32" s="9">
        <f>FemDeath!BT32-AC32</f>
        <v>-3.3558328135836035E-2</v>
      </c>
      <c r="AK32" s="9">
        <f>FemDeath!BU32-AD32</f>
        <v>6.3402886836492023</v>
      </c>
      <c r="AL32" s="9">
        <f>FemDeath!BV32-AE32</f>
        <v>5.2233536056121608</v>
      </c>
      <c r="AM32" s="9"/>
      <c r="AN32" s="9">
        <f t="shared" si="0"/>
        <v>-1.8062369337958244</v>
      </c>
      <c r="AO32" s="9">
        <f t="shared" si="0"/>
        <v>1.6369140436530933</v>
      </c>
      <c r="AP32" s="9">
        <f t="shared" si="1"/>
        <v>-0.60041728681323714</v>
      </c>
      <c r="AQ32" s="9">
        <f t="shared" si="2"/>
        <v>3.0931365569264515</v>
      </c>
      <c r="AR32" s="9">
        <f t="shared" si="3"/>
        <v>3.1958317779977454</v>
      </c>
    </row>
    <row r="33" spans="1:44" x14ac:dyDescent="0.2">
      <c r="A33" t="str">
        <f>MalCnts!A33</f>
        <v>30 jaar</v>
      </c>
      <c r="B33" s="10">
        <f>FemDeath!AZ33/FemCnts!N33</f>
        <v>3.7739046049338026E-4</v>
      </c>
      <c r="C33" s="10">
        <f>FemDeath!BA33/FemCnts!O33</f>
        <v>4.0088836862487272E-4</v>
      </c>
      <c r="D33" s="10">
        <f>FemDeath!BB33/FemCnts!P33</f>
        <v>3.088790196012956E-4</v>
      </c>
      <c r="E33" s="10">
        <f>FemDeath!BC33/FemCnts!Q33</f>
        <v>3.987674460757658E-4</v>
      </c>
      <c r="F33" s="10">
        <f>FemDeath!BD33/FemCnts!R33</f>
        <v>3.681711334950769E-4</v>
      </c>
      <c r="G33" s="10">
        <f>FemDeath!BE33/FemCnts!S33</f>
        <v>3.763866877971474E-4</v>
      </c>
      <c r="H33" s="10">
        <f>FemDeath!BF33/FemCnts!T33</f>
        <v>4.1432555883422938E-4</v>
      </c>
      <c r="I33" s="10">
        <f>FemDeath!BG33/FemCnts!U33</f>
        <v>4.3886955367987017E-4</v>
      </c>
      <c r="J33" s="10">
        <f>FemDeath!BH33/FemCnts!V33</f>
        <v>2.8132786753476408E-4</v>
      </c>
      <c r="K33" s="10">
        <f>FemDeath!BI33/FemCnts!W33</f>
        <v>2.0192841637639458E-4</v>
      </c>
      <c r="L33" s="10">
        <f>FemDeath!BJ33/FemCnts!X33</f>
        <v>3.6088054853843375E-4</v>
      </c>
      <c r="M33" s="10">
        <f>FemDeath!BK33/FemCnts!Y33</f>
        <v>2.7571266801240706E-4</v>
      </c>
      <c r="N33" s="10">
        <f>FemDeath!BL33/FemCnts!Z33</f>
        <v>3.1367311214319685E-4</v>
      </c>
      <c r="O33" s="10">
        <f>FemDeath!BM33/FemCnts!AA33</f>
        <v>2.5467065990261392E-4</v>
      </c>
      <c r="P33" s="10">
        <f>FemDeath!BN33/FemCnts!AB33</f>
        <v>3.0799495285690158E-4</v>
      </c>
      <c r="Q33" s="10">
        <f>FemDeath!BO33/FemCnts!AC33</f>
        <v>3.3042751489353433E-4</v>
      </c>
      <c r="R33" s="10">
        <f>FemDeath!BP33/FemCnts!AD33</f>
        <v>3.4916201117318437E-4</v>
      </c>
      <c r="S33" s="10">
        <f>FemDeath!BQ33/FemCnts!AE33</f>
        <v>2.7313397692488816E-4</v>
      </c>
      <c r="T33" s="10">
        <f>FemDeath!BR33/FemCnts!AF33</f>
        <v>2.7885964993818612E-4</v>
      </c>
      <c r="U33" s="10">
        <f>FemDeath!BS33/FemCnts!AG33</f>
        <v>2.8127608608862918E-4</v>
      </c>
      <c r="V33" s="10">
        <f>FemDeath!BT33/FemCnts!AH33</f>
        <v>1.8396362776273948E-4</v>
      </c>
      <c r="W33" s="10">
        <f>FemDeath!BU33/FemCnts!AI33</f>
        <v>2.8672714002710874E-4</v>
      </c>
      <c r="X33" s="10">
        <f>FemDeath!BV33/FemCnts!AJ33</f>
        <v>3.2875384988061043E-4</v>
      </c>
      <c r="Y33" s="83">
        <f>X33*'Female fit'!O33/'Female fit'!N33</f>
        <v>3.2262767483732494E-4</v>
      </c>
      <c r="Z33" s="10"/>
      <c r="AA33" s="39">
        <f>'Female fit'!J33*FemCnts!AF33</f>
        <v>30.270086207611723</v>
      </c>
      <c r="AB33" s="39">
        <f>'Female fit'!K33*FemCnts!AG33</f>
        <v>30.472592364552391</v>
      </c>
      <c r="AC33" s="39">
        <f>'Female fit'!L33*FemCnts!AH33</f>
        <v>31.005233295124398</v>
      </c>
      <c r="AD33" s="39">
        <f>'Female fit'!M33*FemCnts!AI33</f>
        <v>30.698685472386497</v>
      </c>
      <c r="AE33" s="39">
        <f>'Female fit'!N33*FemCnts!AJ33</f>
        <v>30.266973429934822</v>
      </c>
      <c r="AF33" s="39">
        <f>'Female fit'!O33*FemCnts!AK33</f>
        <v>30.08328208324177</v>
      </c>
      <c r="AH33" s="9">
        <f>FemDeath!BR33-AA33</f>
        <v>-0.27008620761172253</v>
      </c>
      <c r="AI33" s="9">
        <f>FemDeath!BS33-AB33</f>
        <v>0.52740763544760938</v>
      </c>
      <c r="AJ33" s="9">
        <f>FemDeath!BT33-AC33</f>
        <v>-10.005233295124398</v>
      </c>
      <c r="AK33" s="9">
        <f>FemDeath!BU33-AD33</f>
        <v>2.3013145276135027</v>
      </c>
      <c r="AL33" s="9">
        <f>FemDeath!BV33-AE33</f>
        <v>7.7330265700651779</v>
      </c>
      <c r="AM33" s="9"/>
      <c r="AN33" s="9">
        <f t="shared" si="0"/>
        <v>0.85633676057158259</v>
      </c>
      <c r="AO33" s="9">
        <f t="shared" si="0"/>
        <v>1.5559785530757346</v>
      </c>
      <c r="AP33" s="9">
        <f t="shared" si="1"/>
        <v>-0.85789884438337227</v>
      </c>
      <c r="AQ33" s="9">
        <f t="shared" si="2"/>
        <v>4.4369562679589896</v>
      </c>
      <c r="AR33" s="9">
        <f t="shared" si="3"/>
        <v>3.5086841322139408</v>
      </c>
    </row>
    <row r="34" spans="1:44" x14ac:dyDescent="0.2">
      <c r="A34" t="str">
        <f>MalCnts!A34</f>
        <v>31 jaar</v>
      </c>
      <c r="B34" s="10">
        <f>FemDeath!AZ34/FemCnts!N34</f>
        <v>4.6601124440034876E-4</v>
      </c>
      <c r="C34" s="10">
        <f>FemDeath!BA34/FemCnts!O34</f>
        <v>4.0597783207837671E-4</v>
      </c>
      <c r="D34" s="10">
        <f>FemDeath!BB34/FemCnts!P34</f>
        <v>4.4725576640470259E-4</v>
      </c>
      <c r="E34" s="10">
        <f>FemDeath!BC34/FemCnts!Q34</f>
        <v>3.6639492376487441E-4</v>
      </c>
      <c r="F34" s="10">
        <f>FemDeath!BD34/FemCnts!R34</f>
        <v>3.803142119798977E-4</v>
      </c>
      <c r="G34" s="10">
        <f>FemDeath!BE34/FemCnts!S34</f>
        <v>4.5352759431956688E-4</v>
      </c>
      <c r="H34" s="10">
        <f>FemDeath!BF34/FemCnts!T34</f>
        <v>3.3738526420243114E-4</v>
      </c>
      <c r="I34" s="10">
        <f>FemDeath!BG34/FemCnts!U34</f>
        <v>3.1346694440512066E-4</v>
      </c>
      <c r="J34" s="10">
        <f>FemDeath!BH34/FemCnts!V34</f>
        <v>3.6647935499633518E-4</v>
      </c>
      <c r="K34" s="10">
        <f>FemDeath!BI34/FemCnts!W34</f>
        <v>3.1018611166700019E-4</v>
      </c>
      <c r="L34" s="10">
        <f>FemDeath!BJ34/FemCnts!X34</f>
        <v>3.2192511217078127E-4</v>
      </c>
      <c r="M34" s="10">
        <f>FemDeath!BK34/FemCnts!Y34</f>
        <v>3.4028486704584121E-4</v>
      </c>
      <c r="N34" s="10">
        <f>FemDeath!BL34/FemCnts!Z34</f>
        <v>3.6372573113787173E-4</v>
      </c>
      <c r="O34" s="10">
        <f>FemDeath!BM34/FemCnts!AA34</f>
        <v>3.1315661871666398E-4</v>
      </c>
      <c r="P34" s="10">
        <f>FemDeath!BN34/FemCnts!AB34</f>
        <v>2.7443207806068001E-4</v>
      </c>
      <c r="Q34" s="10">
        <f>FemDeath!BO34/FemCnts!AC34</f>
        <v>1.8789556962025316E-4</v>
      </c>
      <c r="R34" s="10">
        <f>FemDeath!BP34/FemCnts!AD34</f>
        <v>3.669476713307647E-4</v>
      </c>
      <c r="S34" s="10">
        <f>FemDeath!BQ34/FemCnts!AE34</f>
        <v>3.1830437387657282E-4</v>
      </c>
      <c r="T34" s="10">
        <f>FemDeath!BR34/FemCnts!AF34</f>
        <v>2.9850467812800254E-4</v>
      </c>
      <c r="U34" s="10">
        <f>FemDeath!BS34/FemCnts!AG34</f>
        <v>2.5738842671324172E-4</v>
      </c>
      <c r="V34" s="10">
        <f>FemDeath!BT34/FemCnts!AH34</f>
        <v>3.5929542167808929E-4</v>
      </c>
      <c r="W34" s="10">
        <f>FemDeath!BU34/FemCnts!AI34</f>
        <v>3.3002440443622279E-4</v>
      </c>
      <c r="X34" s="10">
        <f>FemDeath!BV34/FemCnts!AJ34</f>
        <v>3.5018192377991495E-4</v>
      </c>
      <c r="Y34" s="83">
        <f>X34*'Female fit'!O34/'Female fit'!N34</f>
        <v>3.4421336948914404E-4</v>
      </c>
      <c r="Z34" s="10"/>
      <c r="AA34" s="39">
        <f>'Female fit'!J34*FemCnts!AF34</f>
        <v>31.511074437343591</v>
      </c>
      <c r="AB34" s="39">
        <f>'Female fit'!K34*FemCnts!AG34</f>
        <v>31.466451773817848</v>
      </c>
      <c r="AC34" s="39">
        <f>'Female fit'!L34*FemCnts!AH34</f>
        <v>31.680151171463955</v>
      </c>
      <c r="AD34" s="39">
        <f>'Female fit'!M34*FemCnts!AI34</f>
        <v>32.225425340075027</v>
      </c>
      <c r="AE34" s="39">
        <f>'Female fit'!N34*FemCnts!AJ34</f>
        <v>32.21895444087135</v>
      </c>
      <c r="AF34" s="39">
        <f>'Female fit'!O34*FemCnts!AK34</f>
        <v>32.035786082203984</v>
      </c>
      <c r="AH34" s="9">
        <f>FemDeath!BR34-AA34</f>
        <v>0.48892556265640863</v>
      </c>
      <c r="AI34" s="9">
        <f>FemDeath!BS34-AB34</f>
        <v>-3.4664517738178482</v>
      </c>
      <c r="AJ34" s="9">
        <f>FemDeath!BT34-AC34</f>
        <v>8.3198488285360455</v>
      </c>
      <c r="AK34" s="9">
        <f>FemDeath!BU34-AD34</f>
        <v>5.7745746599249728</v>
      </c>
      <c r="AL34" s="9">
        <f>FemDeath!BV34-AE34</f>
        <v>8.7810455591286498</v>
      </c>
      <c r="AM34" s="9"/>
      <c r="AN34" s="9">
        <f t="shared" si="0"/>
        <v>1.4482888210401996</v>
      </c>
      <c r="AO34" s="9">
        <f t="shared" si="0"/>
        <v>1.2255662249936172</v>
      </c>
      <c r="AP34" s="9">
        <f t="shared" si="1"/>
        <v>-0.16144288336948379</v>
      </c>
      <c r="AQ34" s="9">
        <f t="shared" si="2"/>
        <v>7.3173185575897666</v>
      </c>
      <c r="AR34" s="9">
        <f t="shared" si="3"/>
        <v>5.5518836201199635</v>
      </c>
    </row>
    <row r="35" spans="1:44" x14ac:dyDescent="0.2">
      <c r="A35" t="str">
        <f>MalCnts!A35</f>
        <v>32 jaar</v>
      </c>
      <c r="B35" s="10">
        <f>FemDeath!AZ35/FemCnts!N35</f>
        <v>4.0707050147954473E-4</v>
      </c>
      <c r="C35" s="10">
        <f>FemDeath!BA35/FemCnts!O35</f>
        <v>5.3143712574850303E-4</v>
      </c>
      <c r="D35" s="10">
        <f>FemDeath!BB35/FemCnts!P35</f>
        <v>5.3454700959130064E-4</v>
      </c>
      <c r="E35" s="10">
        <f>FemDeath!BC35/FemCnts!Q35</f>
        <v>3.5096395440659172E-4</v>
      </c>
      <c r="F35" s="10">
        <f>FemDeath!BD35/FemCnts!R35</f>
        <v>4.077319287384441E-4</v>
      </c>
      <c r="G35" s="10">
        <f>FemDeath!BE35/FemCnts!S35</f>
        <v>3.8980700020850139E-4</v>
      </c>
      <c r="H35" s="10">
        <f>FemDeath!BF35/FemCnts!T35</f>
        <v>3.409672103199409E-4</v>
      </c>
      <c r="I35" s="10">
        <f>FemDeath!BG35/FemCnts!U35</f>
        <v>3.9754713418209647E-4</v>
      </c>
      <c r="J35" s="10">
        <f>FemDeath!BH35/FemCnts!V35</f>
        <v>3.4309471432319522E-4</v>
      </c>
      <c r="K35" s="10">
        <f>FemDeath!BI35/FemCnts!W35</f>
        <v>4.1570766625771845E-4</v>
      </c>
      <c r="L35" s="10">
        <f>FemDeath!BJ35/FemCnts!X35</f>
        <v>3.7898432201699447E-4</v>
      </c>
      <c r="M35" s="10">
        <f>FemDeath!BK35/FemCnts!Y35</f>
        <v>4.0150161604400456E-4</v>
      </c>
      <c r="N35" s="10">
        <f>FemDeath!BL35/FemCnts!Z35</f>
        <v>3.1068866083478158E-4</v>
      </c>
      <c r="O35" s="10">
        <f>FemDeath!BM35/FemCnts!AA35</f>
        <v>3.3403743184162694E-4</v>
      </c>
      <c r="P35" s="10">
        <f>FemDeath!BN35/FemCnts!AB35</f>
        <v>2.4195987498739792E-4</v>
      </c>
      <c r="Q35" s="10">
        <f>FemDeath!BO35/FemCnts!AC35</f>
        <v>2.6296094018650001E-4</v>
      </c>
      <c r="R35" s="10">
        <f>FemDeath!BP35/FemCnts!AD35</f>
        <v>3.7353412430822465E-4</v>
      </c>
      <c r="S35" s="10">
        <f>FemDeath!BQ35/FemCnts!AE35</f>
        <v>2.6833545765570643E-4</v>
      </c>
      <c r="T35" s="10">
        <f>FemDeath!BR35/FemCnts!AF35</f>
        <v>3.7139859425632074E-4</v>
      </c>
      <c r="U35" s="10">
        <f>FemDeath!BS35/FemCnts!AG35</f>
        <v>3.6006758191537488E-4</v>
      </c>
      <c r="V35" s="10">
        <f>FemDeath!BT35/FemCnts!AH35</f>
        <v>3.2794650828064931E-4</v>
      </c>
      <c r="W35" s="10">
        <f>FemDeath!BU35/FemCnts!AI35</f>
        <v>4.1035888560800023E-4</v>
      </c>
      <c r="X35" s="10">
        <f>FemDeath!BV35/FemCnts!AJ35</f>
        <v>3.1627175436796937E-4</v>
      </c>
      <c r="Y35" s="83">
        <f>X35*'Female fit'!O35/'Female fit'!N35</f>
        <v>3.1295846071358231E-4</v>
      </c>
      <c r="Z35" s="10"/>
      <c r="AA35" s="39">
        <f>'Female fit'!J35*FemCnts!AF35</f>
        <v>34.836434010491566</v>
      </c>
      <c r="AB35" s="39">
        <f>'Female fit'!K35*FemCnts!AG35</f>
        <v>34.682126187078104</v>
      </c>
      <c r="AC35" s="39">
        <f>'Female fit'!L35*FemCnts!AH35</f>
        <v>34.792928602843759</v>
      </c>
      <c r="AD35" s="39">
        <f>'Female fit'!M35*FemCnts!AI35</f>
        <v>35.164635822448794</v>
      </c>
      <c r="AE35" s="39">
        <f>'Female fit'!N35*FemCnts!AJ35</f>
        <v>36.318458396195226</v>
      </c>
      <c r="AF35" s="39">
        <f>'Female fit'!O35*FemCnts!AK35</f>
        <v>36.32688998468727</v>
      </c>
      <c r="AH35" s="9">
        <f>FemDeath!BR35-AA35</f>
        <v>5.1635659895084345</v>
      </c>
      <c r="AI35" s="9">
        <f>FemDeath!BS35-AB35</f>
        <v>4.3178738129218956</v>
      </c>
      <c r="AJ35" s="9">
        <f>FemDeath!BT35-AC35</f>
        <v>1.2070713971562412</v>
      </c>
      <c r="AK35" s="9">
        <f>FemDeath!BU35-AD35</f>
        <v>10.835364177551206</v>
      </c>
      <c r="AL35" s="9">
        <f>FemDeath!BV35-AE35</f>
        <v>0.68154160380477435</v>
      </c>
      <c r="AM35" s="9"/>
      <c r="AN35" s="9">
        <f t="shared" si="0"/>
        <v>-0.38250577343523984</v>
      </c>
      <c r="AO35" s="9">
        <f t="shared" si="0"/>
        <v>1.3651720462550707</v>
      </c>
      <c r="AP35" s="9">
        <f t="shared" si="1"/>
        <v>2.5127432504855749</v>
      </c>
      <c r="AQ35" s="9">
        <f t="shared" si="2"/>
        <v>6.3007783377728179</v>
      </c>
      <c r="AR35" s="9">
        <f t="shared" si="3"/>
        <v>5.3775525840189147</v>
      </c>
    </row>
    <row r="36" spans="1:44" x14ac:dyDescent="0.2">
      <c r="A36" t="str">
        <f>MalCnts!A36</f>
        <v>33 jaar</v>
      </c>
      <c r="B36" s="10">
        <f>FemDeath!AZ36/FemCnts!N36</f>
        <v>4.9773255170888178E-4</v>
      </c>
      <c r="C36" s="10">
        <f>FemDeath!BA36/FemCnts!O36</f>
        <v>4.055023550329081E-4</v>
      </c>
      <c r="D36" s="10">
        <f>FemDeath!BB36/FemCnts!P36</f>
        <v>4.7051442910915934E-4</v>
      </c>
      <c r="E36" s="10">
        <f>FemDeath!BC36/FemCnts!Q36</f>
        <v>4.7305855244082952E-4</v>
      </c>
      <c r="F36" s="10">
        <f>FemDeath!BD36/FemCnts!R36</f>
        <v>5.0260877890000481E-4</v>
      </c>
      <c r="G36" s="10">
        <f>FemDeath!BE36/FemCnts!S36</f>
        <v>5.5002750137506877E-4</v>
      </c>
      <c r="H36" s="10">
        <f>FemDeath!BF36/FemCnts!T36</f>
        <v>4.7266711509444251E-4</v>
      </c>
      <c r="I36" s="10">
        <f>FemDeath!BG36/FemCnts!U36</f>
        <v>4.1756823444558328E-4</v>
      </c>
      <c r="J36" s="10">
        <f>FemDeath!BH36/FemCnts!V36</f>
        <v>3.1764624135158476E-4</v>
      </c>
      <c r="K36" s="10">
        <f>FemDeath!BI36/FemCnts!W36</f>
        <v>3.8235530870160185E-4</v>
      </c>
      <c r="L36" s="10">
        <f>FemDeath!BJ36/FemCnts!X36</f>
        <v>3.3360628392927545E-4</v>
      </c>
      <c r="M36" s="10">
        <f>FemDeath!BK36/FemCnts!Y36</f>
        <v>3.8836885082652858E-4</v>
      </c>
      <c r="N36" s="10">
        <f>FemDeath!BL36/FemCnts!Z36</f>
        <v>4.0089801154586275E-4</v>
      </c>
      <c r="O36" s="10">
        <f>FemDeath!BM36/FemCnts!AA36</f>
        <v>3.8816108685104316E-4</v>
      </c>
      <c r="P36" s="10">
        <f>FemDeath!BN36/FemCnts!AB36</f>
        <v>4.510113439157589E-4</v>
      </c>
      <c r="Q36" s="10">
        <f>FemDeath!BO36/FemCnts!AC36</f>
        <v>3.3155499291677968E-4</v>
      </c>
      <c r="R36" s="10">
        <f>FemDeath!BP36/FemCnts!AD36</f>
        <v>3.6178722891081947E-4</v>
      </c>
      <c r="S36" s="10">
        <f>FemDeath!BQ36/FemCnts!AE36</f>
        <v>3.4143676591095329E-4</v>
      </c>
      <c r="T36" s="10">
        <f>FemDeath!BR36/FemCnts!AF36</f>
        <v>3.6112404610983871E-4</v>
      </c>
      <c r="U36" s="10">
        <f>FemDeath!BS36/FemCnts!AG36</f>
        <v>3.8606844441993216E-4</v>
      </c>
      <c r="V36" s="10">
        <f>FemDeath!BT36/FemCnts!AH36</f>
        <v>3.5700554731696603E-4</v>
      </c>
      <c r="W36" s="10">
        <f>FemDeath!BU36/FemCnts!AI36</f>
        <v>4.6099611317002622E-4</v>
      </c>
      <c r="X36" s="10">
        <f>FemDeath!BV36/FemCnts!AJ36</f>
        <v>4.0430319223737869E-4</v>
      </c>
      <c r="Y36" s="83">
        <f>X36*'Female fit'!O36/'Female fit'!N36</f>
        <v>4.029771361327579E-4</v>
      </c>
      <c r="Z36" s="10"/>
      <c r="AA36" s="39">
        <f>'Female fit'!J36*FemCnts!AF36</f>
        <v>38.097785174355764</v>
      </c>
      <c r="AB36" s="39">
        <f>'Female fit'!K36*FemCnts!AG36</f>
        <v>39.259906953409157</v>
      </c>
      <c r="AC36" s="39">
        <f>'Female fit'!L36*FemCnts!AH36</f>
        <v>39.295343019279471</v>
      </c>
      <c r="AD36" s="39">
        <f>'Female fit'!M36*FemCnts!AI36</f>
        <v>39.664949260790053</v>
      </c>
      <c r="AE36" s="39">
        <f>'Female fit'!N36*FemCnts!AJ36</f>
        <v>40.659549238010946</v>
      </c>
      <c r="AF36" s="39">
        <f>'Female fit'!O36*FemCnts!AK36</f>
        <v>40.962527963754283</v>
      </c>
      <c r="AH36" s="9">
        <f>FemDeath!BR36-AA36</f>
        <v>-9.7785174355763615E-2</v>
      </c>
      <c r="AI36" s="9">
        <f>FemDeath!BS36-AB36</f>
        <v>2.7400930465908431</v>
      </c>
      <c r="AJ36" s="9">
        <f>FemDeath!BT36-AC36</f>
        <v>-0.29534301927947126</v>
      </c>
      <c r="AK36" s="9">
        <f>FemDeath!BU36-AD36</f>
        <v>11.335050739209947</v>
      </c>
      <c r="AL36" s="9">
        <f>FemDeath!BV36-AE36</f>
        <v>5.3404507619890538</v>
      </c>
      <c r="AM36" s="9"/>
      <c r="AN36" s="9">
        <f t="shared" si="0"/>
        <v>-0.97656110956002851</v>
      </c>
      <c r="AO36" s="9">
        <f t="shared" si="0"/>
        <v>2.2369200872246831</v>
      </c>
      <c r="AP36" s="9">
        <f t="shared" si="1"/>
        <v>2.7666294403739657</v>
      </c>
      <c r="AQ36" s="9">
        <f t="shared" si="2"/>
        <v>6.1109199513409154</v>
      </c>
      <c r="AR36" s="9">
        <f t="shared" si="3"/>
        <v>3.3095216843643427</v>
      </c>
    </row>
    <row r="37" spans="1:44" x14ac:dyDescent="0.2">
      <c r="A37" t="str">
        <f>MalCnts!A37</f>
        <v>34 jaar</v>
      </c>
      <c r="B37" s="10">
        <f>FemDeath!AZ37/FemCnts!N37</f>
        <v>5.8145016814910267E-4</v>
      </c>
      <c r="C37" s="10">
        <f>FemDeath!BA37/FemCnts!O37</f>
        <v>6.6141732283464571E-4</v>
      </c>
      <c r="D37" s="10">
        <f>FemDeath!BB37/FemCnts!P37</f>
        <v>6.2251964827639869E-4</v>
      </c>
      <c r="E37" s="10">
        <f>FemDeath!BC37/FemCnts!Q37</f>
        <v>4.5548561486824518E-4</v>
      </c>
      <c r="F37" s="10">
        <f>FemDeath!BD37/FemCnts!R37</f>
        <v>5.496938510635049E-4</v>
      </c>
      <c r="G37" s="10">
        <f>FemDeath!BE37/FemCnts!S37</f>
        <v>4.7156239010198535E-4</v>
      </c>
      <c r="H37" s="10">
        <f>FemDeath!BF37/FemCnts!T37</f>
        <v>5.8520599250936332E-4</v>
      </c>
      <c r="I37" s="10">
        <f>FemDeath!BG37/FemCnts!U37</f>
        <v>3.9189238452845321E-4</v>
      </c>
      <c r="J37" s="10">
        <f>FemDeath!BH37/FemCnts!V37</f>
        <v>3.793770628627793E-4</v>
      </c>
      <c r="K37" s="10">
        <f>FemDeath!BI37/FemCnts!W37</f>
        <v>3.5641799910895501E-4</v>
      </c>
      <c r="L37" s="10">
        <f>FemDeath!BJ37/FemCnts!X37</f>
        <v>5.019525955968718E-4</v>
      </c>
      <c r="M37" s="10">
        <f>FemDeath!BK37/FemCnts!Y37</f>
        <v>3.1267020353821636E-4</v>
      </c>
      <c r="N37" s="10">
        <f>FemDeath!BL37/FemCnts!Z37</f>
        <v>3.7823741365237989E-4</v>
      </c>
      <c r="O37" s="10">
        <f>FemDeath!BM37/FemCnts!AA37</f>
        <v>3.0026423252462169E-4</v>
      </c>
      <c r="P37" s="10">
        <f>FemDeath!BN37/FemCnts!AB37</f>
        <v>3.0046620724414333E-4</v>
      </c>
      <c r="Q37" s="10">
        <f>FemDeath!BO37/FemCnts!AC37</f>
        <v>4.8849592105905913E-4</v>
      </c>
      <c r="R37" s="10">
        <f>FemDeath!BP37/FemCnts!AD37</f>
        <v>3.7015176222251122E-4</v>
      </c>
      <c r="S37" s="10">
        <f>FemDeath!BQ37/FemCnts!AE37</f>
        <v>4.6886534586301152E-4</v>
      </c>
      <c r="T37" s="10">
        <f>FemDeath!BR37/FemCnts!AF37</f>
        <v>3.193126070422944E-4</v>
      </c>
      <c r="U37" s="10">
        <f>FemDeath!BS37/FemCnts!AG37</f>
        <v>4.1430871649042852E-4</v>
      </c>
      <c r="V37" s="10">
        <f>FemDeath!BT37/FemCnts!AH37</f>
        <v>5.1019943331420084E-4</v>
      </c>
      <c r="W37" s="10">
        <f>FemDeath!BU37/FemCnts!AI37</f>
        <v>3.9998545507436095E-4</v>
      </c>
      <c r="X37" s="10">
        <f>FemDeath!BV37/FemCnts!AJ37</f>
        <v>4.2714506914410806E-4</v>
      </c>
      <c r="Y37" s="83">
        <f>X37*'Female fit'!O37/'Female fit'!N37</f>
        <v>4.2699845376516584E-4</v>
      </c>
      <c r="Z37" s="10"/>
      <c r="AA37" s="39">
        <f>'Female fit'!J37*FemCnts!AF37</f>
        <v>40.197149037373556</v>
      </c>
      <c r="AB37" s="39">
        <f>'Female fit'!K37*FemCnts!AG37</f>
        <v>41.293062489867147</v>
      </c>
      <c r="AC37" s="39">
        <f>'Female fit'!L37*FemCnts!AH37</f>
        <v>42.662627658860544</v>
      </c>
      <c r="AD37" s="39">
        <f>'Female fit'!M37*FemCnts!AI37</f>
        <v>42.742412415435538</v>
      </c>
      <c r="AE37" s="39">
        <f>'Female fit'!N37*FemCnts!AJ37</f>
        <v>43.648301574893082</v>
      </c>
      <c r="AF37" s="39">
        <f>'Female fit'!O37*FemCnts!AK37</f>
        <v>44.117124632827647</v>
      </c>
      <c r="AH37" s="9">
        <f>FemDeath!BR37-AA37</f>
        <v>-7.1971490373735563</v>
      </c>
      <c r="AI37" s="9">
        <f>FemDeath!BS37-AB37</f>
        <v>2.7069375101328532</v>
      </c>
      <c r="AJ37" s="9">
        <f>FemDeath!BT37-AC37</f>
        <v>13.337372341139456</v>
      </c>
      <c r="AK37" s="9">
        <f>FemDeath!BU37-AD37</f>
        <v>1.2575875845644617</v>
      </c>
      <c r="AL37" s="9">
        <f>FemDeath!BV37-AE37</f>
        <v>4.3516984251069175</v>
      </c>
      <c r="AM37" s="9"/>
      <c r="AN37" s="9">
        <f t="shared" si="0"/>
        <v>-1.9400838976794745</v>
      </c>
      <c r="AO37" s="9">
        <f t="shared" si="0"/>
        <v>2.4746123194243408</v>
      </c>
      <c r="AP37" s="9">
        <f t="shared" si="1"/>
        <v>3.4630452238866356</v>
      </c>
      <c r="AQ37" s="9">
        <f t="shared" si="2"/>
        <v>7.8004438123309665</v>
      </c>
      <c r="AR37" s="9">
        <f t="shared" si="3"/>
        <v>1.9626919264106448</v>
      </c>
    </row>
    <row r="38" spans="1:44" x14ac:dyDescent="0.2">
      <c r="A38" t="str">
        <f>MalCnts!A38</f>
        <v>35 jaar</v>
      </c>
      <c r="B38" s="10">
        <f>FemDeath!AZ38/FemCnts!N38</f>
        <v>6.1760323624095788E-4</v>
      </c>
      <c r="C38" s="10">
        <f>FemDeath!BA38/FemCnts!O38</f>
        <v>5.95354666875563E-4</v>
      </c>
      <c r="D38" s="10">
        <f>FemDeath!BB38/FemCnts!P38</f>
        <v>6.8368277119416595E-4</v>
      </c>
      <c r="E38" s="10">
        <f>FemDeath!BC38/FemCnts!Q38</f>
        <v>5.9883033658931128E-4</v>
      </c>
      <c r="F38" s="10">
        <f>FemDeath!BD38/FemCnts!R38</f>
        <v>5.0069499454466644E-4</v>
      </c>
      <c r="G38" s="10">
        <f>FemDeath!BE38/FemCnts!S38</f>
        <v>6.1957394729796912E-4</v>
      </c>
      <c r="H38" s="10">
        <f>FemDeath!BF38/FemCnts!T38</f>
        <v>5.1298081932655236E-4</v>
      </c>
      <c r="I38" s="10">
        <f>FemDeath!BG38/FemCnts!U38</f>
        <v>5.2797425496966242E-4</v>
      </c>
      <c r="J38" s="10">
        <f>FemDeath!BH38/FemCnts!V38</f>
        <v>5.5600623456171212E-4</v>
      </c>
      <c r="K38" s="10">
        <f>FemDeath!BI38/FemCnts!W38</f>
        <v>4.3540814781160077E-4</v>
      </c>
      <c r="L38" s="10">
        <f>FemDeath!BJ38/FemCnts!X38</f>
        <v>4.3491583390168926E-4</v>
      </c>
      <c r="M38" s="10">
        <f>FemDeath!BK38/FemCnts!Y38</f>
        <v>4.1106877882494486E-4</v>
      </c>
      <c r="N38" s="10">
        <f>FemDeath!BL38/FemCnts!Z38</f>
        <v>3.7272086229475171E-4</v>
      </c>
      <c r="O38" s="10">
        <f>FemDeath!BM38/FemCnts!AA38</f>
        <v>4.378632274500438E-4</v>
      </c>
      <c r="P38" s="10">
        <f>FemDeath!BN38/FemCnts!AB38</f>
        <v>3.7967727431683067E-4</v>
      </c>
      <c r="Q38" s="10">
        <f>FemDeath!BO38/FemCnts!AC38</f>
        <v>4.1565973900434993E-4</v>
      </c>
      <c r="R38" s="10">
        <f>FemDeath!BP38/FemCnts!AD38</f>
        <v>5.0589070814970472E-4</v>
      </c>
      <c r="S38" s="10">
        <f>FemDeath!BQ38/FemCnts!AE38</f>
        <v>3.5814480988479678E-4</v>
      </c>
      <c r="T38" s="10">
        <f>FemDeath!BR38/FemCnts!AF38</f>
        <v>3.6627860932921517E-4</v>
      </c>
      <c r="U38" s="10">
        <f>FemDeath!BS38/FemCnts!AG38</f>
        <v>4.4110737128774582E-4</v>
      </c>
      <c r="V38" s="10">
        <f>FemDeath!BT38/FemCnts!AH38</f>
        <v>3.0848617421055583E-4</v>
      </c>
      <c r="W38" s="10">
        <f>FemDeath!BU38/FemCnts!AI38</f>
        <v>3.9828375907453335E-4</v>
      </c>
      <c r="X38" s="10">
        <f>FemDeath!BV38/FemCnts!AJ38</f>
        <v>3.5857073704214997E-4</v>
      </c>
      <c r="Y38" s="83">
        <f>X38*'Female fit'!O38/'Female fit'!N38</f>
        <v>3.5471818988151081E-4</v>
      </c>
      <c r="Z38" s="10"/>
      <c r="AA38" s="39">
        <f>'Female fit'!J38*FemCnts!AF38</f>
        <v>40.240362888235666</v>
      </c>
      <c r="AB38" s="39">
        <f>'Female fit'!K38*FemCnts!AG38</f>
        <v>41.113852159704329</v>
      </c>
      <c r="AC38" s="39">
        <f>'Female fit'!L38*FemCnts!AH38</f>
        <v>41.735802345682444</v>
      </c>
      <c r="AD38" s="39">
        <f>'Female fit'!M38*FemCnts!AI38</f>
        <v>42.647977404546012</v>
      </c>
      <c r="AE38" s="39">
        <f>'Female fit'!N38*FemCnts!AJ38</f>
        <v>42.607127928207682</v>
      </c>
      <c r="AF38" s="39">
        <f>'Female fit'!O38*FemCnts!AK38</f>
        <v>42.588019454176177</v>
      </c>
      <c r="AH38" s="9">
        <f>FemDeath!BR38-AA38</f>
        <v>-3.2403628882356657</v>
      </c>
      <c r="AI38" s="9">
        <f>FemDeath!BS38-AB38</f>
        <v>4.8861478402956706</v>
      </c>
      <c r="AJ38" s="9">
        <f>FemDeath!BT38-AC38</f>
        <v>-8.7358023456824441</v>
      </c>
      <c r="AK38" s="9">
        <f>FemDeath!BU38-AD38</f>
        <v>1.3520225954539882</v>
      </c>
      <c r="AL38" s="9">
        <f>FemDeath!BV38-AE38</f>
        <v>-2.6071279282076816</v>
      </c>
      <c r="AM38" s="9"/>
      <c r="AN38" s="9">
        <f t="shared" si="0"/>
        <v>-1.3848177967495503</v>
      </c>
      <c r="AO38" s="9">
        <f t="shared" si="0"/>
        <v>0.51049795021347821</v>
      </c>
      <c r="AP38" s="9">
        <f t="shared" si="1"/>
        <v>6.4253322305737779</v>
      </c>
      <c r="AQ38" s="9">
        <f t="shared" si="2"/>
        <v>6.942539513929356</v>
      </c>
      <c r="AR38" s="9">
        <f t="shared" si="3"/>
        <v>5.6338341883239824</v>
      </c>
    </row>
    <row r="39" spans="1:44" x14ac:dyDescent="0.2">
      <c r="A39" t="str">
        <f>MalCnts!A39</f>
        <v>36 jaar</v>
      </c>
      <c r="B39" s="10">
        <f>FemDeath!AZ39/FemCnts!N39</f>
        <v>6.7917864662335014E-4</v>
      </c>
      <c r="C39" s="10">
        <f>FemDeath!BA39/FemCnts!O39</f>
        <v>6.6176244267290472E-4</v>
      </c>
      <c r="D39" s="10">
        <f>FemDeath!BB39/FemCnts!P39</f>
        <v>6.7247392208685862E-4</v>
      </c>
      <c r="E39" s="10">
        <f>FemDeath!BC39/FemCnts!Q39</f>
        <v>6.2846144781806038E-4</v>
      </c>
      <c r="F39" s="10">
        <f>FemDeath!BD39/FemCnts!R39</f>
        <v>5.6816412938576004E-4</v>
      </c>
      <c r="G39" s="10">
        <f>FemDeath!BE39/FemCnts!S39</f>
        <v>6.5892430607034016E-4</v>
      </c>
      <c r="H39" s="10">
        <f>FemDeath!BF39/FemCnts!T39</f>
        <v>5.291492200800626E-4</v>
      </c>
      <c r="I39" s="10">
        <f>FemDeath!BG39/FemCnts!U39</f>
        <v>5.7055150633633612E-4</v>
      </c>
      <c r="J39" s="10">
        <f>FemDeath!BH39/FemCnts!V39</f>
        <v>5.0307715526637939E-4</v>
      </c>
      <c r="K39" s="10">
        <f>FemDeath!BI39/FemCnts!W39</f>
        <v>5.4625406276459184E-4</v>
      </c>
      <c r="L39" s="10">
        <f>FemDeath!BJ39/FemCnts!X39</f>
        <v>5.5735567794288525E-4</v>
      </c>
      <c r="M39" s="10">
        <f>FemDeath!BK39/FemCnts!Y39</f>
        <v>5.0357439077372719E-4</v>
      </c>
      <c r="N39" s="10">
        <f>FemDeath!BL39/FemCnts!Z39</f>
        <v>4.4084200823573023E-4</v>
      </c>
      <c r="O39" s="10">
        <f>FemDeath!BM39/FemCnts!AA39</f>
        <v>4.1284034154986308E-4</v>
      </c>
      <c r="P39" s="10">
        <f>FemDeath!BN39/FemCnts!AB39</f>
        <v>4.2735467456444609E-4</v>
      </c>
      <c r="Q39" s="10">
        <f>FemDeath!BO39/FemCnts!AC39</f>
        <v>4.4838581108011159E-4</v>
      </c>
      <c r="R39" s="10">
        <f>FemDeath!BP39/FemCnts!AD39</f>
        <v>4.9097945587923833E-4</v>
      </c>
      <c r="S39" s="10">
        <f>FemDeath!BQ39/FemCnts!AE39</f>
        <v>3.8721793593479248E-4</v>
      </c>
      <c r="T39" s="10">
        <f>FemDeath!BR39/FemCnts!AF39</f>
        <v>3.6565600664110369E-4</v>
      </c>
      <c r="U39" s="10">
        <f>FemDeath!BS39/FemCnts!AG39</f>
        <v>3.7317830066386457E-4</v>
      </c>
      <c r="V39" s="10">
        <f>FemDeath!BT39/FemCnts!AH39</f>
        <v>4.9501180412763694E-4</v>
      </c>
      <c r="W39" s="10">
        <f>FemDeath!BU39/FemCnts!AI39</f>
        <v>5.0198936526233589E-4</v>
      </c>
      <c r="X39" s="10">
        <f>FemDeath!BV39/FemCnts!AJ39</f>
        <v>3.7517753937130964E-4</v>
      </c>
      <c r="Y39" s="83">
        <f>X39*'Female fit'!O39/'Female fit'!N39</f>
        <v>3.6163197334797444E-4</v>
      </c>
      <c r="Z39" s="10"/>
      <c r="AA39" s="39">
        <f>'Female fit'!J39*FemCnts!AF39</f>
        <v>41.328688377940821</v>
      </c>
      <c r="AB39" s="39">
        <f>'Female fit'!K39*FemCnts!AG39</f>
        <v>40.277990612819558</v>
      </c>
      <c r="AC39" s="39">
        <f>'Female fit'!L39*FemCnts!AH39</f>
        <v>40.198072253900605</v>
      </c>
      <c r="AD39" s="39">
        <f>'Female fit'!M39*FemCnts!AI39</f>
        <v>39.777806035124769</v>
      </c>
      <c r="AE39" s="39">
        <f>'Female fit'!N39*FemCnts!AJ39</f>
        <v>39.95310323063984</v>
      </c>
      <c r="AF39" s="39">
        <f>'Female fit'!O39*FemCnts!AK39</f>
        <v>38.892124201842918</v>
      </c>
      <c r="AH39" s="9">
        <f>FemDeath!BR39-AA39</f>
        <v>-4.3286883779408214</v>
      </c>
      <c r="AI39" s="9">
        <f>FemDeath!BS39-AB39</f>
        <v>-2.2779906128195577</v>
      </c>
      <c r="AJ39" s="9">
        <f>FemDeath!BT39-AC39</f>
        <v>11.801927746099395</v>
      </c>
      <c r="AK39" s="9">
        <f>FemDeath!BU39-AD39</f>
        <v>14.222193964875231</v>
      </c>
      <c r="AL39" s="9">
        <f>FemDeath!BV39-AE39</f>
        <v>2.0468967693601599</v>
      </c>
      <c r="AM39" s="9"/>
      <c r="AN39" s="9">
        <f t="shared" si="0"/>
        <v>-2.869350724017643</v>
      </c>
      <c r="AO39" s="9">
        <f t="shared" si="0"/>
        <v>0.82790905024415762</v>
      </c>
      <c r="AP39" s="9">
        <f t="shared" si="1"/>
        <v>9.0435649054846508</v>
      </c>
      <c r="AQ39" s="9">
        <f t="shared" si="2"/>
        <v>9.9205795530982321</v>
      </c>
      <c r="AR39" s="9">
        <f t="shared" si="3"/>
        <v>9.5960770744022348</v>
      </c>
    </row>
    <row r="40" spans="1:44" x14ac:dyDescent="0.2">
      <c r="A40" t="str">
        <f>MalCnts!A40</f>
        <v>37 jaar</v>
      </c>
      <c r="B40" s="10">
        <f>FemDeath!AZ40/FemCnts!N40</f>
        <v>9.1087229417347905E-4</v>
      </c>
      <c r="C40" s="10">
        <f>FemDeath!BA40/FemCnts!O40</f>
        <v>7.0810859673968722E-4</v>
      </c>
      <c r="D40" s="10">
        <f>FemDeath!BB40/FemCnts!P40</f>
        <v>7.3765012332587996E-4</v>
      </c>
      <c r="E40" s="10">
        <f>FemDeath!BC40/FemCnts!Q40</f>
        <v>6.8026147061583215E-4</v>
      </c>
      <c r="F40" s="10">
        <f>FemDeath!BD40/FemCnts!R40</f>
        <v>6.3710800160456831E-4</v>
      </c>
      <c r="G40" s="10">
        <f>FemDeath!BE40/FemCnts!S40</f>
        <v>6.7091056606128686E-4</v>
      </c>
      <c r="H40" s="10">
        <f>FemDeath!BF40/FemCnts!T40</f>
        <v>5.7827778361896755E-4</v>
      </c>
      <c r="I40" s="10">
        <f>FemDeath!BG40/FemCnts!U40</f>
        <v>5.6878012036617142E-4</v>
      </c>
      <c r="J40" s="10">
        <f>FemDeath!BH40/FemCnts!V40</f>
        <v>5.549835917894601E-4</v>
      </c>
      <c r="K40" s="10">
        <f>FemDeath!BI40/FemCnts!W40</f>
        <v>5.8645621266577861E-4</v>
      </c>
      <c r="L40" s="10">
        <f>FemDeath!BJ40/FemCnts!X40</f>
        <v>5.3647093054974635E-4</v>
      </c>
      <c r="M40" s="10">
        <f>FemDeath!BK40/FemCnts!Y40</f>
        <v>6.8845192625076627E-4</v>
      </c>
      <c r="N40" s="10">
        <f>FemDeath!BL40/FemCnts!Z40</f>
        <v>6.2179234109751278E-4</v>
      </c>
      <c r="O40" s="10">
        <f>FemDeath!BM40/FemCnts!AA40</f>
        <v>4.8078367739415247E-4</v>
      </c>
      <c r="P40" s="10">
        <f>FemDeath!BN40/FemCnts!AB40</f>
        <v>4.7270862039486256E-4</v>
      </c>
      <c r="Q40" s="10">
        <f>FemDeath!BO40/FemCnts!AC40</f>
        <v>4.7600630708356887E-4</v>
      </c>
      <c r="R40" s="10">
        <f>FemDeath!BP40/FemCnts!AD40</f>
        <v>5.5589747662252581E-4</v>
      </c>
      <c r="S40" s="10">
        <f>FemDeath!BQ40/FemCnts!AE40</f>
        <v>4.7881713016164864E-4</v>
      </c>
      <c r="T40" s="10">
        <f>FemDeath!BR40/FemCnts!AF40</f>
        <v>5.1980055060354621E-4</v>
      </c>
      <c r="U40" s="10">
        <f>FemDeath!BS40/FemCnts!AG40</f>
        <v>3.7251980236844168E-4</v>
      </c>
      <c r="V40" s="10">
        <f>FemDeath!BT40/FemCnts!AH40</f>
        <v>5.6582605726549927E-4</v>
      </c>
      <c r="W40" s="10">
        <f>FemDeath!BU40/FemCnts!AI40</f>
        <v>4.5464878381450331E-4</v>
      </c>
      <c r="X40" s="10">
        <f>FemDeath!BV40/FemCnts!AJ40</f>
        <v>5.5036278079967707E-4</v>
      </c>
      <c r="Y40" s="83">
        <f>X40*'Female fit'!O40/'Female fit'!N40</f>
        <v>5.255968303885649E-4</v>
      </c>
      <c r="Z40" s="10"/>
      <c r="AA40" s="39">
        <f>'Female fit'!J40*FemCnts!AF40</f>
        <v>46.060103505841944</v>
      </c>
      <c r="AB40" s="39">
        <f>'Female fit'!K40*FemCnts!AG40</f>
        <v>43.502698033132418</v>
      </c>
      <c r="AC40" s="39">
        <f>'Female fit'!L40*FemCnts!AH40</f>
        <v>41.981493569408045</v>
      </c>
      <c r="AD40" s="39">
        <f>'Female fit'!M40*FemCnts!AI40</f>
        <v>41.45415731445685</v>
      </c>
      <c r="AE40" s="39">
        <f>'Female fit'!N40*FemCnts!AJ40</f>
        <v>40.962747086628539</v>
      </c>
      <c r="AF40" s="39">
        <f>'Female fit'!O40*FemCnts!AK40</f>
        <v>39.515242503090604</v>
      </c>
      <c r="AH40" s="9">
        <f>FemDeath!BR40-AA40</f>
        <v>7.9398964941580559</v>
      </c>
      <c r="AI40" s="9">
        <f>FemDeath!BS40-AB40</f>
        <v>-5.5026980331324182</v>
      </c>
      <c r="AJ40" s="9">
        <f>FemDeath!BT40-AC40</f>
        <v>16.018506430591955</v>
      </c>
      <c r="AK40" s="9">
        <f>FemDeath!BU40-AD40</f>
        <v>6.5458426855431497</v>
      </c>
      <c r="AL40" s="9">
        <f>FemDeath!BV40-AE40</f>
        <v>19.037252913371461</v>
      </c>
      <c r="AM40" s="9"/>
      <c r="AN40" s="9">
        <f t="shared" si="0"/>
        <v>-1.3426142107493491</v>
      </c>
      <c r="AO40" s="9">
        <f t="shared" si="0"/>
        <v>-0.72599452982815083</v>
      </c>
      <c r="AP40" s="9">
        <f t="shared" si="1"/>
        <v>6.5625829682218013</v>
      </c>
      <c r="AQ40" s="9">
        <f t="shared" si="2"/>
        <v>8.5874213732200211</v>
      </c>
      <c r="AR40" s="9">
        <f t="shared" si="3"/>
        <v>10.055614360060611</v>
      </c>
    </row>
    <row r="41" spans="1:44" x14ac:dyDescent="0.2">
      <c r="A41" t="str">
        <f>MalCnts!A41</f>
        <v>38 jaar</v>
      </c>
      <c r="B41" s="10">
        <f>FemDeath!AZ41/FemCnts!N41</f>
        <v>8.7549391802897649E-4</v>
      </c>
      <c r="C41" s="10">
        <f>FemDeath!BA41/FemCnts!O41</f>
        <v>1.0011080967483091E-3</v>
      </c>
      <c r="D41" s="10">
        <f>FemDeath!BB41/FemCnts!P41</f>
        <v>6.700344051374323E-4</v>
      </c>
      <c r="E41" s="10">
        <f>FemDeath!BC41/FemCnts!Q41</f>
        <v>7.6837373698566979E-4</v>
      </c>
      <c r="F41" s="10">
        <f>FemDeath!BD41/FemCnts!R41</f>
        <v>7.2800144034693571E-4</v>
      </c>
      <c r="G41" s="10">
        <f>FemDeath!BE41/FemCnts!S41</f>
        <v>6.5437286638967513E-4</v>
      </c>
      <c r="H41" s="10">
        <f>FemDeath!BF41/FemCnts!T41</f>
        <v>6.9664592383859728E-4</v>
      </c>
      <c r="I41" s="10">
        <f>FemDeath!BG41/FemCnts!U41</f>
        <v>5.7240122313103464E-4</v>
      </c>
      <c r="J41" s="10">
        <f>FemDeath!BH41/FemCnts!V41</f>
        <v>7.1551120582872359E-4</v>
      </c>
      <c r="K41" s="10">
        <f>FemDeath!BI41/FemCnts!W41</f>
        <v>6.5108353160568449E-4</v>
      </c>
      <c r="L41" s="10">
        <f>FemDeath!BJ41/FemCnts!X41</f>
        <v>5.3567691985771085E-4</v>
      </c>
      <c r="M41" s="10">
        <f>FemDeath!BK41/FemCnts!Y41</f>
        <v>6.90331722559314E-4</v>
      </c>
      <c r="N41" s="10">
        <f>FemDeath!BL41/FemCnts!Z41</f>
        <v>5.5616304060932843E-4</v>
      </c>
      <c r="O41" s="10">
        <f>FemDeath!BM41/FemCnts!AA41</f>
        <v>5.9232933511032138E-4</v>
      </c>
      <c r="P41" s="10">
        <f>FemDeath!BN41/FemCnts!AB41</f>
        <v>4.9049540035435793E-4</v>
      </c>
      <c r="Q41" s="10">
        <f>FemDeath!BO41/FemCnts!AC41</f>
        <v>3.9144442994650257E-4</v>
      </c>
      <c r="R41" s="10">
        <f>FemDeath!BP41/FemCnts!AD41</f>
        <v>5.2405200969001832E-4</v>
      </c>
      <c r="S41" s="10">
        <f>FemDeath!BQ41/FemCnts!AE41</f>
        <v>5.5306457028858115E-4</v>
      </c>
      <c r="T41" s="10">
        <f>FemDeath!BR41/FemCnts!AF41</f>
        <v>4.2851429333231759E-4</v>
      </c>
      <c r="U41" s="10">
        <f>FemDeath!BS41/FemCnts!AG41</f>
        <v>5.2603389571138914E-4</v>
      </c>
      <c r="V41" s="10">
        <f>FemDeath!BT41/FemCnts!AH41</f>
        <v>5.9370863505411506E-4</v>
      </c>
      <c r="W41" s="10">
        <f>FemDeath!BU41/FemCnts!AI41</f>
        <v>7.0805730414456012E-4</v>
      </c>
      <c r="X41" s="10">
        <f>FemDeath!BV41/FemCnts!AJ41</f>
        <v>6.7346996043363984E-4</v>
      </c>
      <c r="Y41" s="83">
        <f>X41*'Female fit'!O41/'Female fit'!N41</f>
        <v>6.4967895843303627E-4</v>
      </c>
      <c r="Z41" s="10"/>
      <c r="AA41" s="39">
        <f>'Female fit'!J41*FemCnts!AF41</f>
        <v>52.520449810696228</v>
      </c>
      <c r="AB41" s="39">
        <f>'Female fit'!K41*FemCnts!AG41</f>
        <v>50.67285145325576</v>
      </c>
      <c r="AC41" s="39">
        <f>'Female fit'!L41*FemCnts!AH41</f>
        <v>48.204179644725109</v>
      </c>
      <c r="AD41" s="39">
        <f>'Female fit'!M41*FemCnts!AI41</f>
        <v>46.774749064945667</v>
      </c>
      <c r="AE41" s="39">
        <f>'Female fit'!N41*FemCnts!AJ41</f>
        <v>46.848334807619686</v>
      </c>
      <c r="AF41" s="39">
        <f>'Female fit'!O41*FemCnts!AK41</f>
        <v>45.642306946767249</v>
      </c>
      <c r="AH41" s="9">
        <f>FemDeath!BR41-AA41</f>
        <v>-7.5204498106962276</v>
      </c>
      <c r="AI41" s="9">
        <f>FemDeath!BS41-AB41</f>
        <v>4.3271485467442403</v>
      </c>
      <c r="AJ41" s="9">
        <f>FemDeath!BT41-AC41</f>
        <v>12.795820355274891</v>
      </c>
      <c r="AK41" s="9">
        <f>FemDeath!BU41-AD41</f>
        <v>26.225250935054333</v>
      </c>
      <c r="AL41" s="9">
        <f>FemDeath!BV41-AE41</f>
        <v>25.151665192380314</v>
      </c>
      <c r="AM41" s="9"/>
      <c r="AN41" s="9">
        <f t="shared" si="0"/>
        <v>-1.4311689566396795</v>
      </c>
      <c r="AO41" s="9">
        <f t="shared" si="0"/>
        <v>0.71512162812788627</v>
      </c>
      <c r="AP41" s="9">
        <f t="shared" si="1"/>
        <v>10.278247464560497</v>
      </c>
      <c r="AQ41" s="9">
        <f t="shared" si="2"/>
        <v>13.382995859000351</v>
      </c>
      <c r="AR41" s="9">
        <f t="shared" si="3"/>
        <v>11.384839597433237</v>
      </c>
    </row>
    <row r="42" spans="1:44" x14ac:dyDescent="0.2">
      <c r="A42" t="str">
        <f>MalCnts!A42</f>
        <v>39 jaar</v>
      </c>
      <c r="B42" s="10">
        <f>FemDeath!AZ42/FemCnts!N42</f>
        <v>8.335215897671592E-4</v>
      </c>
      <c r="C42" s="10">
        <f>FemDeath!BA42/FemCnts!O42</f>
        <v>8.5902009797472474E-4</v>
      </c>
      <c r="D42" s="10">
        <f>FemDeath!BB42/FemCnts!P42</f>
        <v>9.6228014571670783E-4</v>
      </c>
      <c r="E42" s="10">
        <f>FemDeath!BC42/FemCnts!Q42</f>
        <v>1.0090133506020194E-3</v>
      </c>
      <c r="F42" s="10">
        <f>FemDeath!BD42/FemCnts!R42</f>
        <v>8.3066699483140538E-4</v>
      </c>
      <c r="G42" s="10">
        <f>FemDeath!BE42/FemCnts!S42</f>
        <v>8.236392303287497E-4</v>
      </c>
      <c r="H42" s="10">
        <f>FemDeath!BF42/FemCnts!T42</f>
        <v>6.4041745730550282E-4</v>
      </c>
      <c r="I42" s="10">
        <f>FemDeath!BG42/FemCnts!U42</f>
        <v>6.1997253286246812E-4</v>
      </c>
      <c r="J42" s="10">
        <f>FemDeath!BH42/FemCnts!V42</f>
        <v>6.1093805389831279E-4</v>
      </c>
      <c r="K42" s="10">
        <f>FemDeath!BI42/FemCnts!W42</f>
        <v>7.2318818279735347E-4</v>
      </c>
      <c r="L42" s="10">
        <f>FemDeath!BJ42/FemCnts!X42</f>
        <v>7.3899143733834559E-4</v>
      </c>
      <c r="M42" s="10">
        <f>FemDeath!BK42/FemCnts!Y42</f>
        <v>6.6108233403904568E-4</v>
      </c>
      <c r="N42" s="10">
        <f>FemDeath!BL42/FemCnts!Z42</f>
        <v>6.7200639314190234E-4</v>
      </c>
      <c r="O42" s="10">
        <f>FemDeath!BM42/FemCnts!AA42</f>
        <v>6.6952708755716914E-4</v>
      </c>
      <c r="P42" s="10">
        <f>FemDeath!BN42/FemCnts!AB42</f>
        <v>5.9194948697711134E-4</v>
      </c>
      <c r="Q42" s="10">
        <f>FemDeath!BO42/FemCnts!AC42</f>
        <v>6.393159319528105E-4</v>
      </c>
      <c r="R42" s="10">
        <f>FemDeath!BP42/FemCnts!AD42</f>
        <v>6.2050260711176048E-4</v>
      </c>
      <c r="S42" s="10">
        <f>FemDeath!BQ42/FemCnts!AE42</f>
        <v>7.2874095228716337E-4</v>
      </c>
      <c r="T42" s="10">
        <f>FemDeath!BR42/FemCnts!AF42</f>
        <v>5.6954877988903618E-4</v>
      </c>
      <c r="U42" s="10">
        <f>FemDeath!BS42/FemCnts!AG42</f>
        <v>5.0121521046310393E-4</v>
      </c>
      <c r="V42" s="10">
        <f>FemDeath!BT42/FemCnts!AH42</f>
        <v>5.4178389476085471E-4</v>
      </c>
      <c r="W42" s="10">
        <f>FemDeath!BU42/FemCnts!AI42</f>
        <v>4.6442324438338137E-4</v>
      </c>
      <c r="X42" s="10">
        <f>FemDeath!BV42/FemCnts!AJ42</f>
        <v>5.6416140753490153E-4</v>
      </c>
      <c r="Y42" s="83">
        <f>X42*'Female fit'!O42/'Female fit'!N42</f>
        <v>5.4593684865087311E-4</v>
      </c>
      <c r="Z42" s="10"/>
      <c r="AA42" s="39">
        <f>'Female fit'!J42*FemCnts!AF42</f>
        <v>57.563466471032086</v>
      </c>
      <c r="AB42" s="39">
        <f>'Female fit'!K42*FemCnts!AG42</f>
        <v>58.062580390228689</v>
      </c>
      <c r="AC42" s="39">
        <f>'Female fit'!L42*FemCnts!AH42</f>
        <v>56.067537345174792</v>
      </c>
      <c r="AD42" s="39">
        <f>'Female fit'!M42*FemCnts!AI42</f>
        <v>53.408203314826594</v>
      </c>
      <c r="AE42" s="39">
        <f>'Female fit'!N42*FemCnts!AJ42</f>
        <v>52.3506151466012</v>
      </c>
      <c r="AF42" s="39">
        <f>'Female fit'!O42*FemCnts!AK42</f>
        <v>51.197185164397148</v>
      </c>
      <c r="AH42" s="9">
        <f>FemDeath!BR42-AA42</f>
        <v>0.43653352896791375</v>
      </c>
      <c r="AI42" s="9">
        <f>FemDeath!BS42-AB42</f>
        <v>-5.062580390228689</v>
      </c>
      <c r="AJ42" s="9">
        <f>FemDeath!BT42-AC42</f>
        <v>0.9324626548252084</v>
      </c>
      <c r="AK42" s="9">
        <f>FemDeath!BU42-AD42</f>
        <v>-5.4082033148265936</v>
      </c>
      <c r="AL42" s="9">
        <f>FemDeath!BV42-AE42</f>
        <v>6.6493848533988</v>
      </c>
      <c r="AM42" s="9"/>
      <c r="AN42" s="9">
        <f t="shared" si="0"/>
        <v>-0.21213181730188779</v>
      </c>
      <c r="AO42" s="9">
        <f t="shared" si="0"/>
        <v>0.27682933847638225</v>
      </c>
      <c r="AP42" s="9">
        <f t="shared" si="1"/>
        <v>9.9916317453471297</v>
      </c>
      <c r="AQ42" s="9">
        <f t="shared" si="2"/>
        <v>12.546592688002878</v>
      </c>
      <c r="AR42" s="9">
        <f t="shared" si="3"/>
        <v>12.202329708265712</v>
      </c>
    </row>
    <row r="43" spans="1:44" x14ac:dyDescent="0.2">
      <c r="A43" t="str">
        <f>MalCnts!A43</f>
        <v>40 jaar</v>
      </c>
      <c r="B43" s="10">
        <f>FemDeath!AZ43/FemCnts!N43</f>
        <v>1.141871551428138E-3</v>
      </c>
      <c r="C43" s="10">
        <f>FemDeath!BA43/FemCnts!O43</f>
        <v>9.9588419734067792E-4</v>
      </c>
      <c r="D43" s="10">
        <f>FemDeath!BB43/FemCnts!P43</f>
        <v>8.8921880195164192E-4</v>
      </c>
      <c r="E43" s="10">
        <f>FemDeath!BC43/FemCnts!Q43</f>
        <v>9.8570347899840311E-4</v>
      </c>
      <c r="F43" s="10">
        <f>FemDeath!BD43/FemCnts!R43</f>
        <v>9.2729411055155148E-4</v>
      </c>
      <c r="G43" s="10">
        <f>FemDeath!BE43/FemCnts!S43</f>
        <v>9.4830577078755638E-4</v>
      </c>
      <c r="H43" s="10">
        <f>FemDeath!BF43/FemCnts!T43</f>
        <v>9.0473530591854239E-4</v>
      </c>
      <c r="I43" s="10">
        <f>FemDeath!BG43/FemCnts!U43</f>
        <v>6.8957317798121513E-4</v>
      </c>
      <c r="J43" s="10">
        <f>FemDeath!BH43/FemCnts!V43</f>
        <v>7.6204542419219259E-4</v>
      </c>
      <c r="K43" s="10">
        <f>FemDeath!BI43/FemCnts!W43</f>
        <v>7.9949315151149462E-4</v>
      </c>
      <c r="L43" s="10">
        <f>FemDeath!BJ43/FemCnts!X43</f>
        <v>7.692721915795466E-4</v>
      </c>
      <c r="M43" s="10">
        <f>FemDeath!BK43/FemCnts!Y43</f>
        <v>8.4348189325535812E-4</v>
      </c>
      <c r="N43" s="10">
        <f>FemDeath!BL43/FemCnts!Z43</f>
        <v>7.5356688324737086E-4</v>
      </c>
      <c r="O43" s="10">
        <f>FemDeath!BM43/FemCnts!AA43</f>
        <v>6.0856532994232253E-4</v>
      </c>
      <c r="P43" s="10">
        <f>FemDeath!BN43/FemCnts!AB43</f>
        <v>6.5977360340066168E-4</v>
      </c>
      <c r="Q43" s="10">
        <f>FemDeath!BO43/FemCnts!AC43</f>
        <v>6.3989604150464167E-4</v>
      </c>
      <c r="R43" s="10">
        <f>FemDeath!BP43/FemCnts!AD43</f>
        <v>7.4695243406899846E-4</v>
      </c>
      <c r="S43" s="10">
        <f>FemDeath!BQ43/FemCnts!AE43</f>
        <v>4.68673653560424E-4</v>
      </c>
      <c r="T43" s="10">
        <f>FemDeath!BR43/FemCnts!AF43</f>
        <v>5.8806233460746834E-4</v>
      </c>
      <c r="U43" s="10">
        <f>FemDeath!BS43/FemCnts!AG43</f>
        <v>7.2226126337159361E-4</v>
      </c>
      <c r="V43" s="10">
        <f>FemDeath!BT43/FemCnts!AH43</f>
        <v>6.7685076380728554E-4</v>
      </c>
      <c r="W43" s="10">
        <f>FemDeath!BU43/FemCnts!AI43</f>
        <v>8.0399538412061818E-4</v>
      </c>
      <c r="X43" s="10">
        <f>FemDeath!BV43/FemCnts!AJ43</f>
        <v>5.83095952740551E-4</v>
      </c>
      <c r="Y43" s="83">
        <f>X43*'Female fit'!O43/'Female fit'!N43</f>
        <v>5.6176519500091568E-4</v>
      </c>
      <c r="Z43" s="10"/>
      <c r="AA43" s="39">
        <f>'Female fit'!J43*FemCnts!AF43</f>
        <v>63.683136617687317</v>
      </c>
      <c r="AB43" s="39">
        <f>'Female fit'!K43*FemCnts!AG43</f>
        <v>61.908271369924144</v>
      </c>
      <c r="AC43" s="39">
        <f>'Female fit'!L43*FemCnts!AH43</f>
        <v>62.157479863988968</v>
      </c>
      <c r="AD43" s="39">
        <f>'Female fit'!M43*FemCnts!AI43</f>
        <v>59.670104975644357</v>
      </c>
      <c r="AE43" s="39">
        <f>'Female fit'!N43*FemCnts!AJ43</f>
        <v>56.961001741344553</v>
      </c>
      <c r="AF43" s="39">
        <f>'Female fit'!O43*FemCnts!AK43</f>
        <v>55.368781222407911</v>
      </c>
      <c r="AH43" s="9">
        <f>FemDeath!BR43-AA43</f>
        <v>-3.6831366176873175</v>
      </c>
      <c r="AI43" s="9">
        <f>FemDeath!BS43-AB43</f>
        <v>12.091728630075856</v>
      </c>
      <c r="AJ43" s="9">
        <f>FemDeath!BT43-AC43</f>
        <v>9.8425201360110322</v>
      </c>
      <c r="AK43" s="9">
        <f>FemDeath!BU43-AD43</f>
        <v>25.329895024355643</v>
      </c>
      <c r="AL43" s="9">
        <f>FemDeath!BV43-AE43</f>
        <v>4.0389982586554467</v>
      </c>
      <c r="AM43" s="9"/>
      <c r="AN43" s="9">
        <f t="shared" si="0"/>
        <v>-1.103325443285661</v>
      </c>
      <c r="AO43" s="9">
        <f t="shared" si="0"/>
        <v>1.232662820566891</v>
      </c>
      <c r="AP43" s="9">
        <f t="shared" si="1"/>
        <v>6.3513081055169778</v>
      </c>
      <c r="AQ43" s="9">
        <f t="shared" si="2"/>
        <v>13.552318314428698</v>
      </c>
      <c r="AR43" s="9">
        <f t="shared" si="3"/>
        <v>11.073324673240265</v>
      </c>
    </row>
    <row r="44" spans="1:44" x14ac:dyDescent="0.2">
      <c r="A44" t="str">
        <f>MalCnts!A44</f>
        <v>41 jaar</v>
      </c>
      <c r="B44" s="10">
        <f>FemDeath!AZ44/FemCnts!N44</f>
        <v>1.1935755196859855E-3</v>
      </c>
      <c r="C44" s="10">
        <f>FemDeath!BA44/FemCnts!O44</f>
        <v>1.0768985322271857E-3</v>
      </c>
      <c r="D44" s="10">
        <f>FemDeath!BB44/FemCnts!P44</f>
        <v>1.0734370989195622E-3</v>
      </c>
      <c r="E44" s="10">
        <f>FemDeath!BC44/FemCnts!Q44</f>
        <v>1.0365018834940943E-3</v>
      </c>
      <c r="F44" s="10">
        <f>FemDeath!BD44/FemCnts!R44</f>
        <v>1.0328760625234309E-3</v>
      </c>
      <c r="G44" s="10">
        <f>FemDeath!BE44/FemCnts!S44</f>
        <v>1.0651316684041155E-3</v>
      </c>
      <c r="H44" s="10">
        <f>FemDeath!BF44/FemCnts!T44</f>
        <v>9.9742525109600805E-4</v>
      </c>
      <c r="I44" s="10">
        <f>FemDeath!BG44/FemCnts!U44</f>
        <v>9.2287305368439314E-4</v>
      </c>
      <c r="J44" s="10">
        <f>FemDeath!BH44/FemCnts!V44</f>
        <v>9.7654699334677735E-4</v>
      </c>
      <c r="K44" s="10">
        <f>FemDeath!BI44/FemCnts!W44</f>
        <v>8.4079175866919162E-4</v>
      </c>
      <c r="L44" s="10">
        <f>FemDeath!BJ44/FemCnts!X44</f>
        <v>7.9181340351565149E-4</v>
      </c>
      <c r="M44" s="10">
        <f>FemDeath!BK44/FemCnts!Y44</f>
        <v>8.6910374637552972E-4</v>
      </c>
      <c r="N44" s="10">
        <f>FemDeath!BL44/FemCnts!Z44</f>
        <v>8.8401697312588397E-4</v>
      </c>
      <c r="O44" s="10">
        <f>FemDeath!BM44/FemCnts!AA44</f>
        <v>8.6268991741628555E-4</v>
      </c>
      <c r="P44" s="10">
        <f>FemDeath!BN44/FemCnts!AB44</f>
        <v>9.4469020519761279E-4</v>
      </c>
      <c r="Q44" s="10">
        <f>FemDeath!BO44/FemCnts!AC44</f>
        <v>6.5896617620755547E-4</v>
      </c>
      <c r="R44" s="10">
        <f>FemDeath!BP44/FemCnts!AD44</f>
        <v>6.3806812604299602E-4</v>
      </c>
      <c r="S44" s="10">
        <f>FemDeath!BQ44/FemCnts!AE44</f>
        <v>7.6404806556921577E-4</v>
      </c>
      <c r="T44" s="10">
        <f>FemDeath!BR44/FemCnts!AF44</f>
        <v>7.1447709207823526E-4</v>
      </c>
      <c r="U44" s="10">
        <f>FemDeath!BS44/FemCnts!AG44</f>
        <v>6.3324435438302513E-4</v>
      </c>
      <c r="V44" s="10">
        <f>FemDeath!BT44/FemCnts!AH44</f>
        <v>7.572962581797705E-4</v>
      </c>
      <c r="W44" s="10">
        <f>FemDeath!BU44/FemCnts!AI44</f>
        <v>7.3049439486031636E-4</v>
      </c>
      <c r="X44" s="10">
        <f>FemDeath!BV44/FemCnts!AJ44</f>
        <v>6.7370312149112955E-4</v>
      </c>
      <c r="Y44" s="83">
        <f>X44*'Female fit'!O44/'Female fit'!N44</f>
        <v>6.516645751508416E-4</v>
      </c>
      <c r="Z44" s="10"/>
      <c r="AA44" s="39">
        <f>'Female fit'!J44*FemCnts!AF44</f>
        <v>70.233502681251863</v>
      </c>
      <c r="AB44" s="39">
        <f>'Female fit'!K44*FemCnts!AG44</f>
        <v>69.469452061077078</v>
      </c>
      <c r="AC44" s="39">
        <f>'Female fit'!L44*FemCnts!AH44</f>
        <v>67.63115084996744</v>
      </c>
      <c r="AD44" s="39">
        <f>'Female fit'!M44*FemCnts!AI44</f>
        <v>67.959821890112138</v>
      </c>
      <c r="AE44" s="39">
        <f>'Female fit'!N44*FemCnts!AJ44</f>
        <v>65.865652676477467</v>
      </c>
      <c r="AF44" s="39">
        <f>'Female fit'!O44*FemCnts!AK44</f>
        <v>64.254105771738892</v>
      </c>
      <c r="AH44" s="9">
        <f>FemDeath!BR44-AA44</f>
        <v>1.7664973187481365</v>
      </c>
      <c r="AI44" s="9">
        <f>FemDeath!BS44-AB44</f>
        <v>-4.469452061077078</v>
      </c>
      <c r="AJ44" s="9">
        <f>FemDeath!BT44-AC44</f>
        <v>10.36884915003256</v>
      </c>
      <c r="AK44" s="9">
        <f>FemDeath!BU44-AD44</f>
        <v>10.040178109887862</v>
      </c>
      <c r="AL44" s="9">
        <f>FemDeath!BV44-AE44</f>
        <v>6.1343473235225332</v>
      </c>
      <c r="AM44" s="9"/>
      <c r="AN44" s="9">
        <f t="shared" si="0"/>
        <v>0.63543346594442629</v>
      </c>
      <c r="AO44" s="9">
        <f t="shared" si="0"/>
        <v>-0.62790703780062107</v>
      </c>
      <c r="AP44" s="9">
        <f t="shared" si="1"/>
        <v>6.5816268957785908</v>
      </c>
      <c r="AQ44" s="9">
        <f t="shared" si="2"/>
        <v>10.028718419322793</v>
      </c>
      <c r="AR44" s="9">
        <f t="shared" si="3"/>
        <v>11.850788555881804</v>
      </c>
    </row>
    <row r="45" spans="1:44" x14ac:dyDescent="0.2">
      <c r="A45" t="str">
        <f>MalCnts!A45</f>
        <v>42 jaar</v>
      </c>
      <c r="B45" s="10">
        <f>FemDeath!AZ45/FemCnts!N45</f>
        <v>1.2570452043314656E-3</v>
      </c>
      <c r="C45" s="10">
        <f>FemDeath!BA45/FemCnts!O45</f>
        <v>1.3284038347657688E-3</v>
      </c>
      <c r="D45" s="10">
        <f>FemDeath!BB45/FemCnts!P45</f>
        <v>1.2605611890762001E-3</v>
      </c>
      <c r="E45" s="10">
        <f>FemDeath!BC45/FemCnts!Q45</f>
        <v>1.206573098868935E-3</v>
      </c>
      <c r="F45" s="10">
        <f>FemDeath!BD45/FemCnts!R45</f>
        <v>1.3632209192446516E-3</v>
      </c>
      <c r="G45" s="10">
        <f>FemDeath!BE45/FemCnts!S45</f>
        <v>1.0965416762518212E-3</v>
      </c>
      <c r="H45" s="10">
        <f>FemDeath!BF45/FemCnts!T45</f>
        <v>9.7690268837561539E-4</v>
      </c>
      <c r="I45" s="10">
        <f>FemDeath!BG45/FemCnts!U45</f>
        <v>9.6896220272239624E-4</v>
      </c>
      <c r="J45" s="10">
        <f>FemDeath!BH45/FemCnts!V45</f>
        <v>1.0108428692143065E-3</v>
      </c>
      <c r="K45" s="10">
        <f>FemDeath!BI45/FemCnts!W45</f>
        <v>9.9310388661137065E-4</v>
      </c>
      <c r="L45" s="10">
        <f>FemDeath!BJ45/FemCnts!X45</f>
        <v>9.2697335344394164E-4</v>
      </c>
      <c r="M45" s="10">
        <f>FemDeath!BK45/FemCnts!Y45</f>
        <v>8.7494343038165641E-4</v>
      </c>
      <c r="N45" s="10">
        <f>FemDeath!BL45/FemCnts!Z45</f>
        <v>8.8478553567993847E-4</v>
      </c>
      <c r="O45" s="10">
        <f>FemDeath!BM45/FemCnts!AA45</f>
        <v>7.3937153419593343E-4</v>
      </c>
      <c r="P45" s="10">
        <f>FemDeath!BN45/FemCnts!AB45</f>
        <v>8.9592979929497857E-4</v>
      </c>
      <c r="Q45" s="10">
        <f>FemDeath!BO45/FemCnts!AC45</f>
        <v>8.3495938648636388E-4</v>
      </c>
      <c r="R45" s="10">
        <f>FemDeath!BP45/FemCnts!AD45</f>
        <v>7.7017723468803131E-4</v>
      </c>
      <c r="S45" s="10">
        <f>FemDeath!BQ45/FemCnts!AE45</f>
        <v>8.7074776687440692E-4</v>
      </c>
      <c r="T45" s="10">
        <f>FemDeath!BR45/FemCnts!AF45</f>
        <v>8.2007706748345025E-4</v>
      </c>
      <c r="U45" s="10">
        <f>FemDeath!BS45/FemCnts!AG45</f>
        <v>7.5972097520546995E-4</v>
      </c>
      <c r="V45" s="10">
        <f>FemDeath!BT45/FemCnts!AH45</f>
        <v>7.2690619033311693E-4</v>
      </c>
      <c r="W45" s="10">
        <f>FemDeath!BU45/FemCnts!AI45</f>
        <v>8.4118113433759398E-4</v>
      </c>
      <c r="X45" s="10">
        <f>FemDeath!BV45/FemCnts!AJ45</f>
        <v>8.346780924823326E-4</v>
      </c>
      <c r="Y45" s="83">
        <f>X45*'Female fit'!O45/'Female fit'!N45</f>
        <v>8.1259789905128771E-4</v>
      </c>
      <c r="Z45" s="10"/>
      <c r="AA45" s="39">
        <f>'Female fit'!J45*FemCnts!AF45</f>
        <v>79.516071635760809</v>
      </c>
      <c r="AB45" s="39">
        <f>'Female fit'!K45*FemCnts!AG45</f>
        <v>77.723530622679874</v>
      </c>
      <c r="AC45" s="39">
        <f>'Female fit'!L45*FemCnts!AH45</f>
        <v>77.183111768558803</v>
      </c>
      <c r="AD45" s="39">
        <f>'Female fit'!M45*FemCnts!AI45</f>
        <v>75.42552918232775</v>
      </c>
      <c r="AE45" s="39">
        <f>'Female fit'!N45*FemCnts!AJ45</f>
        <v>76.60777226175577</v>
      </c>
      <c r="AF45" s="39">
        <f>'Female fit'!O45*FemCnts!AK45</f>
        <v>75.17330437894266</v>
      </c>
      <c r="AH45" s="9">
        <f>FemDeath!BR45-AA45</f>
        <v>3.4839283642391905</v>
      </c>
      <c r="AI45" s="9">
        <f>FemDeath!BS45-AB45</f>
        <v>-0.72353062267987411</v>
      </c>
      <c r="AJ45" s="9">
        <f>FemDeath!BT45-AC45</f>
        <v>-2.1831117685588026</v>
      </c>
      <c r="AK45" s="9">
        <f>FemDeath!BU45-AD45</f>
        <v>11.57447081767225</v>
      </c>
      <c r="AL45" s="9">
        <f>FemDeath!BV45-AE45</f>
        <v>13.39222773824423</v>
      </c>
      <c r="AM45" s="9"/>
      <c r="AN45" s="9">
        <f t="shared" si="0"/>
        <v>1.4989816924066546</v>
      </c>
      <c r="AO45" s="9">
        <f t="shared" si="0"/>
        <v>-0.38326964686390996</v>
      </c>
      <c r="AP45" s="9">
        <f t="shared" si="1"/>
        <v>8.674190866436172</v>
      </c>
      <c r="AQ45" s="9">
        <f t="shared" si="2"/>
        <v>12.24199520004642</v>
      </c>
      <c r="AR45" s="9">
        <f t="shared" si="3"/>
        <v>10.935232950314658</v>
      </c>
    </row>
    <row r="46" spans="1:44" x14ac:dyDescent="0.2">
      <c r="A46" t="str">
        <f>MalCnts!A46</f>
        <v>43 jaar</v>
      </c>
      <c r="B46" s="10">
        <f>FemDeath!AZ46/FemCnts!N46</f>
        <v>1.2693322644219528E-3</v>
      </c>
      <c r="C46" s="10">
        <f>FemDeath!BA46/FemCnts!O46</f>
        <v>1.314071239087049E-3</v>
      </c>
      <c r="D46" s="10">
        <f>FemDeath!BB46/FemCnts!P46</f>
        <v>1.2404862706180823E-3</v>
      </c>
      <c r="E46" s="10">
        <f>FemDeath!BC46/FemCnts!Q46</f>
        <v>1.5019573380202925E-3</v>
      </c>
      <c r="F46" s="10">
        <f>FemDeath!BD46/FemCnts!R46</f>
        <v>1.1930475737467153E-3</v>
      </c>
      <c r="G46" s="10">
        <f>FemDeath!BE46/FemCnts!S46</f>
        <v>1.3269494905600347E-3</v>
      </c>
      <c r="H46" s="10">
        <f>FemDeath!BF46/FemCnts!T46</f>
        <v>9.839795824236647E-4</v>
      </c>
      <c r="I46" s="10">
        <f>FemDeath!BG46/FemCnts!U46</f>
        <v>1.1161053238983205E-3</v>
      </c>
      <c r="J46" s="10">
        <f>FemDeath!BH46/FemCnts!V46</f>
        <v>1.0636728546029085E-3</v>
      </c>
      <c r="K46" s="10">
        <f>FemDeath!BI46/FemCnts!W46</f>
        <v>1.2323442980377286E-3</v>
      </c>
      <c r="L46" s="10">
        <f>FemDeath!BJ46/FemCnts!X46</f>
        <v>1.01716465352829E-3</v>
      </c>
      <c r="M46" s="10">
        <f>FemDeath!BK46/FemCnts!Y46</f>
        <v>1.1154489682097045E-3</v>
      </c>
      <c r="N46" s="10">
        <f>FemDeath!BL46/FemCnts!Z46</f>
        <v>1.0566276972308808E-3</v>
      </c>
      <c r="O46" s="10">
        <f>FemDeath!BM46/FemCnts!AA46</f>
        <v>9.5468333769613354E-4</v>
      </c>
      <c r="P46" s="10">
        <f>FemDeath!BN46/FemCnts!AB46</f>
        <v>9.4799675431619706E-4</v>
      </c>
      <c r="Q46" s="10">
        <f>FemDeath!BO46/FemCnts!AC46</f>
        <v>1.0043690051725004E-3</v>
      </c>
      <c r="R46" s="10">
        <f>FemDeath!BP46/FemCnts!AD46</f>
        <v>8.2437990324860035E-4</v>
      </c>
      <c r="S46" s="10">
        <f>FemDeath!BQ46/FemCnts!AE46</f>
        <v>9.2683611852267941E-4</v>
      </c>
      <c r="T46" s="10">
        <f>FemDeath!BR46/FemCnts!AF46</f>
        <v>8.870000877252834E-4</v>
      </c>
      <c r="U46" s="10">
        <f>FemDeath!BS46/FemCnts!AG46</f>
        <v>8.0641988906809329E-4</v>
      </c>
      <c r="V46" s="10">
        <f>FemDeath!BT46/FemCnts!AH46</f>
        <v>9.7209402800416329E-4</v>
      </c>
      <c r="W46" s="10">
        <f>FemDeath!BU46/FemCnts!AI46</f>
        <v>8.9804747098244458E-4</v>
      </c>
      <c r="X46" s="10">
        <f>FemDeath!BV46/FemCnts!AJ46</f>
        <v>1.0728997030366894E-3</v>
      </c>
      <c r="Y46" s="83">
        <f>X46*'Female fit'!O46/'Female fit'!N46</f>
        <v>1.0456151120355848E-3</v>
      </c>
      <c r="Z46" s="10"/>
      <c r="AA46" s="39">
        <f>'Female fit'!J46*FemCnts!AF46</f>
        <v>89.826655264545792</v>
      </c>
      <c r="AB46" s="39">
        <f>'Female fit'!K46*FemCnts!AG46</f>
        <v>86.97570074509332</v>
      </c>
      <c r="AC46" s="39">
        <f>'Female fit'!L46*FemCnts!AH46</f>
        <v>85.052585693417043</v>
      </c>
      <c r="AD46" s="39">
        <f>'Female fit'!M46*FemCnts!AI46</f>
        <v>84.392748540475196</v>
      </c>
      <c r="AE46" s="39">
        <f>'Female fit'!N46*FemCnts!AJ46</f>
        <v>82.961015394411987</v>
      </c>
      <c r="AF46" s="39">
        <f>'Female fit'!O46*FemCnts!AK46</f>
        <v>81.429818772992121</v>
      </c>
      <c r="AH46" s="9">
        <f>FemDeath!BR46-AA46</f>
        <v>1.1733447354542079</v>
      </c>
      <c r="AI46" s="9">
        <f>FemDeath!BS46-AB46</f>
        <v>-4.9757007450933202</v>
      </c>
      <c r="AJ46" s="9">
        <f>FemDeath!BT46-AC46</f>
        <v>13.947414306582957</v>
      </c>
      <c r="AK46" s="9">
        <f>FemDeath!BU46-AD46</f>
        <v>8.6072514595248037</v>
      </c>
      <c r="AL46" s="9">
        <f>FemDeath!BV46-AE46</f>
        <v>29.038984605588013</v>
      </c>
      <c r="AM46" s="9"/>
      <c r="AN46" s="9">
        <f t="shared" si="0"/>
        <v>2.5677380608948139</v>
      </c>
      <c r="AO46" s="9">
        <f t="shared" si="0"/>
        <v>-2.6725009525426002</v>
      </c>
      <c r="AP46" s="9">
        <f t="shared" si="1"/>
        <v>7.7722440799871579</v>
      </c>
      <c r="AQ46" s="9">
        <f t="shared" si="2"/>
        <v>13.278368098665307</v>
      </c>
      <c r="AR46" s="9">
        <f t="shared" si="3"/>
        <v>11.969879322657855</v>
      </c>
    </row>
    <row r="47" spans="1:44" x14ac:dyDescent="0.2">
      <c r="A47" t="str">
        <f>MalCnts!A47</f>
        <v>44 jaar</v>
      </c>
      <c r="B47" s="10">
        <f>FemDeath!AZ47/FemCnts!N47</f>
        <v>1.8089632856888073E-3</v>
      </c>
      <c r="C47" s="10">
        <f>FemDeath!BA47/FemCnts!O47</f>
        <v>1.5445627217699853E-3</v>
      </c>
      <c r="D47" s="10">
        <f>FemDeath!BB47/FemCnts!P47</f>
        <v>1.7746374727847841E-3</v>
      </c>
      <c r="E47" s="10">
        <f>FemDeath!BC47/FemCnts!Q47</f>
        <v>1.5624874800682688E-3</v>
      </c>
      <c r="F47" s="10">
        <f>FemDeath!BD47/FemCnts!R47</f>
        <v>1.4169181629696043E-3</v>
      </c>
      <c r="G47" s="10">
        <f>FemDeath!BE47/FemCnts!S47</f>
        <v>1.4774397298395923E-3</v>
      </c>
      <c r="H47" s="10">
        <f>FemDeath!BF47/FemCnts!T47</f>
        <v>1.5562627905348098E-3</v>
      </c>
      <c r="I47" s="10">
        <f>FemDeath!BG47/FemCnts!U47</f>
        <v>1.3485709001518106E-3</v>
      </c>
      <c r="J47" s="10">
        <f>FemDeath!BH47/FemCnts!V47</f>
        <v>1.2018042276125932E-3</v>
      </c>
      <c r="K47" s="10">
        <f>FemDeath!BI47/FemCnts!W47</f>
        <v>1.1886172419418742E-3</v>
      </c>
      <c r="L47" s="10">
        <f>FemDeath!BJ47/FemCnts!X47</f>
        <v>1.122050666118811E-3</v>
      </c>
      <c r="M47" s="10">
        <f>FemDeath!BK47/FemCnts!Y47</f>
        <v>1.1688187774314611E-3</v>
      </c>
      <c r="N47" s="10">
        <f>FemDeath!BL47/FemCnts!Z47</f>
        <v>9.744061230423474E-4</v>
      </c>
      <c r="O47" s="10">
        <f>FemDeath!BM47/FemCnts!AA47</f>
        <v>1.004653130287648E-3</v>
      </c>
      <c r="P47" s="10">
        <f>FemDeath!BN47/FemCnts!AB47</f>
        <v>1.0242824246998389E-3</v>
      </c>
      <c r="Q47" s="10">
        <f>FemDeath!BO47/FemCnts!AC47</f>
        <v>1.0599089441861585E-3</v>
      </c>
      <c r="R47" s="10">
        <f>FemDeath!BP47/FemCnts!AD47</f>
        <v>1.070046229341002E-3</v>
      </c>
      <c r="S47" s="10">
        <f>FemDeath!BQ47/FemCnts!AE47</f>
        <v>1.0576271186440679E-3</v>
      </c>
      <c r="T47" s="10">
        <f>FemDeath!BR47/FemCnts!AF47</f>
        <v>1.0077823190190918E-3</v>
      </c>
      <c r="U47" s="10">
        <f>FemDeath!BS47/FemCnts!AG47</f>
        <v>9.0286002757120943E-4</v>
      </c>
      <c r="V47" s="10">
        <f>FemDeath!BT47/FemCnts!AH47</f>
        <v>1.0284639645816601E-3</v>
      </c>
      <c r="W47" s="10">
        <f>FemDeath!BU47/FemCnts!AI47</f>
        <v>9.4891510633718769E-4</v>
      </c>
      <c r="X47" s="10">
        <f>FemDeath!BV47/FemCnts!AJ47</f>
        <v>8.9010547271300316E-4</v>
      </c>
      <c r="Y47" s="83">
        <f>X47*'Female fit'!O47/'Female fit'!N47</f>
        <v>8.662898202315061E-4</v>
      </c>
      <c r="Z47" s="10"/>
      <c r="AA47" s="39">
        <f>'Female fit'!J47*FemCnts!AF47</f>
        <v>103.24572533872094</v>
      </c>
      <c r="AB47" s="39">
        <f>'Female fit'!K47*FemCnts!AG47</f>
        <v>96.839393435545134</v>
      </c>
      <c r="AC47" s="39">
        <f>'Female fit'!L47*FemCnts!AH47</f>
        <v>93.604717491886888</v>
      </c>
      <c r="AD47" s="39">
        <f>'Female fit'!M47*FemCnts!AI47</f>
        <v>91.341819411208462</v>
      </c>
      <c r="AE47" s="39">
        <f>'Female fit'!N47*FemCnts!AJ47</f>
        <v>90.928393174436934</v>
      </c>
      <c r="AF47" s="39">
        <f>'Female fit'!O47*FemCnts!AK47</f>
        <v>89.107042948691344</v>
      </c>
      <c r="AH47" s="9">
        <f>FemDeath!BR47-AA47</f>
        <v>4.7542746612790552</v>
      </c>
      <c r="AI47" s="9">
        <f>FemDeath!BS47-AB47</f>
        <v>-3.8393934355451336</v>
      </c>
      <c r="AJ47" s="9">
        <f>FemDeath!BT47-AC47</f>
        <v>11.395282508113112</v>
      </c>
      <c r="AK47" s="9">
        <f>FemDeath!BU47-AD47</f>
        <v>5.658180588791538</v>
      </c>
      <c r="AL47" s="9">
        <f>FemDeath!BV47-AE47</f>
        <v>2.071606825563066</v>
      </c>
      <c r="AM47" s="9"/>
      <c r="AN47" s="9">
        <f t="shared" si="0"/>
        <v>5.9085836645758549</v>
      </c>
      <c r="AO47" s="9">
        <f t="shared" si="0"/>
        <v>0.95862170146707515</v>
      </c>
      <c r="AP47" s="9">
        <f t="shared" si="1"/>
        <v>8.0988165045645246</v>
      </c>
      <c r="AQ47" s="9">
        <f t="shared" si="2"/>
        <v>14.707943166022066</v>
      </c>
      <c r="AR47" s="9">
        <f t="shared" si="3"/>
        <v>14.710214282547852</v>
      </c>
    </row>
    <row r="48" spans="1:44" x14ac:dyDescent="0.2">
      <c r="A48" t="str">
        <f>MalCnts!A48</f>
        <v>45 jaar</v>
      </c>
      <c r="B48" s="10">
        <f>FemDeath!AZ48/FemCnts!N48</f>
        <v>2.025443011790664E-3</v>
      </c>
      <c r="C48" s="10">
        <f>FemDeath!BA48/FemCnts!O48</f>
        <v>1.8517574707371354E-3</v>
      </c>
      <c r="D48" s="10">
        <f>FemDeath!BB48/FemCnts!P48</f>
        <v>1.7046594023664683E-3</v>
      </c>
      <c r="E48" s="10">
        <f>FemDeath!BC48/FemCnts!Q48</f>
        <v>1.851151004557945E-3</v>
      </c>
      <c r="F48" s="10">
        <f>FemDeath!BD48/FemCnts!R48</f>
        <v>1.6382515679834247E-3</v>
      </c>
      <c r="G48" s="10">
        <f>FemDeath!BE48/FemCnts!S48</f>
        <v>1.3882981711378427E-3</v>
      </c>
      <c r="H48" s="10">
        <f>FemDeath!BF48/FemCnts!T48</f>
        <v>1.3795590114205538E-3</v>
      </c>
      <c r="I48" s="10">
        <f>FemDeath!BG48/FemCnts!U48</f>
        <v>1.2638378542841762E-3</v>
      </c>
      <c r="J48" s="10">
        <f>FemDeath!BH48/FemCnts!V48</f>
        <v>1.428428034251388E-3</v>
      </c>
      <c r="K48" s="10">
        <f>FemDeath!BI48/FemCnts!W48</f>
        <v>1.377777439465331E-3</v>
      </c>
      <c r="L48" s="10">
        <f>FemDeath!BJ48/FemCnts!X48</f>
        <v>1.3836526876287458E-3</v>
      </c>
      <c r="M48" s="10">
        <f>FemDeath!BK48/FemCnts!Y48</f>
        <v>1.2962172586585732E-3</v>
      </c>
      <c r="N48" s="10">
        <f>FemDeath!BL48/FemCnts!Z48</f>
        <v>1.2732163035347667E-3</v>
      </c>
      <c r="O48" s="10">
        <f>FemDeath!BM48/FemCnts!AA48</f>
        <v>1.0616546083674111E-3</v>
      </c>
      <c r="P48" s="10">
        <f>FemDeath!BN48/FemCnts!AB48</f>
        <v>1.1412850416077759E-3</v>
      </c>
      <c r="Q48" s="10">
        <f>FemDeath!BO48/FemCnts!AC48</f>
        <v>1.1013215859030838E-3</v>
      </c>
      <c r="R48" s="10">
        <f>FemDeath!BP48/FemCnts!AD48</f>
        <v>1.1313124829500779E-3</v>
      </c>
      <c r="S48" s="10">
        <f>FemDeath!BQ48/FemCnts!AE48</f>
        <v>9.5934064100639004E-4</v>
      </c>
      <c r="T48" s="10">
        <f>FemDeath!BR48/FemCnts!AF48</f>
        <v>1.0818998160770314E-3</v>
      </c>
      <c r="U48" s="10">
        <f>FemDeath!BS48/FemCnts!AG48</f>
        <v>1.0409695888170124E-3</v>
      </c>
      <c r="V48" s="10">
        <f>FemDeath!BT48/FemCnts!AH48</f>
        <v>1.0546073764464568E-3</v>
      </c>
      <c r="W48" s="10">
        <f>FemDeath!BU48/FemCnts!AI48</f>
        <v>1.268862123489566E-3</v>
      </c>
      <c r="X48" s="10">
        <f>FemDeath!BV48/FemCnts!AJ48</f>
        <v>1.0284771745985542E-3</v>
      </c>
      <c r="Y48" s="83">
        <f>X48*'Female fit'!O48/'Female fit'!N48</f>
        <v>9.9347707585501171E-4</v>
      </c>
      <c r="Z48" s="10"/>
      <c r="AA48" s="39">
        <f>'Female fit'!J48*FemCnts!AF48</f>
        <v>118.33935477524652</v>
      </c>
      <c r="AB48" s="39">
        <f>'Female fit'!K48*FemCnts!AG48</f>
        <v>111.3544278983176</v>
      </c>
      <c r="AC48" s="39">
        <f>'Female fit'!L48*FemCnts!AH48</f>
        <v>103.66721379623404</v>
      </c>
      <c r="AD48" s="39">
        <f>'Female fit'!M48*FemCnts!AI48</f>
        <v>99.488240482549912</v>
      </c>
      <c r="AE48" s="39">
        <f>'Female fit'!N48*FemCnts!AJ48</f>
        <v>96.78776987962857</v>
      </c>
      <c r="AF48" s="39">
        <f>'Female fit'!O48*FemCnts!AK48</f>
        <v>94.095417293636601</v>
      </c>
      <c r="AH48" s="9">
        <f>FemDeath!BR48-AA48</f>
        <v>1.6606452247534804</v>
      </c>
      <c r="AI48" s="9">
        <f>FemDeath!BS48-AB48</f>
        <v>0.64557210168240431</v>
      </c>
      <c r="AJ48" s="9">
        <f>FemDeath!BT48-AC48</f>
        <v>5.3327862037659628</v>
      </c>
      <c r="AK48" s="9">
        <f>FemDeath!BU48-AD48</f>
        <v>30.511759517450088</v>
      </c>
      <c r="AL48" s="9">
        <f>FemDeath!BV48-AE48</f>
        <v>9.2122301203714301</v>
      </c>
      <c r="AM48" s="9"/>
      <c r="AN48" s="9">
        <f t="shared" si="0"/>
        <v>2.497838339497767</v>
      </c>
      <c r="AO48" s="9">
        <f t="shared" si="0"/>
        <v>2.0337964831858302</v>
      </c>
      <c r="AP48" s="9">
        <f t="shared" si="1"/>
        <v>13.420223222530876</v>
      </c>
      <c r="AQ48" s="9">
        <f t="shared" si="2"/>
        <v>13.00259490833929</v>
      </c>
      <c r="AR48" s="9">
        <f t="shared" si="3"/>
        <v>17.228278730333969</v>
      </c>
    </row>
    <row r="49" spans="1:44" x14ac:dyDescent="0.2">
      <c r="A49" t="str">
        <f>MalCnts!A49</f>
        <v>46 jaar</v>
      </c>
      <c r="B49" s="10">
        <f>FemDeath!AZ49/FemCnts!N49</f>
        <v>2.0870419249892579E-3</v>
      </c>
      <c r="C49" s="10">
        <f>FemDeath!BA49/FemCnts!O49</f>
        <v>2.0622648672902356E-3</v>
      </c>
      <c r="D49" s="10">
        <f>FemDeath!BB49/FemCnts!P49</f>
        <v>2.2027368367338262E-3</v>
      </c>
      <c r="E49" s="10">
        <f>FemDeath!BC49/FemCnts!Q49</f>
        <v>1.8838067967749228E-3</v>
      </c>
      <c r="F49" s="10">
        <f>FemDeath!BD49/FemCnts!R49</f>
        <v>2.0452258820036614E-3</v>
      </c>
      <c r="G49" s="10">
        <f>FemDeath!BE49/FemCnts!S49</f>
        <v>1.7880298649312575E-3</v>
      </c>
      <c r="H49" s="10">
        <f>FemDeath!BF49/FemCnts!T49</f>
        <v>1.8431621902239965E-3</v>
      </c>
      <c r="I49" s="10">
        <f>FemDeath!BG49/FemCnts!U49</f>
        <v>1.6109639851319812E-3</v>
      </c>
      <c r="J49" s="10">
        <f>FemDeath!BH49/FemCnts!V49</f>
        <v>1.6412276382734286E-3</v>
      </c>
      <c r="K49" s="10">
        <f>FemDeath!BI49/FemCnts!W49</f>
        <v>1.5614009322027348E-3</v>
      </c>
      <c r="L49" s="10">
        <f>FemDeath!BJ49/FemCnts!X49</f>
        <v>1.6223874230698921E-3</v>
      </c>
      <c r="M49" s="10">
        <f>FemDeath!BK49/FemCnts!Y49</f>
        <v>1.5092108538710481E-3</v>
      </c>
      <c r="N49" s="10">
        <f>FemDeath!BL49/FemCnts!Z49</f>
        <v>1.5343488508201648E-3</v>
      </c>
      <c r="O49" s="10">
        <f>FemDeath!BM49/FemCnts!AA49</f>
        <v>1.4657500418216725E-3</v>
      </c>
      <c r="P49" s="10">
        <f>FemDeath!BN49/FemCnts!AB49</f>
        <v>1.4086945572449397E-3</v>
      </c>
      <c r="Q49" s="10">
        <f>FemDeath!BO49/FemCnts!AC49</f>
        <v>1.1640739564908462E-3</v>
      </c>
      <c r="R49" s="10">
        <f>FemDeath!BP49/FemCnts!AD49</f>
        <v>1.2779355951253685E-3</v>
      </c>
      <c r="S49" s="10">
        <f>FemDeath!BQ49/FemCnts!AE49</f>
        <v>1.2100522486136489E-3</v>
      </c>
      <c r="T49" s="10">
        <f>FemDeath!BR49/FemCnts!AF49</f>
        <v>1.3486176668914363E-3</v>
      </c>
      <c r="U49" s="10">
        <f>FemDeath!BS49/FemCnts!AG49</f>
        <v>1.2760259877968782E-3</v>
      </c>
      <c r="V49" s="10">
        <f>FemDeath!BT49/FemCnts!AH49</f>
        <v>1.2223693592747274E-3</v>
      </c>
      <c r="W49" s="10">
        <f>FemDeath!BU49/FemCnts!AI49</f>
        <v>1.2352946853376311E-3</v>
      </c>
      <c r="X49" s="10">
        <f>FemDeath!BV49/FemCnts!AJ49</f>
        <v>1.2196066284652315E-3</v>
      </c>
      <c r="Y49" s="83">
        <f>X49*'Female fit'!O49/'Female fit'!N49</f>
        <v>1.1699826117187639E-3</v>
      </c>
      <c r="Z49" s="10"/>
      <c r="AA49" s="39">
        <f>'Female fit'!J49*FemCnts!AF49</f>
        <v>143.52927466284666</v>
      </c>
      <c r="AB49" s="39">
        <f>'Female fit'!K49*FemCnts!AG49</f>
        <v>128.3138387910287</v>
      </c>
      <c r="AC49" s="39">
        <f>'Female fit'!L49*FemCnts!AH49</f>
        <v>119.99828872708061</v>
      </c>
      <c r="AD49" s="39">
        <f>'Female fit'!M49*FemCnts!AI49</f>
        <v>110.81194655332835</v>
      </c>
      <c r="AE49" s="39">
        <f>'Female fit'!N49*FemCnts!AJ49</f>
        <v>106.16397787702748</v>
      </c>
      <c r="AF49" s="39">
        <f>'Female fit'!O49*FemCnts!AK49</f>
        <v>102.50085891231338</v>
      </c>
      <c r="AH49" s="9">
        <f>FemDeath!BR49-AA49</f>
        <v>18.47072533715334</v>
      </c>
      <c r="AI49" s="9">
        <f>FemDeath!BS49-AB49</f>
        <v>13.686161208971299</v>
      </c>
      <c r="AJ49" s="9">
        <f>FemDeath!BT49-AC49</f>
        <v>12.001711272919394</v>
      </c>
      <c r="AK49" s="9">
        <f>FemDeath!BU49-AD49</f>
        <v>17.188053446671645</v>
      </c>
      <c r="AL49" s="9">
        <f>FemDeath!BV49-AE49</f>
        <v>19.836022122972523</v>
      </c>
      <c r="AM49" s="9"/>
      <c r="AN49" s="9">
        <f t="shared" si="0"/>
        <v>0.84793753813862338</v>
      </c>
      <c r="AO49" s="9">
        <f t="shared" si="0"/>
        <v>-0.84521917711687133</v>
      </c>
      <c r="AP49" s="9">
        <f t="shared" si="1"/>
        <v>14.451056728336706</v>
      </c>
      <c r="AQ49" s="9">
        <f t="shared" si="2"/>
        <v>17.732913668275266</v>
      </c>
      <c r="AR49" s="9">
        <f t="shared" si="3"/>
        <v>21.306396121691964</v>
      </c>
    </row>
    <row r="50" spans="1:44" x14ac:dyDescent="0.2">
      <c r="A50" t="str">
        <f>MalCnts!A50</f>
        <v>47 jaar</v>
      </c>
      <c r="B50" s="10">
        <f>FemDeath!AZ50/FemCnts!N50</f>
        <v>2.5387694957080594E-3</v>
      </c>
      <c r="C50" s="10">
        <f>FemDeath!BA50/FemCnts!O50</f>
        <v>2.3086173751986024E-3</v>
      </c>
      <c r="D50" s="10">
        <f>FemDeath!BB50/FemCnts!P50</f>
        <v>2.3765490778989576E-3</v>
      </c>
      <c r="E50" s="10">
        <f>FemDeath!BC50/FemCnts!Q50</f>
        <v>2.2584521506430195E-3</v>
      </c>
      <c r="F50" s="10">
        <f>FemDeath!BD50/FemCnts!R50</f>
        <v>2.2160478800648028E-3</v>
      </c>
      <c r="G50" s="10">
        <f>FemDeath!BE50/FemCnts!S50</f>
        <v>2.0021676360357081E-3</v>
      </c>
      <c r="H50" s="10">
        <f>FemDeath!BF50/FemCnts!T50</f>
        <v>1.8181965106788742E-3</v>
      </c>
      <c r="I50" s="10">
        <f>FemDeath!BG50/FemCnts!U50</f>
        <v>1.937046004842615E-3</v>
      </c>
      <c r="J50" s="10">
        <f>FemDeath!BH50/FemCnts!V50</f>
        <v>1.7479626786346995E-3</v>
      </c>
      <c r="K50" s="10">
        <f>FemDeath!BI50/FemCnts!W50</f>
        <v>1.7060839894191488E-3</v>
      </c>
      <c r="L50" s="10">
        <f>FemDeath!BJ50/FemCnts!X50</f>
        <v>1.4083308184568719E-3</v>
      </c>
      <c r="M50" s="10">
        <f>FemDeath!BK50/FemCnts!Y50</f>
        <v>1.86066373840898E-3</v>
      </c>
      <c r="N50" s="10">
        <f>FemDeath!BL50/FemCnts!Z50</f>
        <v>1.760618241874669E-3</v>
      </c>
      <c r="O50" s="10">
        <f>FemDeath!BM50/FemCnts!AA50</f>
        <v>1.5438818732433396E-3</v>
      </c>
      <c r="P50" s="10">
        <f>FemDeath!BN50/FemCnts!AB50</f>
        <v>1.3718624628121586E-3</v>
      </c>
      <c r="Q50" s="10">
        <f>FemDeath!BO50/FemCnts!AC50</f>
        <v>1.4329129072385722E-3</v>
      </c>
      <c r="R50" s="10">
        <f>FemDeath!BP50/FemCnts!AD50</f>
        <v>1.2767436238365769E-3</v>
      </c>
      <c r="S50" s="10">
        <f>FemDeath!BQ50/FemCnts!AE50</f>
        <v>1.4075407263833125E-3</v>
      </c>
      <c r="T50" s="10">
        <f>FemDeath!BR50/FemCnts!AF50</f>
        <v>1.1924674472393179E-3</v>
      </c>
      <c r="U50" s="10">
        <f>FemDeath!BS50/FemCnts!AG50</f>
        <v>1.2876641771825909E-3</v>
      </c>
      <c r="V50" s="10">
        <f>FemDeath!BT50/FemCnts!AH50</f>
        <v>1.4158213556041436E-3</v>
      </c>
      <c r="W50" s="10">
        <f>FemDeath!BU50/FemCnts!AI50</f>
        <v>1.1730584497155103E-3</v>
      </c>
      <c r="X50" s="10">
        <f>FemDeath!BV50/FemCnts!AJ50</f>
        <v>1.3418959072174831E-3</v>
      </c>
      <c r="Y50" s="83">
        <f>X50*'Female fit'!O50/'Female fit'!N50</f>
        <v>1.2779801926849467E-3</v>
      </c>
      <c r="Z50" s="10"/>
      <c r="AA50" s="39">
        <f>'Female fit'!J50*FemCnts!AF50</f>
        <v>162.56979826115125</v>
      </c>
      <c r="AB50" s="39">
        <f>'Female fit'!K50*FemCnts!AG50</f>
        <v>150.3476567140861</v>
      </c>
      <c r="AC50" s="39">
        <f>'Female fit'!L50*FemCnts!AH50</f>
        <v>133.57607817872704</v>
      </c>
      <c r="AD50" s="39">
        <f>'Female fit'!M50*FemCnts!AI50</f>
        <v>123.95227047074162</v>
      </c>
      <c r="AE50" s="39">
        <f>'Female fit'!N50*FemCnts!AJ50</f>
        <v>114.01745002282519</v>
      </c>
      <c r="AF50" s="39">
        <f>'Female fit'!O50*FemCnts!AK50</f>
        <v>109.18203363228757</v>
      </c>
      <c r="AH50" s="9">
        <f>FemDeath!BR50-AA50</f>
        <v>-13.569798261151249</v>
      </c>
      <c r="AI50" s="9">
        <f>FemDeath!BS50-AB50</f>
        <v>4.6523432859139007</v>
      </c>
      <c r="AJ50" s="9">
        <f>FemDeath!BT50-AC50</f>
        <v>24.423921821272955</v>
      </c>
      <c r="AK50" s="9">
        <f>FemDeath!BU50-AD50</f>
        <v>3.0477295292583761</v>
      </c>
      <c r="AL50" s="9">
        <f>FemDeath!BV50-AE50</f>
        <v>25.982549977174813</v>
      </c>
      <c r="AM50" s="9"/>
      <c r="AN50" s="9">
        <f t="shared" si="0"/>
        <v>-4.210746972021238</v>
      </c>
      <c r="AO50" s="9">
        <f t="shared" si="0"/>
        <v>1.5001409958241083</v>
      </c>
      <c r="AP50" s="9">
        <f t="shared" si="1"/>
        <v>14.208830206863251</v>
      </c>
      <c r="AQ50" s="9">
        <f t="shared" si="2"/>
        <v>21.294698648872533</v>
      </c>
      <c r="AR50" s="9">
        <f t="shared" si="3"/>
        <v>33.311368355742005</v>
      </c>
    </row>
    <row r="51" spans="1:44" x14ac:dyDescent="0.2">
      <c r="A51" t="str">
        <f>MalCnts!A51</f>
        <v>48 jaar</v>
      </c>
      <c r="B51" s="10">
        <f>FemDeath!AZ51/FemCnts!N51</f>
        <v>2.3371725523871918E-3</v>
      </c>
      <c r="C51" s="10">
        <f>FemDeath!BA51/FemCnts!O51</f>
        <v>2.2318649855062153E-3</v>
      </c>
      <c r="D51" s="10">
        <f>FemDeath!BB51/FemCnts!P51</f>
        <v>2.639125921494801E-3</v>
      </c>
      <c r="E51" s="10">
        <f>FemDeath!BC51/FemCnts!Q51</f>
        <v>2.5113226010374358E-3</v>
      </c>
      <c r="F51" s="10">
        <f>FemDeath!BD51/FemCnts!R51</f>
        <v>2.5810421598707772E-3</v>
      </c>
      <c r="G51" s="10">
        <f>FemDeath!BE51/FemCnts!S51</f>
        <v>2.1555897979976591E-3</v>
      </c>
      <c r="H51" s="10">
        <f>FemDeath!BF51/FemCnts!T51</f>
        <v>2.0836446348225998E-3</v>
      </c>
      <c r="I51" s="10">
        <f>FemDeath!BG51/FemCnts!U51</f>
        <v>2.0265888456549937E-3</v>
      </c>
      <c r="J51" s="10">
        <f>FemDeath!BH51/FemCnts!V51</f>
        <v>1.9331408280960586E-3</v>
      </c>
      <c r="K51" s="10">
        <f>FemDeath!BI51/FemCnts!W51</f>
        <v>1.8452948923183686E-3</v>
      </c>
      <c r="L51" s="10">
        <f>FemDeath!BJ51/FemCnts!X51</f>
        <v>1.9589252552479606E-3</v>
      </c>
      <c r="M51" s="10">
        <f>FemDeath!BK51/FemCnts!Y51</f>
        <v>1.7979478595120742E-3</v>
      </c>
      <c r="N51" s="10">
        <f>FemDeath!BL51/FemCnts!Z51</f>
        <v>1.8176819209384737E-3</v>
      </c>
      <c r="O51" s="10">
        <f>FemDeath!BM51/FemCnts!AA51</f>
        <v>1.7325477035938658E-3</v>
      </c>
      <c r="P51" s="10">
        <f>FemDeath!BN51/FemCnts!AB51</f>
        <v>1.6403705494052667E-3</v>
      </c>
      <c r="Q51" s="10">
        <f>FemDeath!BO51/FemCnts!AC51</f>
        <v>1.6765128532652083E-3</v>
      </c>
      <c r="R51" s="10">
        <f>FemDeath!BP51/FemCnts!AD51</f>
        <v>1.6298570922404631E-3</v>
      </c>
      <c r="S51" s="10">
        <f>FemDeath!BQ51/FemCnts!AE51</f>
        <v>1.6001932308807101E-3</v>
      </c>
      <c r="T51" s="10">
        <f>FemDeath!BR51/FemCnts!AF51</f>
        <v>1.3672430082418638E-3</v>
      </c>
      <c r="U51" s="10">
        <f>FemDeath!BS51/FemCnts!AG51</f>
        <v>1.2064942951196906E-3</v>
      </c>
      <c r="V51" s="10">
        <f>FemDeath!BT51/FemCnts!AH51</f>
        <v>1.4593214155417731E-3</v>
      </c>
      <c r="W51" s="10">
        <f>FemDeath!BU51/FemCnts!AI51</f>
        <v>1.529065660404353E-3</v>
      </c>
      <c r="X51" s="10">
        <f>FemDeath!BV51/FemCnts!AJ51</f>
        <v>1.6340469283589762E-3</v>
      </c>
      <c r="Y51" s="83">
        <f>X51*'Female fit'!O51/'Female fit'!N51</f>
        <v>1.5505246682022665E-3</v>
      </c>
      <c r="Z51" s="10"/>
      <c r="AA51" s="39">
        <f>'Female fit'!J51*FemCnts!AF51</f>
        <v>185.07615927134151</v>
      </c>
      <c r="AB51" s="39">
        <f>'Female fit'!K51*FemCnts!AG51</f>
        <v>170.37077904660683</v>
      </c>
      <c r="AC51" s="39">
        <f>'Female fit'!L51*FemCnts!AH51</f>
        <v>156.89841816438789</v>
      </c>
      <c r="AD51" s="39">
        <f>'Female fit'!M51*FemCnts!AI51</f>
        <v>138.74115474079531</v>
      </c>
      <c r="AE51" s="39">
        <f>'Female fit'!N51*FemCnts!AJ51</f>
        <v>128.57042843762201</v>
      </c>
      <c r="AF51" s="39">
        <f>'Female fit'!O51*FemCnts!AK51</f>
        <v>122.60908652021288</v>
      </c>
      <c r="AH51" s="9">
        <f>FemDeath!BR51-AA51</f>
        <v>-7.0761592713415098</v>
      </c>
      <c r="AI51" s="9">
        <f>FemDeath!BS51-AB51</f>
        <v>-19.370779046606827</v>
      </c>
      <c r="AJ51" s="9">
        <f>FemDeath!BT51-AC51</f>
        <v>19.101581835612109</v>
      </c>
      <c r="AK51" s="9">
        <f>FemDeath!BU51-AD51</f>
        <v>32.258845259204691</v>
      </c>
      <c r="AL51" s="9">
        <f>FemDeath!BV51-AE51</f>
        <v>49.429571562377987</v>
      </c>
      <c r="AM51" s="9"/>
      <c r="AN51" s="9">
        <f t="shared" si="0"/>
        <v>-4.6863941862080427</v>
      </c>
      <c r="AO51" s="9">
        <f t="shared" si="0"/>
        <v>-2.1929272093305712</v>
      </c>
      <c r="AP51" s="9">
        <f t="shared" si="1"/>
        <v>16.193751942794314</v>
      </c>
      <c r="AQ51" s="9">
        <f t="shared" si="2"/>
        <v>29.159018378545785</v>
      </c>
      <c r="AR51" s="9">
        <f t="shared" si="3"/>
        <v>37.414925479060855</v>
      </c>
    </row>
    <row r="52" spans="1:44" x14ac:dyDescent="0.2">
      <c r="A52" t="str">
        <f>MalCnts!A52</f>
        <v>49 jaar</v>
      </c>
      <c r="B52" s="10">
        <f>FemDeath!AZ52/FemCnts!N52</f>
        <v>2.6589404580712596E-3</v>
      </c>
      <c r="C52" s="10">
        <f>FemDeath!BA52/FemCnts!O52</f>
        <v>2.6781834466979419E-3</v>
      </c>
      <c r="D52" s="10">
        <f>FemDeath!BB52/FemCnts!P52</f>
        <v>2.5842326165800801E-3</v>
      </c>
      <c r="E52" s="10">
        <f>FemDeath!BC52/FemCnts!Q52</f>
        <v>2.63828961184495E-3</v>
      </c>
      <c r="F52" s="10">
        <f>FemDeath!BD52/FemCnts!R52</f>
        <v>2.4060803474484256E-3</v>
      </c>
      <c r="G52" s="10">
        <f>FemDeath!BE52/FemCnts!S52</f>
        <v>2.4788568095654709E-3</v>
      </c>
      <c r="H52" s="10">
        <f>FemDeath!BF52/FemCnts!T52</f>
        <v>2.2985980242197866E-3</v>
      </c>
      <c r="I52" s="10">
        <f>FemDeath!BG52/FemCnts!U52</f>
        <v>2.1902612490318713E-3</v>
      </c>
      <c r="J52" s="10">
        <f>FemDeath!BH52/FemCnts!V52</f>
        <v>2.3330677809029867E-3</v>
      </c>
      <c r="K52" s="10">
        <f>FemDeath!BI52/FemCnts!W52</f>
        <v>2.0902874550345141E-3</v>
      </c>
      <c r="L52" s="10">
        <f>FemDeath!BJ52/FemCnts!X52</f>
        <v>1.7218909205797559E-3</v>
      </c>
      <c r="M52" s="10">
        <f>FemDeath!BK52/FemCnts!Y52</f>
        <v>2.150031387319523E-3</v>
      </c>
      <c r="N52" s="10">
        <f>FemDeath!BL52/FemCnts!Z52</f>
        <v>2.0643839443702855E-3</v>
      </c>
      <c r="O52" s="10">
        <f>FemDeath!BM52/FemCnts!AA52</f>
        <v>2.0428931038967996E-3</v>
      </c>
      <c r="P52" s="10">
        <f>FemDeath!BN52/FemCnts!AB52</f>
        <v>1.7820853525089887E-3</v>
      </c>
      <c r="Q52" s="10">
        <f>FemDeath!BO52/FemCnts!AC52</f>
        <v>1.7925411253351101E-3</v>
      </c>
      <c r="R52" s="10">
        <f>FemDeath!BP52/FemCnts!AD52</f>
        <v>1.6368964443415285E-3</v>
      </c>
      <c r="S52" s="10">
        <f>FemDeath!BQ52/FemCnts!AE52</f>
        <v>1.6999307435622993E-3</v>
      </c>
      <c r="T52" s="10">
        <f>FemDeath!BR52/FemCnts!AF52</f>
        <v>1.4334862385321102E-3</v>
      </c>
      <c r="U52" s="10">
        <f>FemDeath!BS52/FemCnts!AG52</f>
        <v>1.5874720083438143E-3</v>
      </c>
      <c r="V52" s="10">
        <f>FemDeath!BT52/FemCnts!AH52</f>
        <v>1.5467164167204828E-3</v>
      </c>
      <c r="W52" s="10">
        <f>FemDeath!BU52/FemCnts!AI52</f>
        <v>1.598409872044391E-3</v>
      </c>
      <c r="X52" s="10">
        <f>FemDeath!BV52/FemCnts!AJ52</f>
        <v>1.8950683737110421E-3</v>
      </c>
      <c r="Y52" s="83">
        <f>X52*'Female fit'!O52/'Female fit'!N52</f>
        <v>1.8083130382361987E-3</v>
      </c>
      <c r="Z52" s="10"/>
      <c r="AA52" s="39">
        <f>'Female fit'!J52*FemCnts!AF52</f>
        <v>210.53914788952025</v>
      </c>
      <c r="AB52" s="39">
        <f>'Female fit'!K52*FemCnts!AG52</f>
        <v>199.11259257084023</v>
      </c>
      <c r="AC52" s="39">
        <f>'Female fit'!L52*FemCnts!AH52</f>
        <v>183.81585009925416</v>
      </c>
      <c r="AD52" s="39">
        <f>'Female fit'!M52*FemCnts!AI52</f>
        <v>169.53289450822214</v>
      </c>
      <c r="AE52" s="39">
        <f>'Female fit'!N52*FemCnts!AJ52</f>
        <v>150.90353200418676</v>
      </c>
      <c r="AF52" s="39">
        <f>'Female fit'!O52*FemCnts!AK52</f>
        <v>144.57431059682619</v>
      </c>
      <c r="AH52" s="9">
        <f>FemDeath!BR52-AA52</f>
        <v>-20.539147889520251</v>
      </c>
      <c r="AI52" s="9">
        <f>FemDeath!BS52-AB52</f>
        <v>7.8874074291597651</v>
      </c>
      <c r="AJ52" s="9">
        <f>FemDeath!BT52-AC52</f>
        <v>10.184149900745837</v>
      </c>
      <c r="AK52" s="9">
        <f>FemDeath!BU52-AD52</f>
        <v>23.467105491777858</v>
      </c>
      <c r="AL52" s="9">
        <f>FemDeath!BV52-AE52</f>
        <v>62.096467995813242</v>
      </c>
      <c r="AM52" s="9"/>
      <c r="AN52" s="9">
        <f t="shared" si="0"/>
        <v>-6.031670075272757</v>
      </c>
      <c r="AO52" s="9">
        <f t="shared" si="0"/>
        <v>-5.4562782213714742</v>
      </c>
      <c r="AP52" s="9">
        <f t="shared" si="1"/>
        <v>17.898610832001509</v>
      </c>
      <c r="AQ52" s="9">
        <f t="shared" si="2"/>
        <v>30.565841395996717</v>
      </c>
      <c r="AR52" s="9">
        <f t="shared" si="3"/>
        <v>41.137018049367441</v>
      </c>
    </row>
    <row r="53" spans="1:44" x14ac:dyDescent="0.2">
      <c r="A53" t="str">
        <f>MalCnts!A53</f>
        <v>50 jaar</v>
      </c>
      <c r="B53" s="10">
        <f>FemDeath!AZ53/FemCnts!N53</f>
        <v>2.4925178979159275E-3</v>
      </c>
      <c r="C53" s="10">
        <f>FemDeath!BA53/FemCnts!O53</f>
        <v>2.5172255397335782E-3</v>
      </c>
      <c r="D53" s="10">
        <f>FemDeath!BB53/FemCnts!P53</f>
        <v>2.8629856850715747E-3</v>
      </c>
      <c r="E53" s="10">
        <f>FemDeath!BC53/FemCnts!Q53</f>
        <v>2.9588443522723211E-3</v>
      </c>
      <c r="F53" s="10">
        <f>FemDeath!BD53/FemCnts!R53</f>
        <v>2.8764625705839661E-3</v>
      </c>
      <c r="G53" s="10">
        <f>FemDeath!BE53/FemCnts!S53</f>
        <v>2.7819443959953955E-3</v>
      </c>
      <c r="H53" s="10">
        <f>FemDeath!BF53/FemCnts!T53</f>
        <v>2.5570162977503422E-3</v>
      </c>
      <c r="I53" s="10">
        <f>FemDeath!BG53/FemCnts!U53</f>
        <v>2.2982462091658469E-3</v>
      </c>
      <c r="J53" s="10">
        <f>FemDeath!BH53/FemCnts!V53</f>
        <v>2.3971000935453695E-3</v>
      </c>
      <c r="K53" s="10">
        <f>FemDeath!BI53/FemCnts!W53</f>
        <v>2.6326728557572398E-3</v>
      </c>
      <c r="L53" s="10">
        <f>FemDeath!BJ53/FemCnts!X53</f>
        <v>2.3211459643712211E-3</v>
      </c>
      <c r="M53" s="10">
        <f>FemDeath!BK53/FemCnts!Y53</f>
        <v>2.2315599553688007E-3</v>
      </c>
      <c r="N53" s="10">
        <f>FemDeath!BL53/FemCnts!Z53</f>
        <v>2.2169114178799409E-3</v>
      </c>
      <c r="O53" s="10">
        <f>FemDeath!BM53/FemCnts!AA53</f>
        <v>1.8348481196694163E-3</v>
      </c>
      <c r="P53" s="10">
        <f>FemDeath!BN53/FemCnts!AB53</f>
        <v>2.099858221251485E-3</v>
      </c>
      <c r="Q53" s="10">
        <f>FemDeath!BO53/FemCnts!AC53</f>
        <v>1.8949626880280642E-3</v>
      </c>
      <c r="R53" s="10">
        <f>FemDeath!BP53/FemCnts!AD53</f>
        <v>2.0240504822002618E-3</v>
      </c>
      <c r="S53" s="10">
        <f>FemDeath!BQ53/FemCnts!AE53</f>
        <v>1.87624750499002E-3</v>
      </c>
      <c r="T53" s="10">
        <f>FemDeath!BR53/FemCnts!AF53</f>
        <v>1.7932705164304479E-3</v>
      </c>
      <c r="U53" s="10">
        <f>FemDeath!BS53/FemCnts!AG53</f>
        <v>1.5989018862517064E-3</v>
      </c>
      <c r="V53" s="10">
        <f>FemDeath!BT53/FemCnts!AH53</f>
        <v>1.7845380880167885E-3</v>
      </c>
      <c r="W53" s="10">
        <f>FemDeath!BU53/FemCnts!AI53</f>
        <v>2.1582103578169426E-3</v>
      </c>
      <c r="X53" s="10">
        <f>FemDeath!BV53/FemCnts!AJ53</f>
        <v>1.7816784070475279E-3</v>
      </c>
      <c r="Y53" s="83">
        <f>X53*'Female fit'!O53/'Female fit'!N53</f>
        <v>1.7055894852251274E-3</v>
      </c>
      <c r="Z53" s="10"/>
      <c r="AA53" s="39">
        <f>'Female fit'!J53*FemCnts!AF53</f>
        <v>228.71759084618054</v>
      </c>
      <c r="AB53" s="39">
        <f>'Female fit'!K53*FemCnts!AG53</f>
        <v>229.81976892409099</v>
      </c>
      <c r="AC53" s="39">
        <f>'Female fit'!L53*FemCnts!AH53</f>
        <v>217.74260511657872</v>
      </c>
      <c r="AD53" s="39">
        <f>'Female fit'!M53*FemCnts!AI53</f>
        <v>201.16664183418365</v>
      </c>
      <c r="AE53" s="39">
        <f>'Female fit'!N53*FemCnts!AJ53</f>
        <v>186.2699842630343</v>
      </c>
      <c r="AF53" s="39">
        <f>'Female fit'!O53*FemCnts!AK53</f>
        <v>178.9637171326759</v>
      </c>
      <c r="AH53" s="9">
        <f>FemDeath!BR53-AA53</f>
        <v>-0.71759084618054203</v>
      </c>
      <c r="AI53" s="9">
        <f>FemDeath!BS53-AB53</f>
        <v>-17.819768924090994</v>
      </c>
      <c r="AJ53" s="9">
        <f>FemDeath!BT53-AC53</f>
        <v>15.257394883421284</v>
      </c>
      <c r="AK53" s="9">
        <f>FemDeath!BU53-AD53</f>
        <v>69.83335816581635</v>
      </c>
      <c r="AL53" s="9">
        <f>FemDeath!BV53-AE53</f>
        <v>29.730015736965697</v>
      </c>
      <c r="AM53" s="9"/>
      <c r="AN53" s="9">
        <f t="shared" si="0"/>
        <v>-7.9137868008751697</v>
      </c>
      <c r="AO53" s="9">
        <f t="shared" si="0"/>
        <v>-3.0966862920012543</v>
      </c>
      <c r="AP53" s="9">
        <f t="shared" si="1"/>
        <v>11.062543997614506</v>
      </c>
      <c r="AQ53" s="9">
        <f t="shared" si="2"/>
        <v>32.382589371131957</v>
      </c>
      <c r="AR53" s="9">
        <f t="shared" si="3"/>
        <v>38.548073183340684</v>
      </c>
    </row>
    <row r="54" spans="1:44" x14ac:dyDescent="0.2">
      <c r="A54" t="str">
        <f>MalCnts!A54</f>
        <v>51 jaar</v>
      </c>
      <c r="B54" s="10">
        <f>FemDeath!AZ54/FemCnts!N54</f>
        <v>2.9451907190575391E-3</v>
      </c>
      <c r="C54" s="10">
        <f>FemDeath!BA54/FemCnts!O54</f>
        <v>3.1178492310216881E-3</v>
      </c>
      <c r="D54" s="10">
        <f>FemDeath!BB54/FemCnts!P54</f>
        <v>2.8560109818228721E-3</v>
      </c>
      <c r="E54" s="10">
        <f>FemDeath!BC54/FemCnts!Q54</f>
        <v>3.0426325463533024E-3</v>
      </c>
      <c r="F54" s="10">
        <f>FemDeath!BD54/FemCnts!R54</f>
        <v>3.0599425699928211E-3</v>
      </c>
      <c r="G54" s="10">
        <f>FemDeath!BE54/FemCnts!S54</f>
        <v>2.682155671604675E-3</v>
      </c>
      <c r="H54" s="10">
        <f>FemDeath!BF54/FemCnts!T54</f>
        <v>2.880835004334387E-3</v>
      </c>
      <c r="I54" s="10">
        <f>FemDeath!BG54/FemCnts!U54</f>
        <v>2.7302574736478313E-3</v>
      </c>
      <c r="J54" s="10">
        <f>FemDeath!BH54/FemCnts!V54</f>
        <v>3.0367471929227626E-3</v>
      </c>
      <c r="K54" s="10">
        <f>FemDeath!BI54/FemCnts!W54</f>
        <v>2.5876579601885894E-3</v>
      </c>
      <c r="L54" s="10">
        <f>FemDeath!BJ54/FemCnts!X54</f>
        <v>2.7216777958496458E-3</v>
      </c>
      <c r="M54" s="10">
        <f>FemDeath!BK54/FemCnts!Y54</f>
        <v>2.5947405666132536E-3</v>
      </c>
      <c r="N54" s="10">
        <f>FemDeath!BL54/FemCnts!Z54</f>
        <v>2.4274540290977168E-3</v>
      </c>
      <c r="O54" s="10">
        <f>FemDeath!BM54/FemCnts!AA54</f>
        <v>2.426438728483082E-3</v>
      </c>
      <c r="P54" s="10">
        <f>FemDeath!BN54/FemCnts!AB54</f>
        <v>2.3143818963904995E-3</v>
      </c>
      <c r="Q54" s="10">
        <f>FemDeath!BO54/FemCnts!AC54</f>
        <v>2.4256380733064672E-3</v>
      </c>
      <c r="R54" s="10">
        <f>FemDeath!BP54/FemCnts!AD54</f>
        <v>2.5340289491232889E-3</v>
      </c>
      <c r="S54" s="10">
        <f>FemDeath!BQ54/FemCnts!AE54</f>
        <v>1.9056239727495772E-3</v>
      </c>
      <c r="T54" s="10">
        <f>FemDeath!BR54/FemCnts!AF54</f>
        <v>2.1398743223065928E-3</v>
      </c>
      <c r="U54" s="10">
        <f>FemDeath!BS54/FemCnts!AG54</f>
        <v>1.9578550086491587E-3</v>
      </c>
      <c r="V54" s="10">
        <f>FemDeath!BT54/FemCnts!AH54</f>
        <v>2.0657262837282591E-3</v>
      </c>
      <c r="W54" s="10">
        <f>FemDeath!BU54/FemCnts!AI54</f>
        <v>2.0288634536615243E-3</v>
      </c>
      <c r="X54" s="10">
        <f>FemDeath!BV54/FemCnts!AJ54</f>
        <v>2.0812646463041666E-3</v>
      </c>
      <c r="Y54" s="83">
        <f>X54*'Female fit'!O54/'Female fit'!N54</f>
        <v>2.0020842041223843E-3</v>
      </c>
      <c r="Z54" s="10"/>
      <c r="AA54" s="39">
        <f>'Female fit'!J54*FemCnts!AF54</f>
        <v>256.25565410817023</v>
      </c>
      <c r="AB54" s="39">
        <f>'Female fit'!K54*FemCnts!AG54</f>
        <v>251.63059385123321</v>
      </c>
      <c r="AC54" s="39">
        <f>'Female fit'!L54*FemCnts!AH54</f>
        <v>253.47399428104464</v>
      </c>
      <c r="AD54" s="39">
        <f>'Female fit'!M54*FemCnts!AI54</f>
        <v>240.77783146607371</v>
      </c>
      <c r="AE54" s="39">
        <f>'Female fit'!N54*FemCnts!AJ54</f>
        <v>223.55351502549453</v>
      </c>
      <c r="AF54" s="39">
        <f>'Female fit'!O54*FemCnts!AK54</f>
        <v>215.57300427798839</v>
      </c>
      <c r="AH54" s="9">
        <f>FemDeath!BR54-AA54</f>
        <v>11.744345891829767</v>
      </c>
      <c r="AI54" s="9">
        <f>FemDeath!BS54-AB54</f>
        <v>-2.6305938512332148</v>
      </c>
      <c r="AJ54" s="9">
        <f>FemDeath!BT54-AC54</f>
        <v>20.526005718955361</v>
      </c>
      <c r="AK54" s="9">
        <f>FemDeath!BU54-AD54</f>
        <v>24.222168533926293</v>
      </c>
      <c r="AL54" s="9">
        <f>FemDeath!BV54-AE54</f>
        <v>38.446484974505466</v>
      </c>
      <c r="AM54" s="9"/>
      <c r="AN54" s="9">
        <f t="shared" si="0"/>
        <v>-4.5000874016958221</v>
      </c>
      <c r="AO54" s="9">
        <f t="shared" si="0"/>
        <v>1.1223567756821751</v>
      </c>
      <c r="AP54" s="9">
        <f t="shared" si="1"/>
        <v>4.1504481788161911</v>
      </c>
      <c r="AQ54" s="9">
        <f t="shared" si="2"/>
        <v>28.425621609367266</v>
      </c>
      <c r="AR54" s="9">
        <f t="shared" si="3"/>
        <v>32.953398301751818</v>
      </c>
    </row>
    <row r="55" spans="1:44" x14ac:dyDescent="0.2">
      <c r="A55" t="str">
        <f>MalCnts!A55</f>
        <v>52 jaar</v>
      </c>
      <c r="B55" s="10">
        <f>FemDeath!AZ55/FemCnts!N55</f>
        <v>3.5975296382435695E-3</v>
      </c>
      <c r="C55" s="10">
        <f>FemDeath!BA55/FemCnts!O55</f>
        <v>3.4394273623553776E-3</v>
      </c>
      <c r="D55" s="10">
        <f>FemDeath!BB55/FemCnts!P55</f>
        <v>3.3921240548225764E-3</v>
      </c>
      <c r="E55" s="10">
        <f>FemDeath!BC55/FemCnts!Q55</f>
        <v>3.38390702576762E-3</v>
      </c>
      <c r="F55" s="10">
        <f>FemDeath!BD55/FemCnts!R55</f>
        <v>3.171531473418266E-3</v>
      </c>
      <c r="G55" s="10">
        <f>FemDeath!BE55/FemCnts!S55</f>
        <v>3.3425230192623023E-3</v>
      </c>
      <c r="H55" s="10">
        <f>FemDeath!BF55/FemCnts!T55</f>
        <v>3.3086890991625719E-3</v>
      </c>
      <c r="I55" s="10">
        <f>FemDeath!BG55/FemCnts!U55</f>
        <v>3.0770312802208431E-3</v>
      </c>
      <c r="J55" s="10">
        <f>FemDeath!BH55/FemCnts!V55</f>
        <v>2.8348258792728282E-3</v>
      </c>
      <c r="K55" s="10">
        <f>FemDeath!BI55/FemCnts!W55</f>
        <v>2.9515636462900722E-3</v>
      </c>
      <c r="L55" s="10">
        <f>FemDeath!BJ55/FemCnts!X55</f>
        <v>2.720631455201948E-3</v>
      </c>
      <c r="M55" s="10">
        <f>FemDeath!BK55/FemCnts!Y55</f>
        <v>2.7703782631859348E-3</v>
      </c>
      <c r="N55" s="10">
        <f>FemDeath!BL55/FemCnts!Z55</f>
        <v>2.5846113706593614E-3</v>
      </c>
      <c r="O55" s="10">
        <f>FemDeath!BM55/FemCnts!AA55</f>
        <v>2.3542886230593025E-3</v>
      </c>
      <c r="P55" s="10">
        <f>FemDeath!BN55/FemCnts!AB55</f>
        <v>2.4083066840380591E-3</v>
      </c>
      <c r="Q55" s="10">
        <f>FemDeath!BO55/FemCnts!AC55</f>
        <v>2.3503689532659196E-3</v>
      </c>
      <c r="R55" s="10">
        <f>FemDeath!BP55/FemCnts!AD55</f>
        <v>2.6915623365837151E-3</v>
      </c>
      <c r="S55" s="10">
        <f>FemDeath!BQ55/FemCnts!AE55</f>
        <v>2.2305825433353494E-3</v>
      </c>
      <c r="T55" s="10">
        <f>FemDeath!BR55/FemCnts!AF55</f>
        <v>2.0810166799046861E-3</v>
      </c>
      <c r="U55" s="10">
        <f>FemDeath!BS55/FemCnts!AG55</f>
        <v>2.3236686815775393E-3</v>
      </c>
      <c r="V55" s="10">
        <f>FemDeath!BT55/FemCnts!AH55</f>
        <v>2.0443626699376471E-3</v>
      </c>
      <c r="W55" s="10">
        <f>FemDeath!BU55/FemCnts!AI55</f>
        <v>2.141311477881911E-3</v>
      </c>
      <c r="X55" s="10">
        <f>FemDeath!BV55/FemCnts!AJ55</f>
        <v>2.0782237299531636E-3</v>
      </c>
      <c r="Y55" s="83">
        <f>X55*'Female fit'!O55/'Female fit'!N55</f>
        <v>2.0034029113112279E-3</v>
      </c>
      <c r="Z55" s="10"/>
      <c r="AA55" s="39">
        <f>'Female fit'!J55*FemCnts!AF55</f>
        <v>284.98038188916331</v>
      </c>
      <c r="AB55" s="39">
        <f>'Female fit'!K55*FemCnts!AG55</f>
        <v>274.549697067235</v>
      </c>
      <c r="AC55" s="39">
        <f>'Female fit'!L55*FemCnts!AH55</f>
        <v>269.75641235066206</v>
      </c>
      <c r="AD55" s="39">
        <f>'Female fit'!M55*FemCnts!AI55</f>
        <v>271.86853059506541</v>
      </c>
      <c r="AE55" s="39">
        <f>'Female fit'!N55*FemCnts!AJ55</f>
        <v>258.96217435295898</v>
      </c>
      <c r="AF55" s="39">
        <f>'Female fit'!O55*FemCnts!AK55</f>
        <v>250.15965534846876</v>
      </c>
      <c r="AH55" s="9">
        <f>FemDeath!BR55-AA55</f>
        <v>-22.980381889163311</v>
      </c>
      <c r="AI55" s="9">
        <f>FemDeath!BS55-AB55</f>
        <v>16.450302932764998</v>
      </c>
      <c r="AJ55" s="9">
        <f>FemDeath!BT55-AC55</f>
        <v>-9.7564123506620604</v>
      </c>
      <c r="AK55" s="9">
        <f>FemDeath!BU55-AD55</f>
        <v>12.131469404934592</v>
      </c>
      <c r="AL55" s="9">
        <f>FemDeath!BV55-AE55</f>
        <v>13.037825647041018</v>
      </c>
      <c r="AM55" s="9"/>
      <c r="AN55" s="9">
        <f t="shared" si="0"/>
        <v>1.3308738194225498</v>
      </c>
      <c r="AO55" s="9">
        <f t="shared" si="0"/>
        <v>-4.2714742589680785</v>
      </c>
      <c r="AP55" s="9">
        <f t="shared" si="1"/>
        <v>1.59184736666532E-2</v>
      </c>
      <c r="AQ55" s="9">
        <f t="shared" si="2"/>
        <v>28.797621288049537</v>
      </c>
      <c r="AR55" s="9">
        <f t="shared" si="3"/>
        <v>25.128154275191385</v>
      </c>
    </row>
    <row r="56" spans="1:44" x14ac:dyDescent="0.2">
      <c r="A56" t="str">
        <f>MalCnts!A56</f>
        <v>53 jaar</v>
      </c>
      <c r="B56" s="10">
        <f>FemDeath!AZ56/FemCnts!N56</f>
        <v>3.3618984838497032E-3</v>
      </c>
      <c r="C56" s="10">
        <f>FemDeath!BA56/FemCnts!O56</f>
        <v>3.6178375119065307E-3</v>
      </c>
      <c r="D56" s="10">
        <f>FemDeath!BB56/FemCnts!P56</f>
        <v>3.7230822060165731E-3</v>
      </c>
      <c r="E56" s="10">
        <f>FemDeath!BC56/FemCnts!Q56</f>
        <v>3.4881906387978592E-3</v>
      </c>
      <c r="F56" s="10">
        <f>FemDeath!BD56/FemCnts!R56</f>
        <v>3.6763681938448683E-3</v>
      </c>
      <c r="G56" s="10">
        <f>FemDeath!BE56/FemCnts!S56</f>
        <v>3.0959195060928416E-3</v>
      </c>
      <c r="H56" s="10">
        <f>FemDeath!BF56/FemCnts!T56</f>
        <v>3.1767868294581363E-3</v>
      </c>
      <c r="I56" s="10">
        <f>FemDeath!BG56/FemCnts!U56</f>
        <v>3.0096739519885345E-3</v>
      </c>
      <c r="J56" s="10">
        <f>FemDeath!BH56/FemCnts!V56</f>
        <v>3.2745213991297365E-3</v>
      </c>
      <c r="K56" s="10">
        <f>FemDeath!BI56/FemCnts!W56</f>
        <v>3.0699656476931773E-3</v>
      </c>
      <c r="L56" s="10">
        <f>FemDeath!BJ56/FemCnts!X56</f>
        <v>3.1999178630708943E-3</v>
      </c>
      <c r="M56" s="10">
        <f>FemDeath!BK56/FemCnts!Y56</f>
        <v>3.2934358706547284E-3</v>
      </c>
      <c r="N56" s="10">
        <f>FemDeath!BL56/FemCnts!Z56</f>
        <v>3.0905549025571056E-3</v>
      </c>
      <c r="O56" s="10">
        <f>FemDeath!BM56/FemCnts!AA56</f>
        <v>3.0410542321338066E-3</v>
      </c>
      <c r="P56" s="10">
        <f>FemDeath!BN56/FemCnts!AB56</f>
        <v>2.7269900249575403E-3</v>
      </c>
      <c r="Q56" s="10">
        <f>FemDeath!BO56/FemCnts!AC56</f>
        <v>2.5255124256794736E-3</v>
      </c>
      <c r="R56" s="10">
        <f>FemDeath!BP56/FemCnts!AD56</f>
        <v>2.6757422837695105E-3</v>
      </c>
      <c r="S56" s="10">
        <f>FemDeath!BQ56/FemCnts!AE56</f>
        <v>2.4883479064750974E-3</v>
      </c>
      <c r="T56" s="10">
        <f>FemDeath!BR56/FemCnts!AF56</f>
        <v>2.5706536692740064E-3</v>
      </c>
      <c r="U56" s="10">
        <f>FemDeath!BS56/FemCnts!AG56</f>
        <v>2.4238860058332207E-3</v>
      </c>
      <c r="V56" s="10">
        <f>FemDeath!BT56/FemCnts!AH56</f>
        <v>2.2047722134794661E-3</v>
      </c>
      <c r="W56" s="10">
        <f>FemDeath!BU56/FemCnts!AI56</f>
        <v>2.3444814211648454E-3</v>
      </c>
      <c r="X56" s="10">
        <f>FemDeath!BV56/FemCnts!AJ56</f>
        <v>2.3259315016936396E-3</v>
      </c>
      <c r="Y56" s="83">
        <f>X56*'Female fit'!O56/'Female fit'!N56</f>
        <v>2.2378997753205471E-3</v>
      </c>
      <c r="Z56" s="10"/>
      <c r="AA56" s="39">
        <f>'Female fit'!J56*FemCnts!AF56</f>
        <v>317.00766227544477</v>
      </c>
      <c r="AB56" s="39">
        <f>'Female fit'!K56*FemCnts!AG56</f>
        <v>303.27556370818968</v>
      </c>
      <c r="AC56" s="39">
        <f>'Female fit'!L56*FemCnts!AH56</f>
        <v>291.45889725837947</v>
      </c>
      <c r="AD56" s="39">
        <f>'Female fit'!M56*FemCnts!AI56</f>
        <v>285.52599354961876</v>
      </c>
      <c r="AE56" s="39">
        <f>'Female fit'!N56*FemCnts!AJ56</f>
        <v>287.54380284556635</v>
      </c>
      <c r="AF56" s="39">
        <f>'Female fit'!O56*FemCnts!AK56</f>
        <v>277.16899230755484</v>
      </c>
      <c r="AH56" s="9">
        <f>FemDeath!BR56-AA56</f>
        <v>9.9923377245552274</v>
      </c>
      <c r="AI56" s="9">
        <f>FemDeath!BS56-AB56</f>
        <v>1.7244362918103207</v>
      </c>
      <c r="AJ56" s="9">
        <f>FemDeath!BT56-AC56</f>
        <v>-15.458897258379466</v>
      </c>
      <c r="AK56" s="9">
        <f>FemDeath!BU56-AD56</f>
        <v>12.474006450381239</v>
      </c>
      <c r="AL56" s="9">
        <f>FemDeath!BV56-AE56</f>
        <v>21.456197154433653</v>
      </c>
      <c r="AM56" s="9"/>
      <c r="AN56" s="9">
        <f t="shared" si="0"/>
        <v>1.3526344563130805</v>
      </c>
      <c r="AO56" s="9">
        <f t="shared" si="0"/>
        <v>-2.8749554941984172</v>
      </c>
      <c r="AP56" s="9">
        <f t="shared" si="1"/>
        <v>-8.285922452183712</v>
      </c>
      <c r="AQ56" s="9">
        <f t="shared" si="2"/>
        <v>19.50833322376273</v>
      </c>
      <c r="AR56" s="9">
        <f t="shared" si="3"/>
        <v>25.883970071958068</v>
      </c>
    </row>
    <row r="57" spans="1:44" x14ac:dyDescent="0.2">
      <c r="A57" t="str">
        <f>MalCnts!A57</f>
        <v>54 jaar</v>
      </c>
      <c r="B57" s="10">
        <f>FemDeath!AZ57/FemCnts!N57</f>
        <v>3.0539995338632292E-3</v>
      </c>
      <c r="C57" s="10">
        <f>FemDeath!BA57/FemCnts!O57</f>
        <v>3.9024712895517947E-3</v>
      </c>
      <c r="D57" s="10">
        <f>FemDeath!BB57/FemCnts!P57</f>
        <v>4.0799136637624705E-3</v>
      </c>
      <c r="E57" s="10">
        <f>FemDeath!BC57/FemCnts!Q57</f>
        <v>4.1108570184035719E-3</v>
      </c>
      <c r="F57" s="10">
        <f>FemDeath!BD57/FemCnts!R57</f>
        <v>3.7355076139790997E-3</v>
      </c>
      <c r="G57" s="10">
        <f>FemDeath!BE57/FemCnts!S57</f>
        <v>3.5063832961868082E-3</v>
      </c>
      <c r="H57" s="10">
        <f>FemDeath!BF57/FemCnts!T57</f>
        <v>3.598293071025604E-3</v>
      </c>
      <c r="I57" s="10">
        <f>FemDeath!BG57/FemCnts!U57</f>
        <v>3.7088886060760323E-3</v>
      </c>
      <c r="J57" s="10">
        <f>FemDeath!BH57/FemCnts!V57</f>
        <v>3.1932213756937387E-3</v>
      </c>
      <c r="K57" s="10">
        <f>FemDeath!BI57/FemCnts!W57</f>
        <v>3.6675141518209119E-3</v>
      </c>
      <c r="L57" s="10">
        <f>FemDeath!BJ57/FemCnts!X57</f>
        <v>3.3420593368237348E-3</v>
      </c>
      <c r="M57" s="10">
        <f>FemDeath!BK57/FemCnts!Y57</f>
        <v>3.390470631657554E-3</v>
      </c>
      <c r="N57" s="10">
        <f>FemDeath!BL57/FemCnts!Z57</f>
        <v>3.1865976941542417E-3</v>
      </c>
      <c r="O57" s="10">
        <f>FemDeath!BM57/FemCnts!AA57</f>
        <v>3.1745508216726999E-3</v>
      </c>
      <c r="P57" s="10">
        <f>FemDeath!BN57/FemCnts!AB57</f>
        <v>2.9188940998983305E-3</v>
      </c>
      <c r="Q57" s="10">
        <f>FemDeath!BO57/FemCnts!AC57</f>
        <v>3.1345706357900796E-3</v>
      </c>
      <c r="R57" s="10">
        <f>FemDeath!BP57/FemCnts!AD57</f>
        <v>3.0881348935427018E-3</v>
      </c>
      <c r="S57" s="10">
        <f>FemDeath!BQ57/FemCnts!AE57</f>
        <v>2.9003229548803812E-3</v>
      </c>
      <c r="T57" s="10">
        <f>FemDeath!BR57/FemCnts!AF57</f>
        <v>2.8631182521859254E-3</v>
      </c>
      <c r="U57" s="10">
        <f>FemDeath!BS57/FemCnts!AG57</f>
        <v>2.5663633214724315E-3</v>
      </c>
      <c r="V57" s="10">
        <f>FemDeath!BT57/FemCnts!AH57</f>
        <v>2.5531102609580923E-3</v>
      </c>
      <c r="W57" s="10">
        <f>FemDeath!BU57/FemCnts!AI57</f>
        <v>2.7590288218547073E-3</v>
      </c>
      <c r="X57" s="10">
        <f>FemDeath!BV57/FemCnts!AJ57</f>
        <v>2.6570029321363719E-3</v>
      </c>
      <c r="Y57" s="83">
        <f>X57*'Female fit'!O57/'Female fit'!N57</f>
        <v>2.5711177875834979E-3</v>
      </c>
      <c r="Z57" s="10"/>
      <c r="AA57" s="39">
        <f>'Female fit'!J57*FemCnts!AF57</f>
        <v>362.38434178392839</v>
      </c>
      <c r="AB57" s="39">
        <f>'Female fit'!K57*FemCnts!AG57</f>
        <v>345.0817477440915</v>
      </c>
      <c r="AC57" s="39">
        <f>'Female fit'!L57*FemCnts!AH57</f>
        <v>331.48849862500185</v>
      </c>
      <c r="AD57" s="39">
        <f>'Female fit'!M57*FemCnts!AI57</f>
        <v>319.67289611481078</v>
      </c>
      <c r="AE57" s="39">
        <f>'Female fit'!N57*FemCnts!AJ57</f>
        <v>315.02975213698892</v>
      </c>
      <c r="AF57" s="39">
        <f>'Female fit'!O57*FemCnts!AK57</f>
        <v>305.26847288105779</v>
      </c>
      <c r="AH57" s="9">
        <f>FemDeath!BR57-AA57</f>
        <v>8.6156582160716084</v>
      </c>
      <c r="AI57" s="9">
        <f>FemDeath!BS57-AB57</f>
        <v>-19.081747744091501</v>
      </c>
      <c r="AJ57" s="9">
        <f>FemDeath!BT57-AC57</f>
        <v>-10.488498625001853</v>
      </c>
      <c r="AK57" s="9">
        <f>FemDeath!BU57-AD57</f>
        <v>25.327103885189217</v>
      </c>
      <c r="AL57" s="9">
        <f>FemDeath!BV57-AE57</f>
        <v>22.970247863011082</v>
      </c>
      <c r="AM57" s="9"/>
      <c r="AN57" s="9">
        <f t="shared" si="0"/>
        <v>-0.33418157856845027</v>
      </c>
      <c r="AO57" s="9">
        <f t="shared" si="0"/>
        <v>-4.8424150865385176</v>
      </c>
      <c r="AP57" s="9">
        <f t="shared" si="1"/>
        <v>-12.203515122302088</v>
      </c>
      <c r="AQ57" s="9">
        <f t="shared" si="2"/>
        <v>29.137311187935097</v>
      </c>
      <c r="AR57" s="9">
        <f t="shared" si="3"/>
        <v>28.373056409935941</v>
      </c>
    </row>
    <row r="58" spans="1:44" x14ac:dyDescent="0.2">
      <c r="A58" t="str">
        <f>MalCnts!A58</f>
        <v>55 jaar</v>
      </c>
      <c r="B58" s="10">
        <f>FemDeath!AZ58/FemCnts!N58</f>
        <v>4.3520363300424076E-3</v>
      </c>
      <c r="C58" s="10">
        <f>FemDeath!BA58/FemCnts!O58</f>
        <v>3.1287547072437125E-3</v>
      </c>
      <c r="D58" s="10">
        <f>FemDeath!BB58/FemCnts!P58</f>
        <v>4.2508676087209202E-3</v>
      </c>
      <c r="E58" s="10">
        <f>FemDeath!BC58/FemCnts!Q58</f>
        <v>4.1348544425440373E-3</v>
      </c>
      <c r="F58" s="10">
        <f>FemDeath!BD58/FemCnts!R58</f>
        <v>3.7556973564266179E-3</v>
      </c>
      <c r="G58" s="10">
        <f>FemDeath!BE58/FemCnts!S58</f>
        <v>4.1628422292066493E-3</v>
      </c>
      <c r="H58" s="10">
        <f>FemDeath!BF58/FemCnts!T58</f>
        <v>3.8523184208306385E-3</v>
      </c>
      <c r="I58" s="10">
        <f>FemDeath!BG58/FemCnts!U58</f>
        <v>3.7151759031329198E-3</v>
      </c>
      <c r="J58" s="10">
        <f>FemDeath!BH58/FemCnts!V58</f>
        <v>3.9238588870841168E-3</v>
      </c>
      <c r="K58" s="10">
        <f>FemDeath!BI58/FemCnts!W58</f>
        <v>3.7754595131644312E-3</v>
      </c>
      <c r="L58" s="10">
        <f>FemDeath!BJ58/FemCnts!X58</f>
        <v>3.7972094512276457E-3</v>
      </c>
      <c r="M58" s="10">
        <f>FemDeath!BK58/FemCnts!Y58</f>
        <v>3.6610787044335838E-3</v>
      </c>
      <c r="N58" s="10">
        <f>FemDeath!BL58/FemCnts!Z58</f>
        <v>3.4981303096620771E-3</v>
      </c>
      <c r="O58" s="10">
        <f>FemDeath!BM58/FemCnts!AA58</f>
        <v>3.3505242085976996E-3</v>
      </c>
      <c r="P58" s="10">
        <f>FemDeath!BN58/FemCnts!AB58</f>
        <v>3.4332988624612201E-3</v>
      </c>
      <c r="Q58" s="10">
        <f>FemDeath!BO58/FemCnts!AC58</f>
        <v>3.4470560167169876E-3</v>
      </c>
      <c r="R58" s="10">
        <f>FemDeath!BP58/FemCnts!AD58</f>
        <v>3.2158724557717292E-3</v>
      </c>
      <c r="S58" s="10">
        <f>FemDeath!BQ58/FemCnts!AE58</f>
        <v>3.4546438692011337E-3</v>
      </c>
      <c r="T58" s="10">
        <f>FemDeath!BR58/FemCnts!AF58</f>
        <v>3.10251657293663E-3</v>
      </c>
      <c r="U58" s="10">
        <f>FemDeath!BS58/FemCnts!AG58</f>
        <v>2.9453373222941164E-3</v>
      </c>
      <c r="V58" s="10">
        <f>FemDeath!BT58/FemCnts!AH58</f>
        <v>2.7439384979302188E-3</v>
      </c>
      <c r="W58" s="10">
        <f>FemDeath!BU58/FemCnts!AI58</f>
        <v>3.0590540831202354E-3</v>
      </c>
      <c r="X58" s="10">
        <f>FemDeath!BV58/FemCnts!AJ58</f>
        <v>3.062505497317309E-3</v>
      </c>
      <c r="Y58" s="83">
        <f>X58*'Female fit'!O58/'Female fit'!N58</f>
        <v>2.976825569538637E-3</v>
      </c>
      <c r="Z58" s="10"/>
      <c r="AA58" s="39">
        <f>'Female fit'!J58*FemCnts!AF58</f>
        <v>395.60878766172789</v>
      </c>
      <c r="AB58" s="39">
        <f>'Female fit'!K58*FemCnts!AG58</f>
        <v>391.83717510024269</v>
      </c>
      <c r="AC58" s="39">
        <f>'Female fit'!L58*FemCnts!AH58</f>
        <v>374.25180974583054</v>
      </c>
      <c r="AD58" s="39">
        <f>'Female fit'!M58*FemCnts!AI58</f>
        <v>360.61308215561769</v>
      </c>
      <c r="AE58" s="39">
        <f>'Female fit'!N58*FemCnts!AJ58</f>
        <v>349.49090527920089</v>
      </c>
      <c r="AF58" s="39">
        <f>'Female fit'!O58*FemCnts!AK58</f>
        <v>339.99567758736856</v>
      </c>
      <c r="AH58" s="9">
        <f>FemDeath!BR58-AA58</f>
        <v>-0.60878766172788801</v>
      </c>
      <c r="AI58" s="9">
        <f>FemDeath!BS58-AB58</f>
        <v>-10.837175100242689</v>
      </c>
      <c r="AJ58" s="9">
        <f>FemDeath!BT58-AC58</f>
        <v>-26.251809745830542</v>
      </c>
      <c r="AK58" s="9">
        <f>FemDeath!BU58-AD58</f>
        <v>23.38691784438231</v>
      </c>
      <c r="AL58" s="9">
        <f>FemDeath!BV58-AE58</f>
        <v>33.509094720799112</v>
      </c>
      <c r="AM58" s="9"/>
      <c r="AN58" s="9">
        <f t="shared" si="0"/>
        <v>12.59396642939787</v>
      </c>
      <c r="AO58" s="9">
        <f t="shared" si="0"/>
        <v>-15.84425714322523</v>
      </c>
      <c r="AP58" s="9">
        <f t="shared" si="1"/>
        <v>-18.157241320876494</v>
      </c>
      <c r="AQ58" s="9">
        <f t="shared" si="2"/>
        <v>30.500726125906102</v>
      </c>
      <c r="AR58" s="9">
        <f t="shared" si="3"/>
        <v>25.935765924045949</v>
      </c>
    </row>
    <row r="59" spans="1:44" x14ac:dyDescent="0.2">
      <c r="A59" t="str">
        <f>MalCnts!A59</f>
        <v>56 jaar</v>
      </c>
      <c r="B59" s="10">
        <f>FemDeath!AZ59/FemCnts!N59</f>
        <v>4.581632979233482E-3</v>
      </c>
      <c r="C59" s="10">
        <f>FemDeath!BA59/FemCnts!O59</f>
        <v>5.0287757724758343E-3</v>
      </c>
      <c r="D59" s="10">
        <f>FemDeath!BB59/FemCnts!P59</f>
        <v>4.1219247526035341E-3</v>
      </c>
      <c r="E59" s="10">
        <f>FemDeath!BC59/FemCnts!Q59</f>
        <v>4.3206993193647403E-3</v>
      </c>
      <c r="F59" s="10">
        <f>FemDeath!BD59/FemCnts!R59</f>
        <v>4.2617286138306827E-3</v>
      </c>
      <c r="G59" s="10">
        <f>FemDeath!BE59/FemCnts!S59</f>
        <v>4.0759500627421527E-3</v>
      </c>
      <c r="H59" s="10">
        <f>FemDeath!BF59/FemCnts!T59</f>
        <v>4.0915615039051577E-3</v>
      </c>
      <c r="I59" s="10">
        <f>FemDeath!BG59/FemCnts!U59</f>
        <v>3.9286992896308721E-3</v>
      </c>
      <c r="J59" s="10">
        <f>FemDeath!BH59/FemCnts!V59</f>
        <v>3.9158413582218981E-3</v>
      </c>
      <c r="K59" s="10">
        <f>FemDeath!BI59/FemCnts!W59</f>
        <v>4.0494361022803274E-3</v>
      </c>
      <c r="L59" s="10">
        <f>FemDeath!BJ59/FemCnts!X59</f>
        <v>4.2457451827121965E-3</v>
      </c>
      <c r="M59" s="10">
        <f>FemDeath!BK59/FemCnts!Y59</f>
        <v>4.063153006733225E-3</v>
      </c>
      <c r="N59" s="10">
        <f>FemDeath!BL59/FemCnts!Z59</f>
        <v>3.6575287063250628E-3</v>
      </c>
      <c r="O59" s="10">
        <f>FemDeath!BM59/FemCnts!AA59</f>
        <v>3.8666816605105402E-3</v>
      </c>
      <c r="P59" s="10">
        <f>FemDeath!BN59/FemCnts!AB59</f>
        <v>3.4979616500846831E-3</v>
      </c>
      <c r="Q59" s="10">
        <f>FemDeath!BO59/FemCnts!AC59</f>
        <v>3.6528467298719844E-3</v>
      </c>
      <c r="R59" s="10">
        <f>FemDeath!BP59/FemCnts!AD59</f>
        <v>3.9534173537689524E-3</v>
      </c>
      <c r="S59" s="10">
        <f>FemDeath!BQ59/FemCnts!AE59</f>
        <v>3.2483717938409586E-3</v>
      </c>
      <c r="T59" s="10">
        <f>FemDeath!BR59/FemCnts!AF59</f>
        <v>3.4399916993239736E-3</v>
      </c>
      <c r="U59" s="10">
        <f>FemDeath!BS59/FemCnts!AG59</f>
        <v>3.2355326033048091E-3</v>
      </c>
      <c r="V59" s="10">
        <f>FemDeath!BT59/FemCnts!AH59</f>
        <v>3.2610632150520142E-3</v>
      </c>
      <c r="W59" s="10">
        <f>FemDeath!BU59/FemCnts!AI59</f>
        <v>3.7457919109860757E-3</v>
      </c>
      <c r="X59" s="10">
        <f>FemDeath!BV59/FemCnts!AJ59</f>
        <v>3.4997369218259218E-3</v>
      </c>
      <c r="Y59" s="83">
        <f>X59*'Female fit'!O59/'Female fit'!N59</f>
        <v>3.4093745191995299E-3</v>
      </c>
      <c r="Z59" s="10"/>
      <c r="AA59" s="39">
        <f>'Female fit'!J59*FemCnts!AF59</f>
        <v>427.68973428257789</v>
      </c>
      <c r="AB59" s="39">
        <f>'Female fit'!K59*FemCnts!AG59</f>
        <v>423.46789181293371</v>
      </c>
      <c r="AC59" s="39">
        <f>'Female fit'!L59*FemCnts!AH59</f>
        <v>420.06195763163652</v>
      </c>
      <c r="AD59" s="39">
        <f>'Female fit'!M59*FemCnts!AI59</f>
        <v>401.63294164521187</v>
      </c>
      <c r="AE59" s="39">
        <f>'Female fit'!N59*FemCnts!AJ59</f>
        <v>388.10808333560516</v>
      </c>
      <c r="AF59" s="39">
        <f>'Female fit'!O59*FemCnts!AK59</f>
        <v>378.22285799251034</v>
      </c>
      <c r="AH59" s="9">
        <f>FemDeath!BR59-AA59</f>
        <v>3.3102657174221122</v>
      </c>
      <c r="AI59" s="9">
        <f>FemDeath!BS59-AB59</f>
        <v>-12.467891812933715</v>
      </c>
      <c r="AJ59" s="9">
        <f>FemDeath!BT59-AC59</f>
        <v>0.93804236836348309</v>
      </c>
      <c r="AK59" s="9">
        <f>FemDeath!BU59-AD59</f>
        <v>72.367058354788128</v>
      </c>
      <c r="AL59" s="9">
        <f>FemDeath!BV59-AE59</f>
        <v>50.891916664394842</v>
      </c>
      <c r="AM59" s="9"/>
      <c r="AN59" s="9">
        <f t="shared" si="0"/>
        <v>6.3999221168135474</v>
      </c>
      <c r="AO59" s="9">
        <f t="shared" si="0"/>
        <v>-17.81889017144881</v>
      </c>
      <c r="AP59" s="9">
        <f t="shared" si="1"/>
        <v>-20.520549088795224</v>
      </c>
      <c r="AQ59" s="9">
        <f t="shared" si="2"/>
        <v>27.012593596329928</v>
      </c>
      <c r="AR59" s="9">
        <f t="shared" si="3"/>
        <v>28.661554437108272</v>
      </c>
    </row>
    <row r="60" spans="1:44" x14ac:dyDescent="0.2">
      <c r="A60" t="str">
        <f>MalCnts!A60</f>
        <v>57 jaar</v>
      </c>
      <c r="B60" s="10">
        <f>FemDeath!AZ60/FemCnts!N60</f>
        <v>4.8557361904440011E-3</v>
      </c>
      <c r="C60" s="10">
        <f>FemDeath!BA60/FemCnts!O60</f>
        <v>5.1697563899473394E-3</v>
      </c>
      <c r="D60" s="10">
        <f>FemDeath!BB60/FemCnts!P60</f>
        <v>4.9641168476734915E-3</v>
      </c>
      <c r="E60" s="10">
        <f>FemDeath!BC60/FemCnts!Q60</f>
        <v>4.0853861992073371E-3</v>
      </c>
      <c r="F60" s="10">
        <f>FemDeath!BD60/FemCnts!R60</f>
        <v>4.7871760691499616E-3</v>
      </c>
      <c r="G60" s="10">
        <f>FemDeath!BE60/FemCnts!S60</f>
        <v>4.8916530044906979E-3</v>
      </c>
      <c r="H60" s="10">
        <f>FemDeath!BF60/FemCnts!T60</f>
        <v>4.7240179015415216E-3</v>
      </c>
      <c r="I60" s="10">
        <f>FemDeath!BG60/FemCnts!U60</f>
        <v>4.3945129492897568E-3</v>
      </c>
      <c r="J60" s="10">
        <f>FemDeath!BH60/FemCnts!V60</f>
        <v>4.3172006362190412E-3</v>
      </c>
      <c r="K60" s="10">
        <f>FemDeath!BI60/FemCnts!W60</f>
        <v>3.9426753344397273E-3</v>
      </c>
      <c r="L60" s="10">
        <f>FemDeath!BJ60/FemCnts!X60</f>
        <v>4.2240300375469336E-3</v>
      </c>
      <c r="M60" s="10">
        <f>FemDeath!BK60/FemCnts!Y60</f>
        <v>4.1636676718993428E-3</v>
      </c>
      <c r="N60" s="10">
        <f>FemDeath!BL60/FemCnts!Z60</f>
        <v>4.3852176018509383E-3</v>
      </c>
      <c r="O60" s="10">
        <f>FemDeath!BM60/FemCnts!AA60</f>
        <v>3.998305354022136E-3</v>
      </c>
      <c r="P60" s="10">
        <f>FemDeath!BN60/FemCnts!AB60</f>
        <v>3.9162903786036816E-3</v>
      </c>
      <c r="Q60" s="10">
        <f>FemDeath!BO60/FemCnts!AC60</f>
        <v>3.8947728049197128E-3</v>
      </c>
      <c r="R60" s="10">
        <f>FemDeath!BP60/FemCnts!AD60</f>
        <v>4.3007167861310218E-3</v>
      </c>
      <c r="S60" s="10">
        <f>FemDeath!BQ60/FemCnts!AE60</f>
        <v>3.7253505968839512E-3</v>
      </c>
      <c r="T60" s="10">
        <f>FemDeath!BR60/FemCnts!AF60</f>
        <v>4.1054015469862808E-3</v>
      </c>
      <c r="U60" s="10">
        <f>FemDeath!BS60/FemCnts!AG60</f>
        <v>3.3851374061684724E-3</v>
      </c>
      <c r="V60" s="10">
        <f>FemDeath!BT60/FemCnts!AH60</f>
        <v>3.3061633512976099E-3</v>
      </c>
      <c r="W60" s="10">
        <f>FemDeath!BU60/FemCnts!AI60</f>
        <v>3.6895496419194979E-3</v>
      </c>
      <c r="X60" s="10">
        <f>FemDeath!BV60/FemCnts!AJ60</f>
        <v>3.4734310219324618E-3</v>
      </c>
      <c r="Y60" s="83">
        <f>X60*'Female fit'!O60/'Female fit'!N60</f>
        <v>3.397611477766817E-3</v>
      </c>
      <c r="Z60" s="10"/>
      <c r="AA60" s="39">
        <f>'Female fit'!J60*FemCnts!AF60</f>
        <v>467.33964184933171</v>
      </c>
      <c r="AB60" s="39">
        <f>'Female fit'!K60*FemCnts!AG60</f>
        <v>461.55890735066856</v>
      </c>
      <c r="AC60" s="39">
        <f>'Female fit'!L60*FemCnts!AH60</f>
        <v>458.52504334353409</v>
      </c>
      <c r="AD60" s="39">
        <f>'Female fit'!M60*FemCnts!AI60</f>
        <v>456.05145590521039</v>
      </c>
      <c r="AE60" s="39">
        <f>'Female fit'!N60*FemCnts!AJ60</f>
        <v>438.14862678240894</v>
      </c>
      <c r="AF60" s="39">
        <f>'Female fit'!O60*FemCnts!AK60</f>
        <v>428.6523508212756</v>
      </c>
      <c r="AH60" s="9">
        <f>FemDeath!BR60-AA60</f>
        <v>41.660358150668287</v>
      </c>
      <c r="AI60" s="9">
        <f>FemDeath!BS60-AB60</f>
        <v>-38.558907350668562</v>
      </c>
      <c r="AJ60" s="9">
        <f>FemDeath!BT60-AC60</f>
        <v>-39.525043343534094</v>
      </c>
      <c r="AK60" s="9">
        <f>FemDeath!BU60-AD60</f>
        <v>18.948544094789611</v>
      </c>
      <c r="AL60" s="9">
        <f>FemDeath!BV60-AE60</f>
        <v>0.85137321759106044</v>
      </c>
      <c r="AM60" s="9"/>
      <c r="AN60" s="9">
        <f t="shared" si="0"/>
        <v>7.3840826404764357</v>
      </c>
      <c r="AO60" s="9">
        <f t="shared" si="0"/>
        <v>-18.064364129408762</v>
      </c>
      <c r="AP60" s="9">
        <f t="shared" si="1"/>
        <v>-30.560296375825761</v>
      </c>
      <c r="AQ60" s="9">
        <f t="shared" si="2"/>
        <v>30.780983091069608</v>
      </c>
      <c r="AR60" s="9">
        <f t="shared" si="3"/>
        <v>22.155632549947789</v>
      </c>
    </row>
    <row r="61" spans="1:44" x14ac:dyDescent="0.2">
      <c r="A61" t="str">
        <f>MalCnts!A61</f>
        <v>58 jaar</v>
      </c>
      <c r="B61" s="10">
        <f>FemDeath!AZ61/FemCnts!N61</f>
        <v>5.0932541863618046E-3</v>
      </c>
      <c r="C61" s="10">
        <f>FemDeath!BA61/FemCnts!O61</f>
        <v>5.0600527513329331E-3</v>
      </c>
      <c r="D61" s="10">
        <f>FemDeath!BB61/FemCnts!P61</f>
        <v>4.8622540635320189E-3</v>
      </c>
      <c r="E61" s="10">
        <f>FemDeath!BC61/FemCnts!Q61</f>
        <v>5.4662706255717564E-3</v>
      </c>
      <c r="F61" s="10">
        <f>FemDeath!BD61/FemCnts!R61</f>
        <v>4.3607386256719052E-3</v>
      </c>
      <c r="G61" s="10">
        <f>FemDeath!BE61/FemCnts!S61</f>
        <v>5.0342786308785956E-3</v>
      </c>
      <c r="H61" s="10">
        <f>FemDeath!BF61/FemCnts!T61</f>
        <v>5.0293603478416783E-3</v>
      </c>
      <c r="I61" s="10">
        <f>FemDeath!BG61/FemCnts!U61</f>
        <v>5.0751078923484414E-3</v>
      </c>
      <c r="J61" s="10">
        <f>FemDeath!BH61/FemCnts!V61</f>
        <v>4.8702827966915991E-3</v>
      </c>
      <c r="K61" s="10">
        <f>FemDeath!BI61/FemCnts!W61</f>
        <v>4.3270282350479777E-3</v>
      </c>
      <c r="L61" s="10">
        <f>FemDeath!BJ61/FemCnts!X61</f>
        <v>4.7524752475247524E-3</v>
      </c>
      <c r="M61" s="10">
        <f>FemDeath!BK61/FemCnts!Y61</f>
        <v>4.7535374086747437E-3</v>
      </c>
      <c r="N61" s="10">
        <f>FemDeath!BL61/FemCnts!Z61</f>
        <v>4.8596112311015119E-3</v>
      </c>
      <c r="O61" s="10">
        <f>FemDeath!BM61/FemCnts!AA61</f>
        <v>4.3047162759701375E-3</v>
      </c>
      <c r="P61" s="10">
        <f>FemDeath!BN61/FemCnts!AB61</f>
        <v>4.4223082854028374E-3</v>
      </c>
      <c r="Q61" s="10">
        <f>FemDeath!BO61/FemCnts!AC61</f>
        <v>4.4558772235786534E-3</v>
      </c>
      <c r="R61" s="10">
        <f>FemDeath!BP61/FemCnts!AD61</f>
        <v>4.4083466984570783E-3</v>
      </c>
      <c r="S61" s="10">
        <f>FemDeath!BQ61/FemCnts!AE61</f>
        <v>4.3263960367869187E-3</v>
      </c>
      <c r="T61" s="10">
        <f>FemDeath!BR61/FemCnts!AF61</f>
        <v>3.996410708054305E-3</v>
      </c>
      <c r="U61" s="10">
        <f>FemDeath!BS61/FemCnts!AG61</f>
        <v>4.030854654503954E-3</v>
      </c>
      <c r="V61" s="10">
        <f>FemDeath!BT61/FemCnts!AH61</f>
        <v>3.804020705429156E-3</v>
      </c>
      <c r="W61" s="10">
        <f>FemDeath!BU61/FemCnts!AI61</f>
        <v>3.9097125490692667E-3</v>
      </c>
      <c r="X61" s="10">
        <f>FemDeath!BV61/FemCnts!AJ61</f>
        <v>4.1481827379562615E-3</v>
      </c>
      <c r="Y61" s="83">
        <f>X61*'Female fit'!O61/'Female fit'!N61</f>
        <v>4.0690805116357521E-3</v>
      </c>
      <c r="Z61" s="10"/>
      <c r="AA61" s="39">
        <f>'Female fit'!J61*FemCnts!AF61</f>
        <v>501.97788383836638</v>
      </c>
      <c r="AB61" s="39">
        <f>'Female fit'!K61*FemCnts!AG61</f>
        <v>506.14872884930759</v>
      </c>
      <c r="AC61" s="39">
        <f>'Female fit'!L61*FemCnts!AH61</f>
        <v>501.27543609797311</v>
      </c>
      <c r="AD61" s="39">
        <f>'Female fit'!M61*FemCnts!AI61</f>
        <v>498.96665619749962</v>
      </c>
      <c r="AE61" s="39">
        <f>'Female fit'!N61*FemCnts!AJ61</f>
        <v>497.91486028025474</v>
      </c>
      <c r="AF61" s="39">
        <f>'Female fit'!O61*FemCnts!AK61</f>
        <v>488.26040656466938</v>
      </c>
      <c r="AH61" s="9">
        <f>FemDeath!BR61-AA61</f>
        <v>-20.977883838366381</v>
      </c>
      <c r="AI61" s="9">
        <f>FemDeath!BS61-AB61</f>
        <v>-8.148728849307588</v>
      </c>
      <c r="AJ61" s="9">
        <f>FemDeath!BT61-AC61</f>
        <v>-27.275436097973113</v>
      </c>
      <c r="AK61" s="9">
        <f>FemDeath!BU61-AD61</f>
        <v>-4.9666561974996171</v>
      </c>
      <c r="AL61" s="9">
        <f>FemDeath!BV61-AE61</f>
        <v>35.085139719745257</v>
      </c>
      <c r="AM61" s="9"/>
      <c r="AN61" s="9">
        <f t="shared" si="0"/>
        <v>13.92546985607628</v>
      </c>
      <c r="AO61" s="9">
        <f t="shared" si="0"/>
        <v>-21.441297317224269</v>
      </c>
      <c r="AP61" s="9">
        <f t="shared" si="1"/>
        <v>-30.495702635160182</v>
      </c>
      <c r="AQ61" s="9">
        <f t="shared" si="2"/>
        <v>35.068406511328838</v>
      </c>
      <c r="AR61" s="9">
        <f t="shared" si="3"/>
        <v>15.891803133896042</v>
      </c>
    </row>
    <row r="62" spans="1:44" x14ac:dyDescent="0.2">
      <c r="A62" t="str">
        <f>MalCnts!A62</f>
        <v>59 jaar</v>
      </c>
      <c r="B62" s="10">
        <f>FemDeath!AZ62/FemCnts!N62</f>
        <v>5.6821825737850004E-3</v>
      </c>
      <c r="C62" s="10">
        <f>FemDeath!BA62/FemCnts!O62</f>
        <v>5.5005770694693413E-3</v>
      </c>
      <c r="D62" s="10">
        <f>FemDeath!BB62/FemCnts!P62</f>
        <v>5.2925710513436301E-3</v>
      </c>
      <c r="E62" s="10">
        <f>FemDeath!BC62/FemCnts!Q62</f>
        <v>5.7450744912200978E-3</v>
      </c>
      <c r="F62" s="10">
        <f>FemDeath!BD62/FemCnts!R62</f>
        <v>5.8058945167814213E-3</v>
      </c>
      <c r="G62" s="10">
        <f>FemDeath!BE62/FemCnts!S62</f>
        <v>4.2800467512798986E-3</v>
      </c>
      <c r="H62" s="10">
        <f>FemDeath!BF62/FemCnts!T62</f>
        <v>5.1582689256717204E-3</v>
      </c>
      <c r="I62" s="10">
        <f>FemDeath!BG62/FemCnts!U62</f>
        <v>5.1135441279919194E-3</v>
      </c>
      <c r="J62" s="10">
        <f>FemDeath!BH62/FemCnts!V62</f>
        <v>5.4027367656236903E-3</v>
      </c>
      <c r="K62" s="10">
        <f>FemDeath!BI62/FemCnts!W62</f>
        <v>4.9808719366690657E-3</v>
      </c>
      <c r="L62" s="10">
        <f>FemDeath!BJ62/FemCnts!X62</f>
        <v>4.9588671998165509E-3</v>
      </c>
      <c r="M62" s="10">
        <f>FemDeath!BK62/FemCnts!Y62</f>
        <v>5.0075900625717353E-3</v>
      </c>
      <c r="N62" s="10">
        <f>FemDeath!BL62/FemCnts!Z62</f>
        <v>5.1221983620120667E-3</v>
      </c>
      <c r="O62" s="10">
        <f>FemDeath!BM62/FemCnts!AA62</f>
        <v>4.9021862094971811E-3</v>
      </c>
      <c r="P62" s="10">
        <f>FemDeath!BN62/FemCnts!AB62</f>
        <v>5.0217609641781055E-3</v>
      </c>
      <c r="Q62" s="10">
        <f>FemDeath!BO62/FemCnts!AC62</f>
        <v>4.9056267806267808E-3</v>
      </c>
      <c r="R62" s="10">
        <f>FemDeath!BP62/FemCnts!AD62</f>
        <v>4.8779633408356469E-3</v>
      </c>
      <c r="S62" s="10">
        <f>FemDeath!BQ62/FemCnts!AE62</f>
        <v>4.530850266596608E-3</v>
      </c>
      <c r="T62" s="10">
        <f>FemDeath!BR62/FemCnts!AF62</f>
        <v>4.7390179141599169E-3</v>
      </c>
      <c r="U62" s="10">
        <f>FemDeath!BS62/FemCnts!AG62</f>
        <v>4.3875746555003172E-3</v>
      </c>
      <c r="V62" s="10">
        <f>FemDeath!BT62/FemCnts!AH62</f>
        <v>3.995809273201277E-3</v>
      </c>
      <c r="W62" s="10">
        <f>FemDeath!BU62/FemCnts!AI62</f>
        <v>4.7761338283974584E-3</v>
      </c>
      <c r="X62" s="10">
        <f>FemDeath!BV62/FemCnts!AJ62</f>
        <v>4.2762505454401207E-3</v>
      </c>
      <c r="Y62" s="83">
        <f>X62*'Female fit'!O62/'Female fit'!N62</f>
        <v>4.2091441509095988E-3</v>
      </c>
      <c r="Z62" s="10"/>
      <c r="AA62" s="39">
        <f>'Female fit'!J62*FemCnts!AF62</f>
        <v>550.46353916561395</v>
      </c>
      <c r="AB62" s="39">
        <f>'Female fit'!K62*FemCnts!AG62</f>
        <v>546.30911753389125</v>
      </c>
      <c r="AC62" s="39">
        <f>'Female fit'!L62*FemCnts!AH62</f>
        <v>552.68723506015453</v>
      </c>
      <c r="AD62" s="39">
        <f>'Female fit'!M62*FemCnts!AI62</f>
        <v>548.8309486411124</v>
      </c>
      <c r="AE62" s="39">
        <f>'Female fit'!N62*FemCnts!AJ62</f>
        <v>548.55936157279132</v>
      </c>
      <c r="AF62" s="39">
        <f>'Female fit'!O62*FemCnts!AK62</f>
        <v>539.63820578859691</v>
      </c>
      <c r="AH62" s="9">
        <f>FemDeath!BR62-AA62</f>
        <v>13.536460834386048</v>
      </c>
      <c r="AI62" s="9">
        <f>FemDeath!BS62-AB62</f>
        <v>-20.309117533891254</v>
      </c>
      <c r="AJ62" s="9">
        <f>FemDeath!BT62-AC62</f>
        <v>-60.687235060154535</v>
      </c>
      <c r="AK62" s="9">
        <f>FemDeath!BU62-AD62</f>
        <v>44.1690513588876</v>
      </c>
      <c r="AL62" s="9">
        <f>FemDeath!BV62-AE62</f>
        <v>-9.5593615727913175</v>
      </c>
      <c r="AM62" s="9"/>
      <c r="AN62" s="9">
        <f t="shared" si="0"/>
        <v>11.711554205013339</v>
      </c>
      <c r="AO62" s="9">
        <f t="shared" si="0"/>
        <v>-22.145069260510628</v>
      </c>
      <c r="AP62" s="9">
        <f t="shared" si="1"/>
        <v>-37.716019210308822</v>
      </c>
      <c r="AQ62" s="9">
        <f t="shared" si="2"/>
        <v>29.089540594440518</v>
      </c>
      <c r="AR62" s="9">
        <f t="shared" si="3"/>
        <v>-3.5999635921030517</v>
      </c>
    </row>
    <row r="63" spans="1:44" x14ac:dyDescent="0.2">
      <c r="A63" t="str">
        <f>MalCnts!A63</f>
        <v>60 jaar</v>
      </c>
      <c r="B63" s="10">
        <f>FemDeath!AZ63/FemCnts!N63</f>
        <v>6.0533592407144461E-3</v>
      </c>
      <c r="C63" s="10">
        <f>FemDeath!BA63/FemCnts!O63</f>
        <v>6.1655939221174558E-3</v>
      </c>
      <c r="D63" s="10">
        <f>FemDeath!BB63/FemCnts!P63</f>
        <v>6.114583590681128E-3</v>
      </c>
      <c r="E63" s="10">
        <f>FemDeath!BC63/FemCnts!Q63</f>
        <v>6.1627986895461525E-3</v>
      </c>
      <c r="F63" s="10">
        <f>FemDeath!BD63/FemCnts!R63</f>
        <v>5.6203027992593399E-3</v>
      </c>
      <c r="G63" s="10">
        <f>FemDeath!BE63/FemCnts!S63</f>
        <v>6.3823216552860032E-3</v>
      </c>
      <c r="H63" s="10">
        <f>FemDeath!BF63/FemCnts!T63</f>
        <v>4.747268042518289E-3</v>
      </c>
      <c r="I63" s="10">
        <f>FemDeath!BG63/FemCnts!U63</f>
        <v>5.9329195940004955E-3</v>
      </c>
      <c r="J63" s="10">
        <f>FemDeath!BH63/FemCnts!V63</f>
        <v>6.2164786597816522E-3</v>
      </c>
      <c r="K63" s="10">
        <f>FemDeath!BI63/FemCnts!W63</f>
        <v>5.4061650894781221E-3</v>
      </c>
      <c r="L63" s="10">
        <f>FemDeath!BJ63/FemCnts!X63</f>
        <v>5.5688297841959469E-3</v>
      </c>
      <c r="M63" s="10">
        <f>FemDeath!BK63/FemCnts!Y63</f>
        <v>5.3619818192301039E-3</v>
      </c>
      <c r="N63" s="10">
        <f>FemDeath!BL63/FemCnts!Z63</f>
        <v>5.685836590359203E-3</v>
      </c>
      <c r="O63" s="10">
        <f>FemDeath!BM63/FemCnts!AA63</f>
        <v>5.7764567326566091E-3</v>
      </c>
      <c r="P63" s="10">
        <f>FemDeath!BN63/FemCnts!AB63</f>
        <v>5.0580239493272922E-3</v>
      </c>
      <c r="Q63" s="10">
        <f>FemDeath!BO63/FemCnts!AC63</f>
        <v>5.3384019352843816E-3</v>
      </c>
      <c r="R63" s="10">
        <f>FemDeath!BP63/FemCnts!AD63</f>
        <v>5.1635882016036654E-3</v>
      </c>
      <c r="S63" s="10">
        <f>FemDeath!BQ63/FemCnts!AE63</f>
        <v>5.2082875115470901E-3</v>
      </c>
      <c r="T63" s="10">
        <f>FemDeath!BR63/FemCnts!AF63</f>
        <v>5.383323812985754E-3</v>
      </c>
      <c r="U63" s="10">
        <f>FemDeath!BS63/FemCnts!AG63</f>
        <v>4.8100859908355208E-3</v>
      </c>
      <c r="V63" s="10">
        <f>FemDeath!BT63/FemCnts!AH63</f>
        <v>4.7653744043281996E-3</v>
      </c>
      <c r="W63" s="10">
        <f>FemDeath!BU63/FemCnts!AI63</f>
        <v>5.2867317717894121E-3</v>
      </c>
      <c r="X63" s="10">
        <f>FemDeath!BV63/FemCnts!AJ63</f>
        <v>4.8772215986628018E-3</v>
      </c>
      <c r="Y63" s="83">
        <f>X63*'Female fit'!O63/'Female fit'!N63</f>
        <v>4.8155026390995642E-3</v>
      </c>
      <c r="Z63" s="10"/>
      <c r="AA63" s="39">
        <f>'Female fit'!J63*FemCnts!AF63</f>
        <v>589.90185158372867</v>
      </c>
      <c r="AB63" s="39">
        <f>'Female fit'!K63*FemCnts!AG63</f>
        <v>597.72184103932022</v>
      </c>
      <c r="AC63" s="39">
        <f>'Female fit'!L63*FemCnts!AH63</f>
        <v>594.92884104250265</v>
      </c>
      <c r="AD63" s="39">
        <f>'Female fit'!M63*FemCnts!AI63</f>
        <v>603.17596505432152</v>
      </c>
      <c r="AE63" s="39">
        <f>'Female fit'!N63*FemCnts!AJ63</f>
        <v>601.81005235945963</v>
      </c>
      <c r="AF63" s="39">
        <f>'Female fit'!O63*FemCnts!AK63</f>
        <v>593.93053509390643</v>
      </c>
      <c r="AH63" s="9">
        <f>FemDeath!BR63-AA63</f>
        <v>32.098148416271329</v>
      </c>
      <c r="AI63" s="9">
        <f>FemDeath!BS63-AB63</f>
        <v>-27.721841039320225</v>
      </c>
      <c r="AJ63" s="9">
        <f>FemDeath!BT63-AC63</f>
        <v>-25.928841042502654</v>
      </c>
      <c r="AK63" s="9">
        <f>FemDeath!BU63-AD63</f>
        <v>44.824034945678477</v>
      </c>
      <c r="AL63" s="9">
        <f>FemDeath!BV63-AE63</f>
        <v>2.1899476405403675</v>
      </c>
      <c r="AM63" s="9"/>
      <c r="AN63" s="9">
        <f t="shared" si="0"/>
        <v>3.3359871693771423</v>
      </c>
      <c r="AO63" s="9">
        <f t="shared" si="0"/>
        <v>-17.651321644197729</v>
      </c>
      <c r="AP63" s="9">
        <f t="shared" si="1"/>
        <v>-29.339039972050831</v>
      </c>
      <c r="AQ63" s="9">
        <f t="shared" si="2"/>
        <v>30.841935530170815</v>
      </c>
      <c r="AR63" s="9">
        <f t="shared" si="3"/>
        <v>-6.6781866544199602</v>
      </c>
    </row>
    <row r="64" spans="1:44" x14ac:dyDescent="0.2">
      <c r="A64" t="str">
        <f>MalCnts!A64</f>
        <v>61 jaar</v>
      </c>
      <c r="B64" s="10">
        <f>FemDeath!AZ64/FemCnts!N64</f>
        <v>7.0535138620245004E-3</v>
      </c>
      <c r="C64" s="10">
        <f>FemDeath!BA64/FemCnts!O64</f>
        <v>6.9404424845280746E-3</v>
      </c>
      <c r="D64" s="10">
        <f>FemDeath!BB64/FemCnts!P64</f>
        <v>7.1146655587868719E-3</v>
      </c>
      <c r="E64" s="10">
        <f>FemDeath!BC64/FemCnts!Q64</f>
        <v>6.1440493513923609E-3</v>
      </c>
      <c r="F64" s="10">
        <f>FemDeath!BD64/FemCnts!R64</f>
        <v>6.6115893199178459E-3</v>
      </c>
      <c r="G64" s="10">
        <f>FemDeath!BE64/FemCnts!S64</f>
        <v>6.2847553552038433E-3</v>
      </c>
      <c r="H64" s="10">
        <f>FemDeath!BF64/FemCnts!T64</f>
        <v>6.7849326114502936E-3</v>
      </c>
      <c r="I64" s="10">
        <f>FemDeath!BG64/FemCnts!U64</f>
        <v>5.197340429969383E-3</v>
      </c>
      <c r="J64" s="10">
        <f>FemDeath!BH64/FemCnts!V64</f>
        <v>6.2994156067377105E-3</v>
      </c>
      <c r="K64" s="10">
        <f>FemDeath!BI64/FemCnts!W64</f>
        <v>6.3569190862842167E-3</v>
      </c>
      <c r="L64" s="10">
        <f>FemDeath!BJ64/FemCnts!X64</f>
        <v>6.0981356858753229E-3</v>
      </c>
      <c r="M64" s="10">
        <f>FemDeath!BK64/FemCnts!Y64</f>
        <v>5.7348562456318395E-3</v>
      </c>
      <c r="N64" s="10">
        <f>FemDeath!BL64/FemCnts!Z64</f>
        <v>5.8205866996693285E-3</v>
      </c>
      <c r="O64" s="10">
        <f>FemDeath!BM64/FemCnts!AA64</f>
        <v>5.8778933181082172E-3</v>
      </c>
      <c r="P64" s="10">
        <f>FemDeath!BN64/FemCnts!AB64</f>
        <v>5.8575753586942213E-3</v>
      </c>
      <c r="Q64" s="10">
        <f>FemDeath!BO64/FemCnts!AC64</f>
        <v>6.1392493372401285E-3</v>
      </c>
      <c r="R64" s="10">
        <f>FemDeath!BP64/FemCnts!AD64</f>
        <v>5.5760212802910504E-3</v>
      </c>
      <c r="S64" s="10">
        <f>FemDeath!BQ64/FemCnts!AE64</f>
        <v>5.5963434823292305E-3</v>
      </c>
      <c r="T64" s="10">
        <f>FemDeath!BR64/FemCnts!AF64</f>
        <v>5.5460222548516635E-3</v>
      </c>
      <c r="U64" s="10">
        <f>FemDeath!BS64/FemCnts!AG64</f>
        <v>5.4201249325746895E-3</v>
      </c>
      <c r="V64" s="10">
        <f>FemDeath!BT64/FemCnts!AH64</f>
        <v>5.2056397256441339E-3</v>
      </c>
      <c r="W64" s="10">
        <f>FemDeath!BU64/FemCnts!AI64</f>
        <v>5.8056862068675379E-3</v>
      </c>
      <c r="X64" s="10">
        <f>FemDeath!BV64/FemCnts!AJ64</f>
        <v>5.0115462094040188E-3</v>
      </c>
      <c r="Y64" s="83">
        <f>X64*'Female fit'!O64/'Female fit'!N64</f>
        <v>4.9600211119277156E-3</v>
      </c>
      <c r="Z64" s="10"/>
      <c r="AA64" s="39">
        <f>'Female fit'!J64*FemCnts!AF64</f>
        <v>634.75931253789258</v>
      </c>
      <c r="AB64" s="39">
        <f>'Female fit'!K64*FemCnts!AG64</f>
        <v>638.98675152936551</v>
      </c>
      <c r="AC64" s="39">
        <f>'Female fit'!L64*FemCnts!AH64</f>
        <v>649.16354050737971</v>
      </c>
      <c r="AD64" s="39">
        <f>'Female fit'!M64*FemCnts!AI64</f>
        <v>647.52727122965348</v>
      </c>
      <c r="AE64" s="39">
        <f>'Female fit'!N64*FemCnts!AJ64</f>
        <v>658.56691696560063</v>
      </c>
      <c r="AF64" s="39">
        <f>'Female fit'!O64*FemCnts!AK64</f>
        <v>651.19287837348861</v>
      </c>
      <c r="AH64" s="9">
        <f>FemDeath!BR64-AA64</f>
        <v>-7.7593125378925834</v>
      </c>
      <c r="AI64" s="9">
        <f>FemDeath!BS64-AB64</f>
        <v>-15.986751529365506</v>
      </c>
      <c r="AJ64" s="9">
        <f>FemDeath!BT64-AC64</f>
        <v>-35.163540507379707</v>
      </c>
      <c r="AK64" s="9">
        <f>FemDeath!BU64-AD64</f>
        <v>42.472728770346521</v>
      </c>
      <c r="AL64" s="9">
        <f>FemDeath!BV64-AE64</f>
        <v>-46.566916965600626</v>
      </c>
      <c r="AM64" s="9"/>
      <c r="AN64" s="9">
        <f t="shared" si="0"/>
        <v>5.6078820504172882</v>
      </c>
      <c r="AO64" s="9">
        <f t="shared" si="0"/>
        <v>-21.000913192837903</v>
      </c>
      <c r="AP64" s="9">
        <f t="shared" si="1"/>
        <v>-22.648596083844176</v>
      </c>
      <c r="AQ64" s="9">
        <f t="shared" si="2"/>
        <v>32.420521676566544</v>
      </c>
      <c r="AR64" s="9">
        <f t="shared" si="3"/>
        <v>-15.72417840920814</v>
      </c>
    </row>
    <row r="65" spans="1:44" x14ac:dyDescent="0.2">
      <c r="A65" t="str">
        <f>MalCnts!A65</f>
        <v>62 jaar</v>
      </c>
      <c r="B65" s="10">
        <f>FemDeath!AZ65/FemCnts!N65</f>
        <v>6.7396687101942453E-3</v>
      </c>
      <c r="C65" s="10">
        <f>FemDeath!BA65/FemCnts!O65</f>
        <v>7.0087999376995565E-3</v>
      </c>
      <c r="D65" s="10">
        <f>FemDeath!BB65/FemCnts!P65</f>
        <v>7.1098112874557213E-3</v>
      </c>
      <c r="E65" s="10">
        <f>FemDeath!BC65/FemCnts!Q65</f>
        <v>7.3372657241135772E-3</v>
      </c>
      <c r="F65" s="10">
        <f>FemDeath!BD65/FemCnts!R65</f>
        <v>6.7416011929376084E-3</v>
      </c>
      <c r="G65" s="10">
        <f>FemDeath!BE65/FemCnts!S65</f>
        <v>5.8455745630345852E-3</v>
      </c>
      <c r="H65" s="10">
        <f>FemDeath!BF65/FemCnts!T65</f>
        <v>6.4952279957582182E-3</v>
      </c>
      <c r="I65" s="10">
        <f>FemDeath!BG65/FemCnts!U65</f>
        <v>6.9158379651655276E-3</v>
      </c>
      <c r="J65" s="10">
        <f>FemDeath!BH65/FemCnts!V65</f>
        <v>5.7893808135382439E-3</v>
      </c>
      <c r="K65" s="10">
        <f>FemDeath!BI65/FemCnts!W65</f>
        <v>6.8797216957864954E-3</v>
      </c>
      <c r="L65" s="10">
        <f>FemDeath!BJ65/FemCnts!X65</f>
        <v>6.6367614075081814E-3</v>
      </c>
      <c r="M65" s="10">
        <f>FemDeath!BK65/FemCnts!Y65</f>
        <v>6.3549877168520997E-3</v>
      </c>
      <c r="N65" s="10">
        <f>FemDeath!BL65/FemCnts!Z65</f>
        <v>6.4644168055568935E-3</v>
      </c>
      <c r="O65" s="10">
        <f>FemDeath!BM65/FemCnts!AA65</f>
        <v>6.5998890284145661E-3</v>
      </c>
      <c r="P65" s="10">
        <f>FemDeath!BN65/FemCnts!AB65</f>
        <v>6.1589460103402488E-3</v>
      </c>
      <c r="Q65" s="10">
        <f>FemDeath!BO65/FemCnts!AC65</f>
        <v>6.3502578905030044E-3</v>
      </c>
      <c r="R65" s="10">
        <f>FemDeath!BP65/FemCnts!AD65</f>
        <v>6.5814726396105413E-3</v>
      </c>
      <c r="S65" s="10">
        <f>FemDeath!BQ65/FemCnts!AE65</f>
        <v>6.3805531038540744E-3</v>
      </c>
      <c r="T65" s="10">
        <f>FemDeath!BR65/FemCnts!AF65</f>
        <v>6.1639000018102498E-3</v>
      </c>
      <c r="U65" s="10">
        <f>FemDeath!BS65/FemCnts!AG65</f>
        <v>5.9690074190047503E-3</v>
      </c>
      <c r="V65" s="10">
        <f>FemDeath!BT65/FemCnts!AH65</f>
        <v>6.0790539417635379E-3</v>
      </c>
      <c r="W65" s="10">
        <f>FemDeath!BU65/FemCnts!AI65</f>
        <v>6.2409412567141272E-3</v>
      </c>
      <c r="X65" s="10">
        <f>FemDeath!BV65/FemCnts!AJ65</f>
        <v>5.8281457205361896E-3</v>
      </c>
      <c r="Y65" s="83">
        <f>X65*'Female fit'!O65/'Female fit'!N65</f>
        <v>5.7755266374122458E-3</v>
      </c>
      <c r="Z65" s="10"/>
      <c r="AA65" s="39">
        <f>'Female fit'!J65*FemCnts!AF65</f>
        <v>681.2174770275127</v>
      </c>
      <c r="AB65" s="39">
        <f>'Female fit'!K65*FemCnts!AG65</f>
        <v>687.09016926910408</v>
      </c>
      <c r="AC65" s="39">
        <f>'Female fit'!L65*FemCnts!AH65</f>
        <v>692.64014715224414</v>
      </c>
      <c r="AD65" s="39">
        <f>'Female fit'!M65*FemCnts!AI65</f>
        <v>704.28948122655891</v>
      </c>
      <c r="AE65" s="39">
        <f>'Female fit'!N65*FemCnts!AJ65</f>
        <v>704.53974209399348</v>
      </c>
      <c r="AF65" s="39">
        <f>'Female fit'!O65*FemCnts!AK65</f>
        <v>697.32374677402208</v>
      </c>
      <c r="AH65" s="9">
        <f>FemDeath!BR65-AA65</f>
        <v>-0.21747702751270026</v>
      </c>
      <c r="AI65" s="9">
        <f>FemDeath!BS65-AB65</f>
        <v>-16.090169269104081</v>
      </c>
      <c r="AJ65" s="9">
        <f>FemDeath!BT65-AC65</f>
        <v>2.3598528477558602</v>
      </c>
      <c r="AK65" s="9">
        <f>FemDeath!BU65-AD65</f>
        <v>27.710518773441095</v>
      </c>
      <c r="AL65" s="9">
        <f>FemDeath!BV65-AE65</f>
        <v>-14.539742093993482</v>
      </c>
      <c r="AM65" s="9"/>
      <c r="AN65" s="9">
        <f t="shared" si="0"/>
        <v>6.304531113953499</v>
      </c>
      <c r="AO65" s="9">
        <f t="shared" si="0"/>
        <v>-20.777002122680848</v>
      </c>
      <c r="AP65" s="9">
        <f t="shared" si="1"/>
        <v>-5.8144346243572729</v>
      </c>
      <c r="AQ65" s="9">
        <f t="shared" si="2"/>
        <v>35.505889809997164</v>
      </c>
      <c r="AR65" s="9">
        <f t="shared" si="3"/>
        <v>-21.285973469132568</v>
      </c>
    </row>
    <row r="66" spans="1:44" x14ac:dyDescent="0.2">
      <c r="A66" t="str">
        <f>MalCnts!A66</f>
        <v>63 jaar</v>
      </c>
      <c r="B66" s="10">
        <f>FemDeath!AZ66/FemCnts!N66</f>
        <v>7.7837928809851055E-3</v>
      </c>
      <c r="C66" s="10">
        <f>FemDeath!BA66/FemCnts!O66</f>
        <v>7.8812610017602817E-3</v>
      </c>
      <c r="D66" s="10">
        <f>FemDeath!BB66/FemCnts!P66</f>
        <v>8.0440526329557636E-3</v>
      </c>
      <c r="E66" s="10">
        <f>FemDeath!BC66/FemCnts!Q66</f>
        <v>7.1375955701186216E-3</v>
      </c>
      <c r="F66" s="10">
        <f>FemDeath!BD66/FemCnts!R66</f>
        <v>7.3382166947723437E-3</v>
      </c>
      <c r="G66" s="10">
        <f>FemDeath!BE66/FemCnts!S66</f>
        <v>7.2231342341204695E-3</v>
      </c>
      <c r="H66" s="10">
        <f>FemDeath!BF66/FemCnts!T66</f>
        <v>6.805669438912967E-3</v>
      </c>
      <c r="I66" s="10">
        <f>FemDeath!BG66/FemCnts!U66</f>
        <v>6.3214361234460734E-3</v>
      </c>
      <c r="J66" s="10">
        <f>FemDeath!BH66/FemCnts!V66</f>
        <v>7.1659866967490032E-3</v>
      </c>
      <c r="K66" s="10">
        <f>FemDeath!BI66/FemCnts!W66</f>
        <v>5.5774666960069063E-3</v>
      </c>
      <c r="L66" s="10">
        <f>FemDeath!BJ66/FemCnts!X66</f>
        <v>7.0329248949854463E-3</v>
      </c>
      <c r="M66" s="10">
        <f>FemDeath!BK66/FemCnts!Y66</f>
        <v>7.0983683932884789E-3</v>
      </c>
      <c r="N66" s="10">
        <f>FemDeath!BL66/FemCnts!Z66</f>
        <v>7.0963305380986035E-3</v>
      </c>
      <c r="O66" s="10">
        <f>FemDeath!BM66/FemCnts!AA66</f>
        <v>7.1587932874187599E-3</v>
      </c>
      <c r="P66" s="10">
        <f>FemDeath!BN66/FemCnts!AB66</f>
        <v>6.9121035344869844E-3</v>
      </c>
      <c r="Q66" s="10">
        <f>FemDeath!BO66/FemCnts!AC66</f>
        <v>7.2522847066853737E-3</v>
      </c>
      <c r="R66" s="10">
        <f>FemDeath!BP66/FemCnts!AD66</f>
        <v>6.757078730927216E-3</v>
      </c>
      <c r="S66" s="10">
        <f>FemDeath!BQ66/FemCnts!AE66</f>
        <v>6.8051575931232094E-3</v>
      </c>
      <c r="T66" s="10">
        <f>FemDeath!BR66/FemCnts!AF66</f>
        <v>6.6159597305500036E-3</v>
      </c>
      <c r="U66" s="10">
        <f>FemDeath!BS66/FemCnts!AG66</f>
        <v>6.4404463675700298E-3</v>
      </c>
      <c r="V66" s="10">
        <f>FemDeath!BT66/FemCnts!AH66</f>
        <v>6.6848030354554082E-3</v>
      </c>
      <c r="W66" s="10">
        <f>FemDeath!BU66/FemCnts!AI66</f>
        <v>6.6175629416475269E-3</v>
      </c>
      <c r="X66" s="10">
        <f>FemDeath!BV66/FemCnts!AJ66</f>
        <v>6.4671971767043847E-3</v>
      </c>
      <c r="Y66" s="83">
        <f>X66*'Female fit'!O66/'Female fit'!N66</f>
        <v>6.4299812829991358E-3</v>
      </c>
      <c r="Z66" s="10"/>
      <c r="AA66" s="39">
        <f>'Female fit'!J66*FemCnts!AF66</f>
        <v>724.61840943316565</v>
      </c>
      <c r="AB66" s="39">
        <f>'Female fit'!K66*FemCnts!AG66</f>
        <v>731.89668659250844</v>
      </c>
      <c r="AC66" s="39">
        <f>'Female fit'!L66*FemCnts!AH66</f>
        <v>740.82321665693985</v>
      </c>
      <c r="AD66" s="39">
        <f>'Female fit'!M66*FemCnts!AI66</f>
        <v>749.07372546552097</v>
      </c>
      <c r="AE66" s="39">
        <f>'Female fit'!N66*FemCnts!AJ66</f>
        <v>765.14481905419564</v>
      </c>
      <c r="AF66" s="39">
        <f>'Female fit'!O66*FemCnts!AK66</f>
        <v>759.53621468330903</v>
      </c>
      <c r="AH66" s="9">
        <f>FemDeath!BR66-AA66</f>
        <v>-9.6184094331656524</v>
      </c>
      <c r="AI66" s="9">
        <f>FemDeath!BS66-AB66</f>
        <v>-24.896686592508445</v>
      </c>
      <c r="AJ66" s="9">
        <f>FemDeath!BT66-AC66</f>
        <v>6.1767833430601513</v>
      </c>
      <c r="AK66" s="9">
        <f>FemDeath!BU66-AD66</f>
        <v>2.9262745344790346</v>
      </c>
      <c r="AL66" s="9">
        <f>FemDeath!BV66-AE66</f>
        <v>-10.144819054195636</v>
      </c>
      <c r="AM66" s="9"/>
      <c r="AN66" s="9">
        <f t="shared" si="0"/>
        <v>2.737391441682985</v>
      </c>
      <c r="AO66" s="9">
        <f t="shared" si="0"/>
        <v>-18.208702449437602</v>
      </c>
      <c r="AP66" s="9">
        <f t="shared" si="1"/>
        <v>-5.4448847930705373</v>
      </c>
      <c r="AQ66" s="9">
        <f t="shared" si="2"/>
        <v>45.872169321385968</v>
      </c>
      <c r="AR66" s="9">
        <f t="shared" si="3"/>
        <v>-19.152914792778006</v>
      </c>
    </row>
    <row r="67" spans="1:44" x14ac:dyDescent="0.2">
      <c r="A67" t="str">
        <f>MalCnts!A67</f>
        <v>64 jaar</v>
      </c>
      <c r="B67" s="10">
        <f>FemDeath!AZ67/FemCnts!N67</f>
        <v>9.1450446618460222E-3</v>
      </c>
      <c r="C67" s="10">
        <f>FemDeath!BA67/FemCnts!O67</f>
        <v>8.3222652386469604E-3</v>
      </c>
      <c r="D67" s="10">
        <f>FemDeath!BB67/FemCnts!P67</f>
        <v>8.5249428533010624E-3</v>
      </c>
      <c r="E67" s="10">
        <f>FemDeath!BC67/FemCnts!Q67</f>
        <v>8.1900189913483856E-3</v>
      </c>
      <c r="F67" s="10">
        <f>FemDeath!BD67/FemCnts!R67</f>
        <v>7.5829383886255926E-3</v>
      </c>
      <c r="G67" s="10">
        <f>FemDeath!BE67/FemCnts!S67</f>
        <v>8.5639173615168086E-3</v>
      </c>
      <c r="H67" s="10">
        <f>FemDeath!BF67/FemCnts!T67</f>
        <v>7.5090362979178329E-3</v>
      </c>
      <c r="I67" s="10">
        <f>FemDeath!BG67/FemCnts!U67</f>
        <v>7.4274378291571217E-3</v>
      </c>
      <c r="J67" s="10">
        <f>FemDeath!BH67/FemCnts!V67</f>
        <v>7.8960060117318504E-3</v>
      </c>
      <c r="K67" s="10">
        <f>FemDeath!BI67/FemCnts!W67</f>
        <v>7.9714581763376032E-3</v>
      </c>
      <c r="L67" s="10">
        <f>FemDeath!BJ67/FemCnts!X67</f>
        <v>5.7109249141230316E-3</v>
      </c>
      <c r="M67" s="10">
        <f>FemDeath!BK67/FemCnts!Y67</f>
        <v>7.66367610653651E-3</v>
      </c>
      <c r="N67" s="10">
        <f>FemDeath!BL67/FemCnts!Z67</f>
        <v>7.9417604235605555E-3</v>
      </c>
      <c r="O67" s="10">
        <f>FemDeath!BM67/FemCnts!AA67</f>
        <v>7.5232817671053642E-3</v>
      </c>
      <c r="P67" s="10">
        <f>FemDeath!BN67/FemCnts!AB67</f>
        <v>6.9653393771247707E-3</v>
      </c>
      <c r="Q67" s="10">
        <f>FemDeath!BO67/FemCnts!AC67</f>
        <v>7.1607059962270486E-3</v>
      </c>
      <c r="R67" s="10">
        <f>FemDeath!BP67/FemCnts!AD67</f>
        <v>6.9399366146091872E-3</v>
      </c>
      <c r="S67" s="10">
        <f>FemDeath!BQ67/FemCnts!AE67</f>
        <v>7.0451600518308781E-3</v>
      </c>
      <c r="T67" s="10">
        <f>FemDeath!BR67/FemCnts!AF67</f>
        <v>7.4394595004934339E-3</v>
      </c>
      <c r="U67" s="10">
        <f>FemDeath!BS67/FemCnts!AG67</f>
        <v>7.0892915366342164E-3</v>
      </c>
      <c r="V67" s="10">
        <f>FemDeath!BT67/FemCnts!AH67</f>
        <v>7.473498881267652E-3</v>
      </c>
      <c r="W67" s="10">
        <f>FemDeath!BU67/FemCnts!AI67</f>
        <v>7.7852566701808448E-3</v>
      </c>
      <c r="X67" s="10">
        <f>FemDeath!BV67/FemCnts!AJ67</f>
        <v>6.9078365469662124E-3</v>
      </c>
      <c r="Y67" s="83">
        <f>X67*'Female fit'!O67/'Female fit'!N67</f>
        <v>6.8983877899245856E-3</v>
      </c>
      <c r="Z67" s="10"/>
      <c r="AA67" s="39">
        <f>'Female fit'!J67*FemCnts!AF67</f>
        <v>766.9802938479329</v>
      </c>
      <c r="AB67" s="39">
        <f>'Female fit'!K67*FemCnts!AG67</f>
        <v>780.18956218310598</v>
      </c>
      <c r="AC67" s="39">
        <f>'Female fit'!L67*FemCnts!AH67</f>
        <v>791.51642776272001</v>
      </c>
      <c r="AD67" s="39">
        <f>'Female fit'!M67*FemCnts!AI67</f>
        <v>804.4041079739593</v>
      </c>
      <c r="AE67" s="39">
        <f>'Female fit'!N67*FemCnts!AJ67</f>
        <v>818.36833687241347</v>
      </c>
      <c r="AF67" s="39">
        <f>'Female fit'!O67*FemCnts!AK67</f>
        <v>815.75988539942966</v>
      </c>
      <c r="AH67" s="9">
        <f>FemDeath!BR67-AA67</f>
        <v>17.019706152067101</v>
      </c>
      <c r="AI67" s="9">
        <f>FemDeath!BS67-AB67</f>
        <v>-19.189562183105977</v>
      </c>
      <c r="AJ67" s="9">
        <f>FemDeath!BT67-AC67</f>
        <v>23.483572237279986</v>
      </c>
      <c r="AK67" s="9">
        <f>FemDeath!BU67-AD67</f>
        <v>59.595892026040701</v>
      </c>
      <c r="AL67" s="9">
        <f>FemDeath!BV67-AE67</f>
        <v>-37.368336872413465</v>
      </c>
      <c r="AM67" s="9"/>
      <c r="AN67" s="9">
        <f t="shared" si="0"/>
        <v>7.1548286060435426</v>
      </c>
      <c r="AO67" s="9">
        <f t="shared" si="0"/>
        <v>-21.426217826008497</v>
      </c>
      <c r="AP67" s="9">
        <f t="shared" si="1"/>
        <v>3.9257737953084417</v>
      </c>
      <c r="AQ67" s="9">
        <f t="shared" si="2"/>
        <v>49.019069616407975</v>
      </c>
      <c r="AR67" s="9">
        <f t="shared" si="3"/>
        <v>-2.7016814866770575</v>
      </c>
    </row>
    <row r="68" spans="1:44" x14ac:dyDescent="0.2">
      <c r="A68" t="str">
        <f>MalCnts!A68</f>
        <v>65 jaar</v>
      </c>
      <c r="B68" s="10">
        <f>FemDeath!AZ68/FemCnts!N68</f>
        <v>9.7860389704392137E-3</v>
      </c>
      <c r="C68" s="10">
        <f>FemDeath!BA68/FemCnts!O68</f>
        <v>8.68048107311911E-3</v>
      </c>
      <c r="D68" s="10">
        <f>FemDeath!BB68/FemCnts!P68</f>
        <v>9.577697646907914E-3</v>
      </c>
      <c r="E68" s="10">
        <f>FemDeath!BC68/FemCnts!Q68</f>
        <v>9.1181698530509239E-3</v>
      </c>
      <c r="F68" s="10">
        <f>FemDeath!BD68/FemCnts!R68</f>
        <v>8.7931676688128551E-3</v>
      </c>
      <c r="G68" s="10">
        <f>FemDeath!BE68/FemCnts!S68</f>
        <v>8.0680613379535051E-3</v>
      </c>
      <c r="H68" s="10">
        <f>FemDeath!BF68/FemCnts!T68</f>
        <v>8.5177050409814114E-3</v>
      </c>
      <c r="I68" s="10">
        <f>FemDeath!BG68/FemCnts!U68</f>
        <v>7.7778062992530225E-3</v>
      </c>
      <c r="J68" s="10">
        <f>FemDeath!BH68/FemCnts!V68</f>
        <v>8.0177271590083279E-3</v>
      </c>
      <c r="K68" s="10">
        <f>FemDeath!BI68/FemCnts!W68</f>
        <v>7.9522188161035255E-3</v>
      </c>
      <c r="L68" s="10">
        <f>FemDeath!BJ68/FemCnts!X68</f>
        <v>8.5800747641369482E-3</v>
      </c>
      <c r="M68" s="10">
        <f>FemDeath!BK68/FemCnts!Y68</f>
        <v>6.5536878451852298E-3</v>
      </c>
      <c r="N68" s="10">
        <f>FemDeath!BL68/FemCnts!Z68</f>
        <v>8.8700039835347237E-3</v>
      </c>
      <c r="O68" s="10">
        <f>FemDeath!BM68/FemCnts!AA68</f>
        <v>8.3254244932860991E-3</v>
      </c>
      <c r="P68" s="10">
        <f>FemDeath!BN68/FemCnts!AB68</f>
        <v>8.3490099489944344E-3</v>
      </c>
      <c r="Q68" s="10">
        <f>FemDeath!BO68/FemCnts!AC68</f>
        <v>8.2407033642154601E-3</v>
      </c>
      <c r="R68" s="10">
        <f>FemDeath!BP68/FemCnts!AD68</f>
        <v>8.4234422605890431E-3</v>
      </c>
      <c r="S68" s="10">
        <f>FemDeath!BQ68/FemCnts!AE68</f>
        <v>7.2674139157518315E-3</v>
      </c>
      <c r="T68" s="10">
        <f>FemDeath!BR68/FemCnts!AF68</f>
        <v>8.0362064463721031E-3</v>
      </c>
      <c r="U68" s="10">
        <f>FemDeath!BS68/FemCnts!AG68</f>
        <v>7.7299394217355578E-3</v>
      </c>
      <c r="V68" s="10">
        <f>FemDeath!BT68/FemCnts!AH68</f>
        <v>7.6199771025318597E-3</v>
      </c>
      <c r="W68" s="10">
        <f>FemDeath!BU68/FemCnts!AI68</f>
        <v>8.7128456726815792E-3</v>
      </c>
      <c r="X68" s="10">
        <f>FemDeath!BV68/FemCnts!AJ68</f>
        <v>7.9101164318398035E-3</v>
      </c>
      <c r="Y68" s="83">
        <f>X68*'Female fit'!O68/'Female fit'!N68</f>
        <v>7.8835644544456504E-3</v>
      </c>
      <c r="Z68" s="10"/>
      <c r="AA68" s="39">
        <f>'Female fit'!J68*FemCnts!AF68</f>
        <v>816.73754994508124</v>
      </c>
      <c r="AB68" s="39">
        <f>'Female fit'!K68*FemCnts!AG68</f>
        <v>823.880342673104</v>
      </c>
      <c r="AC68" s="39">
        <f>'Female fit'!L68*FemCnts!AH68</f>
        <v>836.08109188606898</v>
      </c>
      <c r="AD68" s="39">
        <f>'Female fit'!M68*FemCnts!AI68</f>
        <v>846.34456749737751</v>
      </c>
      <c r="AE68" s="39">
        <f>'Female fit'!N68*FemCnts!AJ68</f>
        <v>860.14475897768682</v>
      </c>
      <c r="AF68" s="39">
        <f>'Female fit'!O68*FemCnts!AK68</f>
        <v>855.65740124619094</v>
      </c>
      <c r="AH68" s="9">
        <f>FemDeath!BR68-AA68</f>
        <v>14.262450054918759</v>
      </c>
      <c r="AI68" s="9">
        <f>FemDeath!BS68-AB68</f>
        <v>-14.880342673103996</v>
      </c>
      <c r="AJ68" s="9">
        <f>FemDeath!BT68-AC68</f>
        <v>-24.081091886068975</v>
      </c>
      <c r="AK68" s="9">
        <f>FemDeath!BU68-AD68</f>
        <v>96.655432502622489</v>
      </c>
      <c r="AL68" s="9">
        <f>FemDeath!BV68-AE68</f>
        <v>12.85524102231318</v>
      </c>
      <c r="AM68" s="9"/>
      <c r="AN68" s="9">
        <f t="shared" si="0"/>
        <v>9.7869890331912762E-2</v>
      </c>
      <c r="AO68" s="9">
        <f t="shared" si="0"/>
        <v>-25.152729475644151</v>
      </c>
      <c r="AP68" s="9">
        <f t="shared" si="1"/>
        <v>12.274262179822927</v>
      </c>
      <c r="AQ68" s="9">
        <f t="shared" si="2"/>
        <v>60.445006315785555</v>
      </c>
      <c r="AR68" s="9">
        <f t="shared" si="3"/>
        <v>13.48589400543076</v>
      </c>
    </row>
    <row r="69" spans="1:44" x14ac:dyDescent="0.2">
      <c r="A69" t="str">
        <f>MalCnts!A69</f>
        <v>66 jaar</v>
      </c>
      <c r="B69" s="10">
        <f>FemDeath!AZ69/FemCnts!N69</f>
        <v>1.0682137011924246E-2</v>
      </c>
      <c r="C69" s="10">
        <f>FemDeath!BA69/FemCnts!O69</f>
        <v>1.0622132608632127E-2</v>
      </c>
      <c r="D69" s="10">
        <f>FemDeath!BB69/FemCnts!P69</f>
        <v>1.0667783006611427E-2</v>
      </c>
      <c r="E69" s="10">
        <f>FemDeath!BC69/FemCnts!Q69</f>
        <v>1.0542992942532046E-2</v>
      </c>
      <c r="F69" s="10">
        <f>FemDeath!BD69/FemCnts!R69</f>
        <v>9.1777050258208571E-3</v>
      </c>
      <c r="G69" s="10">
        <f>FemDeath!BE69/FemCnts!S69</f>
        <v>9.0373175415273468E-3</v>
      </c>
      <c r="H69" s="10">
        <f>FemDeath!BF69/FemCnts!T69</f>
        <v>8.7744496383150971E-3</v>
      </c>
      <c r="I69" s="10">
        <f>FemDeath!BG69/FemCnts!U69</f>
        <v>8.8681005231638563E-3</v>
      </c>
      <c r="J69" s="10">
        <f>FemDeath!BH69/FemCnts!V69</f>
        <v>8.3809375769116172E-3</v>
      </c>
      <c r="K69" s="10">
        <f>FemDeath!BI69/FemCnts!W69</f>
        <v>8.1547232445695322E-3</v>
      </c>
      <c r="L69" s="10">
        <f>FemDeath!BJ69/FemCnts!X69</f>
        <v>9.2336841144109397E-3</v>
      </c>
      <c r="M69" s="10">
        <f>FemDeath!BK69/FemCnts!Y69</f>
        <v>1.0336072053081659E-2</v>
      </c>
      <c r="N69" s="10">
        <f>FemDeath!BL69/FemCnts!Z69</f>
        <v>7.1489228956170599E-3</v>
      </c>
      <c r="O69" s="10">
        <f>FemDeath!BM69/FemCnts!AA69</f>
        <v>8.7026447462473198E-3</v>
      </c>
      <c r="P69" s="10">
        <f>FemDeath!BN69/FemCnts!AB69</f>
        <v>8.5423086039345814E-3</v>
      </c>
      <c r="Q69" s="10">
        <f>FemDeath!BO69/FemCnts!AC69</f>
        <v>9.0704500978473577E-3</v>
      </c>
      <c r="R69" s="10">
        <f>FemDeath!BP69/FemCnts!AD69</f>
        <v>8.423394787031151E-3</v>
      </c>
      <c r="S69" s="10">
        <f>FemDeath!BQ69/FemCnts!AE69</f>
        <v>9.0323617767328768E-3</v>
      </c>
      <c r="T69" s="10">
        <f>FemDeath!BR69/FemCnts!AF69</f>
        <v>8.6840217875903784E-3</v>
      </c>
      <c r="U69" s="10">
        <f>FemDeath!BS69/FemCnts!AG69</f>
        <v>8.1885710943440364E-3</v>
      </c>
      <c r="V69" s="10">
        <f>FemDeath!BT69/FemCnts!AH69</f>
        <v>8.5698879174209448E-3</v>
      </c>
      <c r="W69" s="10">
        <f>FemDeath!BU69/FemCnts!AI69</f>
        <v>8.9644074214312759E-3</v>
      </c>
      <c r="X69" s="10">
        <f>FemDeath!BV69/FemCnts!AJ69</f>
        <v>8.7016407478757753E-3</v>
      </c>
      <c r="Y69" s="83">
        <f>X69*'Female fit'!O69/'Female fit'!N69</f>
        <v>8.6559830097792528E-3</v>
      </c>
      <c r="Z69" s="10"/>
      <c r="AA69" s="39">
        <f>'Female fit'!J69*FemCnts!AF69</f>
        <v>881.67212671608979</v>
      </c>
      <c r="AB69" s="39">
        <f>'Female fit'!K69*FemCnts!AG69</f>
        <v>872.07432841221998</v>
      </c>
      <c r="AC69" s="39">
        <f>'Female fit'!L69*FemCnts!AH69</f>
        <v>878.31024756548481</v>
      </c>
      <c r="AD69" s="39">
        <f>'Female fit'!M69*FemCnts!AI69</f>
        <v>888.79276975454343</v>
      </c>
      <c r="AE69" s="39">
        <f>'Female fit'!N69*FemCnts!AJ69</f>
        <v>899.31075043509588</v>
      </c>
      <c r="AF69" s="39">
        <f>'Female fit'!O69*FemCnts!AK69</f>
        <v>891.83627581914595</v>
      </c>
      <c r="AH69" s="9">
        <f>FemDeath!BR69-AA69</f>
        <v>14.327873283910208</v>
      </c>
      <c r="AI69" s="9">
        <f>FemDeath!BS69-AB69</f>
        <v>-32.074328412219984</v>
      </c>
      <c r="AJ69" s="9">
        <f>FemDeath!BT69-AC69</f>
        <v>11.689752434515185</v>
      </c>
      <c r="AK69" s="9">
        <f>FemDeath!BU69-AD69</f>
        <v>58.207230245456572</v>
      </c>
      <c r="AL69" s="9">
        <f>FemDeath!BV69-AE69</f>
        <v>35.689249564904117</v>
      </c>
      <c r="AM69" s="9"/>
      <c r="AN69" s="9">
        <f t="shared" si="0"/>
        <v>-9.9234582545228029</v>
      </c>
      <c r="AO69" s="9">
        <f t="shared" si="0"/>
        <v>-12.692202238129402</v>
      </c>
      <c r="AP69" s="9">
        <f t="shared" si="1"/>
        <v>24.518306305102261</v>
      </c>
      <c r="AQ69" s="9">
        <f t="shared" si="2"/>
        <v>81.151176041584193</v>
      </c>
      <c r="AR69" s="9">
        <f t="shared" si="3"/>
        <v>29.381904322259743</v>
      </c>
    </row>
    <row r="70" spans="1:44" x14ac:dyDescent="0.2">
      <c r="A70" t="str">
        <f>MalCnts!A70</f>
        <v>67 jaar</v>
      </c>
      <c r="B70" s="10">
        <f>FemDeath!AZ70/FemCnts!N70</f>
        <v>1.157597574272954E-2</v>
      </c>
      <c r="C70" s="10">
        <f>FemDeath!BA70/FemCnts!O70</f>
        <v>1.1522949875168043E-2</v>
      </c>
      <c r="D70" s="10">
        <f>FemDeath!BB70/FemCnts!P70</f>
        <v>1.1000044295480384E-2</v>
      </c>
      <c r="E70" s="10">
        <f>FemDeath!BC70/FemCnts!Q70</f>
        <v>1.0530307449973747E-2</v>
      </c>
      <c r="F70" s="10">
        <f>FemDeath!BD70/FemCnts!R70</f>
        <v>1.0631326003058326E-2</v>
      </c>
      <c r="G70" s="10">
        <f>FemDeath!BE70/FemCnts!S70</f>
        <v>9.9773054356249308E-3</v>
      </c>
      <c r="H70" s="10">
        <f>FemDeath!BF70/FemCnts!T70</f>
        <v>1.0105805751492133E-2</v>
      </c>
      <c r="I70" s="10">
        <f>FemDeath!BG70/FemCnts!U70</f>
        <v>9.6908167974157824E-3</v>
      </c>
      <c r="J70" s="10">
        <f>FemDeath!BH70/FemCnts!V70</f>
        <v>1.02239997815968E-2</v>
      </c>
      <c r="K70" s="10">
        <f>FemDeath!BI70/FemCnts!W70</f>
        <v>9.0496554069075547E-3</v>
      </c>
      <c r="L70" s="10">
        <f>FemDeath!BJ70/FemCnts!X70</f>
        <v>9.0106500540396133E-3</v>
      </c>
      <c r="M70" s="10">
        <f>FemDeath!BK70/FemCnts!Y70</f>
        <v>9.2641670315488679E-3</v>
      </c>
      <c r="N70" s="10">
        <f>FemDeath!BL70/FemCnts!Z70</f>
        <v>1.0049947391972135E-2</v>
      </c>
      <c r="O70" s="10">
        <f>FemDeath!BM70/FemCnts!AA70</f>
        <v>7.800134666002081E-3</v>
      </c>
      <c r="P70" s="10">
        <f>FemDeath!BN70/FemCnts!AB70</f>
        <v>9.568730722750312E-3</v>
      </c>
      <c r="Q70" s="10">
        <f>FemDeath!BO70/FemCnts!AC70</f>
        <v>1.0087862024080702E-2</v>
      </c>
      <c r="R70" s="10">
        <f>FemDeath!BP70/FemCnts!AD70</f>
        <v>1.0064893375344467E-2</v>
      </c>
      <c r="S70" s="10">
        <f>FemDeath!BQ70/FemCnts!AE70</f>
        <v>9.1125992461304033E-3</v>
      </c>
      <c r="T70" s="10">
        <f>FemDeath!BR70/FemCnts!AF70</f>
        <v>8.9452332657200817E-3</v>
      </c>
      <c r="U70" s="10">
        <f>FemDeath!BS70/FemCnts!AG70</f>
        <v>8.9493554507932161E-3</v>
      </c>
      <c r="V70" s="10">
        <f>FemDeath!BT70/FemCnts!AH70</f>
        <v>9.706350923430954E-3</v>
      </c>
      <c r="W70" s="10">
        <f>FemDeath!BU70/FemCnts!AI70</f>
        <v>1.0081076351758599E-2</v>
      </c>
      <c r="X70" s="10">
        <f>FemDeath!BV70/FemCnts!AJ70</f>
        <v>9.8740438697848525E-3</v>
      </c>
      <c r="Y70" s="83">
        <f>X70*'Female fit'!O70/'Female fit'!N70</f>
        <v>9.8565951395697127E-3</v>
      </c>
      <c r="Z70" s="10"/>
      <c r="AA70" s="39">
        <f>'Female fit'!J70*FemCnts!AF70</f>
        <v>917.50227060607085</v>
      </c>
      <c r="AB70" s="39">
        <f>'Female fit'!K70*FemCnts!AG70</f>
        <v>949.72272751728235</v>
      </c>
      <c r="AC70" s="39">
        <f>'Female fit'!L70*FemCnts!AH70</f>
        <v>942.89770522967171</v>
      </c>
      <c r="AD70" s="39">
        <f>'Female fit'!M70*FemCnts!AI70</f>
        <v>952.15979772967103</v>
      </c>
      <c r="AE70" s="39">
        <f>'Female fit'!N70*FemCnts!AJ70</f>
        <v>967.6018646334544</v>
      </c>
      <c r="AF70" s="39">
        <f>'Female fit'!O70*FemCnts!AK70</f>
        <v>962.14718111322213</v>
      </c>
      <c r="AH70" s="9">
        <f>FemDeath!BR70-AA70</f>
        <v>-35.502270606070851</v>
      </c>
      <c r="AI70" s="9">
        <f>FemDeath!BS70-AB70</f>
        <v>-34.722727517282351</v>
      </c>
      <c r="AJ70" s="9">
        <f>FemDeath!BT70-AC70</f>
        <v>44.102294770328285</v>
      </c>
      <c r="AK70" s="9">
        <f>FemDeath!BU70-AD70</f>
        <v>84.840202270328973</v>
      </c>
      <c r="AL70" s="9">
        <f>FemDeath!BV70-AE70</f>
        <v>66.398135366545603</v>
      </c>
      <c r="AM70" s="9"/>
      <c r="AN70" s="9">
        <f t="shared" ref="AN70:AO105" si="4">AVERAGE(AH68:AH72)</f>
        <v>-15.314563784655139</v>
      </c>
      <c r="AO70" s="9">
        <f t="shared" si="4"/>
        <v>-10.489462606863503</v>
      </c>
      <c r="AP70" s="9">
        <f t="shared" ref="AP70:AP105" si="5">AVERAGE(AJ68:AJ72)</f>
        <v>26.034176776552432</v>
      </c>
      <c r="AQ70" s="9">
        <f t="shared" ref="AQ70:AQ105" si="6">AVERAGE(AK68:AK72)</f>
        <v>90.116695591640493</v>
      </c>
      <c r="AR70" s="9">
        <f t="shared" ref="AR70:AR105" si="7">AVERAGE(AL68:AL72)</f>
        <v>61.274761845258851</v>
      </c>
    </row>
    <row r="71" spans="1:44" x14ac:dyDescent="0.2">
      <c r="A71" t="str">
        <f>MalCnts!A71</f>
        <v>68 jaar</v>
      </c>
      <c r="B71" s="10">
        <f>FemDeath!AZ71/FemCnts!N71</f>
        <v>1.4004741417156906E-2</v>
      </c>
      <c r="C71" s="10">
        <f>FemDeath!BA71/FemCnts!O71</f>
        <v>1.3506776050401124E-2</v>
      </c>
      <c r="D71" s="10">
        <f>FemDeath!BB71/FemCnts!P71</f>
        <v>1.2574384737298525E-2</v>
      </c>
      <c r="E71" s="10">
        <f>FemDeath!BC71/FemCnts!Q71</f>
        <v>1.267203634244385E-2</v>
      </c>
      <c r="F71" s="10">
        <f>FemDeath!BD71/FemCnts!R71</f>
        <v>1.1676938047356471E-2</v>
      </c>
      <c r="G71" s="10">
        <f>FemDeath!BE71/FemCnts!S71</f>
        <v>1.1250681078533878E-2</v>
      </c>
      <c r="H71" s="10">
        <f>FemDeath!BF71/FemCnts!T71</f>
        <v>1.0715384830596201E-2</v>
      </c>
      <c r="I71" s="10">
        <f>FemDeath!BG71/FemCnts!U71</f>
        <v>1.0614517478297837E-2</v>
      </c>
      <c r="J71" s="10">
        <f>FemDeath!BH71/FemCnts!V71</f>
        <v>1.0631494804156675E-2</v>
      </c>
      <c r="K71" s="10">
        <f>FemDeath!BI71/FemCnts!W71</f>
        <v>1.0433608071229705E-2</v>
      </c>
      <c r="L71" s="10">
        <f>FemDeath!BJ71/FemCnts!X71</f>
        <v>9.6365820495557929E-3</v>
      </c>
      <c r="M71" s="10">
        <f>FemDeath!BK71/FemCnts!Y71</f>
        <v>1.0022080471050049E-2</v>
      </c>
      <c r="N71" s="10">
        <f>FemDeath!BL71/FemCnts!Z71</f>
        <v>1.0572523083730192E-2</v>
      </c>
      <c r="O71" s="10">
        <f>FemDeath!BM71/FemCnts!AA71</f>
        <v>1.1325595601710446E-2</v>
      </c>
      <c r="P71" s="10">
        <f>FemDeath!BN71/FemCnts!AB71</f>
        <v>8.5461784985918221E-3</v>
      </c>
      <c r="Q71" s="10">
        <f>FemDeath!BO71/FemCnts!AC71</f>
        <v>1.0512315988922898E-2</v>
      </c>
      <c r="R71" s="10">
        <f>FemDeath!BP71/FemCnts!AD71</f>
        <v>1.0885958467071426E-2</v>
      </c>
      <c r="S71" s="10">
        <f>FemDeath!BQ71/FemCnts!AE71</f>
        <v>9.9601196410767697E-3</v>
      </c>
      <c r="T71" s="10">
        <f>FemDeath!BR71/FemCnts!AF71</f>
        <v>9.5011636142871593E-3</v>
      </c>
      <c r="U71" s="10">
        <f>FemDeath!BS71/FemCnts!AG71</f>
        <v>1.0465735468807602E-2</v>
      </c>
      <c r="V71" s="10">
        <f>FemDeath!BT71/FemCnts!AH71</f>
        <v>1.0725502202382128E-2</v>
      </c>
      <c r="W71" s="10">
        <f>FemDeath!BU71/FemCnts!AI71</f>
        <v>1.1094446817175039E-2</v>
      </c>
      <c r="X71" s="10">
        <f>FemDeath!BV71/FemCnts!AJ71</f>
        <v>1.0694557549474593E-2</v>
      </c>
      <c r="Y71" s="83">
        <f>X71*'Female fit'!O71/'Female fit'!N71</f>
        <v>1.0670205724693269E-2</v>
      </c>
      <c r="Z71" s="10"/>
      <c r="AA71" s="39">
        <f>'Female fit'!J71*FemCnts!AF71</f>
        <v>998.72505015743923</v>
      </c>
      <c r="AB71" s="39">
        <f>'Female fit'!K71*FemCnts!AG71</f>
        <v>984.59405040493471</v>
      </c>
      <c r="AC71" s="39">
        <f>'Female fit'!L71*FemCnts!AH71</f>
        <v>1018.6029960305432</v>
      </c>
      <c r="AD71" s="39">
        <f>'Female fit'!M71*FemCnts!AI71</f>
        <v>1010.5428768365277</v>
      </c>
      <c r="AE71" s="39">
        <f>'Female fit'!N71*FemCnts!AJ71</f>
        <v>1020.6647674700507</v>
      </c>
      <c r="AF71" s="39">
        <f>'Female fit'!O71*FemCnts!AK71</f>
        <v>1014.4140355391736</v>
      </c>
      <c r="AH71" s="9">
        <f>FemDeath!BR71-AA71</f>
        <v>-59.725050157439227</v>
      </c>
      <c r="AI71" s="9">
        <f>FemDeath!BS71-AB71</f>
        <v>37.405949595065294</v>
      </c>
      <c r="AJ71" s="9">
        <f>FemDeath!BT71-AC71</f>
        <v>67.397003969456819</v>
      </c>
      <c r="AK71" s="9">
        <f>FemDeath!BU71-AD71</f>
        <v>106.45712316347226</v>
      </c>
      <c r="AL71" s="9">
        <f>FemDeath!BV71-AE71</f>
        <v>69.33523252994928</v>
      </c>
      <c r="AM71" s="9"/>
      <c r="AN71" s="9">
        <f t="shared" si="4"/>
        <v>-11.759280272921682</v>
      </c>
      <c r="AO71" s="9">
        <f t="shared" si="4"/>
        <v>-0.68627818853776712</v>
      </c>
      <c r="AP71" s="9">
        <f t="shared" si="5"/>
        <v>33.357158608404845</v>
      </c>
      <c r="AQ71" s="9">
        <f t="shared" si="6"/>
        <v>93.341599033560371</v>
      </c>
      <c r="AR71" s="9">
        <f t="shared" si="7"/>
        <v>67.814912039077782</v>
      </c>
    </row>
    <row r="72" spans="1:44" x14ac:dyDescent="0.2">
      <c r="A72" t="str">
        <f>MalCnts!A72</f>
        <v>69 jaar</v>
      </c>
      <c r="B72" s="10">
        <f>FemDeath!AZ72/FemCnts!N72</f>
        <v>1.4599417224909129E-2</v>
      </c>
      <c r="C72" s="10">
        <f>FemDeath!BA72/FemCnts!O72</f>
        <v>1.4351584159883765E-2</v>
      </c>
      <c r="D72" s="10">
        <f>FemDeath!BB72/FemCnts!P72</f>
        <v>1.4443305436129684E-2</v>
      </c>
      <c r="E72" s="10">
        <f>FemDeath!BC72/FemCnts!Q72</f>
        <v>1.3875213960040596E-2</v>
      </c>
      <c r="F72" s="10">
        <f>FemDeath!BD72/FemCnts!R72</f>
        <v>1.350226299138701E-2</v>
      </c>
      <c r="G72" s="10">
        <f>FemDeath!BE72/FemCnts!S72</f>
        <v>1.2172200841313882E-2</v>
      </c>
      <c r="H72" s="10">
        <f>FemDeath!BF72/FemCnts!T72</f>
        <v>1.1953022534875402E-2</v>
      </c>
      <c r="I72" s="10">
        <f>FemDeath!BG72/FemCnts!U72</f>
        <v>1.251238499646143E-2</v>
      </c>
      <c r="J72" s="10">
        <f>FemDeath!BH72/FemCnts!V72</f>
        <v>1.1442282353920195E-2</v>
      </c>
      <c r="K72" s="10">
        <f>FemDeath!BI72/FemCnts!W72</f>
        <v>1.1504317486832002E-2</v>
      </c>
      <c r="L72" s="10">
        <f>FemDeath!BJ72/FemCnts!X72</f>
        <v>1.2355137062625362E-2</v>
      </c>
      <c r="M72" s="10">
        <f>FemDeath!BK72/FemCnts!Y72</f>
        <v>1.1267568072112436E-2</v>
      </c>
      <c r="N72" s="10">
        <f>FemDeath!BL72/FemCnts!Z72</f>
        <v>1.0761086522606961E-2</v>
      </c>
      <c r="O72" s="10">
        <f>FemDeath!BM72/FemCnts!AA72</f>
        <v>1.1644061410944711E-2</v>
      </c>
      <c r="P72" s="10">
        <f>FemDeath!BN72/FemCnts!AB72</f>
        <v>1.2141498480768755E-2</v>
      </c>
      <c r="Q72" s="10">
        <f>FemDeath!BO72/FemCnts!AC72</f>
        <v>9.2348873522194955E-3</v>
      </c>
      <c r="R72" s="10">
        <f>FemDeath!BP72/FemCnts!AD72</f>
        <v>1.1436464088397789E-2</v>
      </c>
      <c r="S72" s="10">
        <f>FemDeath!BQ72/FemCnts!AE72</f>
        <v>1.1049130039761237E-2</v>
      </c>
      <c r="T72" s="10">
        <f>FemDeath!BR72/FemCnts!AF72</f>
        <v>1.0921536061200866E-2</v>
      </c>
      <c r="U72" s="10">
        <f>FemDeath!BS72/FemCnts!AG72</f>
        <v>1.089033048986055E-2</v>
      </c>
      <c r="V72" s="10">
        <f>FemDeath!BT72/FemCnts!AH72</f>
        <v>1.1247581304388316E-2</v>
      </c>
      <c r="W72" s="10">
        <f>FemDeath!BU72/FemCnts!AI72</f>
        <v>1.1921045537595223E-2</v>
      </c>
      <c r="X72" s="10">
        <f>FemDeath!BV72/FemCnts!AJ72</f>
        <v>1.2055322093734642E-2</v>
      </c>
      <c r="Y72" s="83">
        <f>X72*'Female fit'!O72/'Female fit'!N72</f>
        <v>1.2002236083283829E-2</v>
      </c>
      <c r="Z72" s="10"/>
      <c r="AA72" s="39">
        <f>'Female fit'!J72*FemCnts!AF72</f>
        <v>1094.9358214985946</v>
      </c>
      <c r="AB72" s="39">
        <f>'Female fit'!K72*FemCnts!AG72</f>
        <v>1074.1758640267765</v>
      </c>
      <c r="AC72" s="39">
        <f>'Female fit'!L72*FemCnts!AH72</f>
        <v>1055.9370754054692</v>
      </c>
      <c r="AD72" s="39">
        <f>'Female fit'!M72*FemCnts!AI72</f>
        <v>1089.5765102236778</v>
      </c>
      <c r="AE72" s="39">
        <f>'Female fit'!N72*FemCnts!AJ72</f>
        <v>1079.9040492574179</v>
      </c>
      <c r="AF72" s="39">
        <f>'Female fit'!O72*FemCnts!AK72</f>
        <v>1070.3394018595009</v>
      </c>
      <c r="AH72" s="9">
        <f>FemDeath!BR72-AA72</f>
        <v>-9.9358214985945779</v>
      </c>
      <c r="AI72" s="9">
        <f>FemDeath!BS72-AB72</f>
        <v>-8.1758640267764804</v>
      </c>
      <c r="AJ72" s="9">
        <f>FemDeath!BT72-AC72</f>
        <v>31.062924594530841</v>
      </c>
      <c r="AK72" s="9">
        <f>FemDeath!BU72-AD72</f>
        <v>104.42348977632219</v>
      </c>
      <c r="AL72" s="9">
        <f>FemDeath!BV72-AE72</f>
        <v>122.09595074258209</v>
      </c>
      <c r="AM72" s="9"/>
      <c r="AN72" s="9">
        <f t="shared" si="4"/>
        <v>-3.8919660643035967</v>
      </c>
      <c r="AO72" s="9">
        <f t="shared" si="4"/>
        <v>8.8711192540849204</v>
      </c>
      <c r="AP72" s="9">
        <f t="shared" si="5"/>
        <v>49.124109270641455</v>
      </c>
      <c r="AQ72" s="9">
        <f t="shared" si="6"/>
        <v>97.185568267592728</v>
      </c>
      <c r="AR72" s="9">
        <f t="shared" si="7"/>
        <v>81.739852815452792</v>
      </c>
    </row>
    <row r="73" spans="1:44" x14ac:dyDescent="0.2">
      <c r="A73" t="str">
        <f>MalCnts!A73</f>
        <v>70 jaar</v>
      </c>
      <c r="B73" s="10">
        <f>FemDeath!AZ73/FemCnts!N73</f>
        <v>1.6350076967912599E-2</v>
      </c>
      <c r="C73" s="10">
        <f>FemDeath!BA73/FemCnts!O73</f>
        <v>1.6034141137021795E-2</v>
      </c>
      <c r="D73" s="10">
        <f>FemDeath!BB73/FemCnts!P73</f>
        <v>1.6748175457076218E-2</v>
      </c>
      <c r="E73" s="10">
        <f>FemDeath!BC73/FemCnts!Q73</f>
        <v>1.5484631735737227E-2</v>
      </c>
      <c r="F73" s="10">
        <f>FemDeath!BD73/FemCnts!R73</f>
        <v>1.4559528197567269E-2</v>
      </c>
      <c r="G73" s="10">
        <f>FemDeath!BE73/FemCnts!S73</f>
        <v>1.3713128710137591E-2</v>
      </c>
      <c r="H73" s="10">
        <f>FemDeath!BF73/FemCnts!T73</f>
        <v>1.2896211171682699E-2</v>
      </c>
      <c r="I73" s="10">
        <f>FemDeath!BG73/FemCnts!U73</f>
        <v>1.2273550724637681E-2</v>
      </c>
      <c r="J73" s="10">
        <f>FemDeath!BH73/FemCnts!V73</f>
        <v>1.2581139753822345E-2</v>
      </c>
      <c r="K73" s="10">
        <f>FemDeath!BI73/FemCnts!W73</f>
        <v>1.2319521811727399E-2</v>
      </c>
      <c r="L73" s="10">
        <f>FemDeath!BJ73/FemCnts!X73</f>
        <v>1.1732802790799085E-2</v>
      </c>
      <c r="M73" s="10">
        <f>FemDeath!BK73/FemCnts!Y73</f>
        <v>1.3307770384572008E-2</v>
      </c>
      <c r="N73" s="10">
        <f>FemDeath!BL73/FemCnts!Z73</f>
        <v>1.2232952093223996E-2</v>
      </c>
      <c r="O73" s="10">
        <f>FemDeath!BM73/FemCnts!AA73</f>
        <v>1.1264001605559249E-2</v>
      </c>
      <c r="P73" s="10">
        <f>FemDeath!BN73/FemCnts!AB73</f>
        <v>1.2247864368007816E-2</v>
      </c>
      <c r="Q73" s="10">
        <f>FemDeath!BO73/FemCnts!AC73</f>
        <v>1.3710100732371834E-2</v>
      </c>
      <c r="R73" s="10">
        <f>FemDeath!BP73/FemCnts!AD73</f>
        <v>1.0640025990903183E-2</v>
      </c>
      <c r="S73" s="10">
        <f>FemDeath!BQ73/FemCnts!AE73</f>
        <v>1.2580314740664867E-2</v>
      </c>
      <c r="T73" s="10">
        <f>FemDeath!BR73/FemCnts!AF73</f>
        <v>1.2495801805717447E-2</v>
      </c>
      <c r="U73" s="10">
        <f>FemDeath!BS73/FemCnts!AG73</f>
        <v>1.2495802509336237E-2</v>
      </c>
      <c r="V73" s="10">
        <f>FemDeath!BT73/FemCnts!AH73</f>
        <v>1.224700536968195E-2</v>
      </c>
      <c r="W73" s="10">
        <f>FemDeath!BU73/FemCnts!AI73</f>
        <v>1.3267710351327294E-2</v>
      </c>
      <c r="X73" s="10">
        <f>FemDeath!BV73/FemCnts!AJ73</f>
        <v>1.2515644555694618E-2</v>
      </c>
      <c r="Y73" s="83">
        <f>X73*'Female fit'!O73/'Female fit'!N73</f>
        <v>1.2483596520336107E-2</v>
      </c>
      <c r="Z73" s="10"/>
      <c r="AA73" s="39">
        <f>'Female fit'!J73*FemCnts!AF73</f>
        <v>1232.961132386414</v>
      </c>
      <c r="AB73" s="39">
        <f>'Female fit'!K73*FemCnts!AG73</f>
        <v>1193.8644205814753</v>
      </c>
      <c r="AC73" s="39">
        <f>'Female fit'!L73*FemCnts!AH73</f>
        <v>1173.4661827268069</v>
      </c>
      <c r="AD73" s="39">
        <f>'Female fit'!M73*FemCnts!AI73</f>
        <v>1154.2200502877781</v>
      </c>
      <c r="AE73" s="39">
        <f>'Female fit'!N73*FemCnts!AJ73</f>
        <v>1194.4440080085922</v>
      </c>
      <c r="AF73" s="39">
        <f>'Female fit'!O73*FemCnts!AK73</f>
        <v>1185.2407119573438</v>
      </c>
      <c r="AH73" s="9">
        <f>FemDeath!BR73-AA73</f>
        <v>32.038867613586035</v>
      </c>
      <c r="AI73" s="9">
        <f>FemDeath!BS73-AB73</f>
        <v>34.135579418524685</v>
      </c>
      <c r="AJ73" s="9">
        <f>FemDeath!BT73-AC73</f>
        <v>12.533817273193108</v>
      </c>
      <c r="AK73" s="9">
        <f>FemDeath!BU73-AD73</f>
        <v>112.77994971222188</v>
      </c>
      <c r="AL73" s="9">
        <f>FemDeath!BV73-AE73</f>
        <v>45.555991991407836</v>
      </c>
      <c r="AM73" s="9"/>
      <c r="AN73" s="9">
        <f t="shared" si="4"/>
        <v>-36.596857965898472</v>
      </c>
      <c r="AO73" s="9">
        <f t="shared" si="4"/>
        <v>27.372211478492225</v>
      </c>
      <c r="AP73" s="9">
        <f t="shared" si="5"/>
        <v>72.73714355771763</v>
      </c>
      <c r="AQ73" s="9">
        <f t="shared" si="6"/>
        <v>106.96295978095468</v>
      </c>
      <c r="AR73" s="9">
        <f t="shared" si="7"/>
        <v>101.7139677640408</v>
      </c>
    </row>
    <row r="74" spans="1:44" x14ac:dyDescent="0.2">
      <c r="A74" t="str">
        <f>MalCnts!A74</f>
        <v>71 jaar</v>
      </c>
      <c r="B74" s="10">
        <f>FemDeath!AZ74/FemCnts!N74</f>
        <v>1.7800291705220895E-2</v>
      </c>
      <c r="C74" s="10">
        <f>FemDeath!BA74/FemCnts!O74</f>
        <v>1.7203941874060463E-2</v>
      </c>
      <c r="D74" s="10">
        <f>FemDeath!BB74/FemCnts!P74</f>
        <v>1.7859079010548163E-2</v>
      </c>
      <c r="E74" s="10">
        <f>FemDeath!BC74/FemCnts!Q74</f>
        <v>1.7318931489244516E-2</v>
      </c>
      <c r="F74" s="10">
        <f>FemDeath!BD74/FemCnts!R74</f>
        <v>1.7065599344479286E-2</v>
      </c>
      <c r="G74" s="10">
        <f>FemDeath!BE74/FemCnts!S74</f>
        <v>1.5744594615660416E-2</v>
      </c>
      <c r="H74" s="10">
        <f>FemDeath!BF74/FemCnts!T74</f>
        <v>1.5542590431738623E-2</v>
      </c>
      <c r="I74" s="10">
        <f>FemDeath!BG74/FemCnts!U74</f>
        <v>1.4439991433903386E-2</v>
      </c>
      <c r="J74" s="10">
        <f>FemDeath!BH74/FemCnts!V74</f>
        <v>1.443087564655832E-2</v>
      </c>
      <c r="K74" s="10">
        <f>FemDeath!BI74/FemCnts!W74</f>
        <v>1.3426618088920501E-2</v>
      </c>
      <c r="L74" s="10">
        <f>FemDeath!BJ74/FemCnts!X74</f>
        <v>1.298184813794279E-2</v>
      </c>
      <c r="M74" s="10">
        <f>FemDeath!BK74/FemCnts!Y74</f>
        <v>1.3330573380252536E-2</v>
      </c>
      <c r="N74" s="10">
        <f>FemDeath!BL74/FemCnts!Z74</f>
        <v>1.5225961263783351E-2</v>
      </c>
      <c r="O74" s="10">
        <f>FemDeath!BM74/FemCnts!AA74</f>
        <v>1.2972825344804042E-2</v>
      </c>
      <c r="P74" s="10">
        <f>FemDeath!BN74/FemCnts!AB74</f>
        <v>1.2854874563353446E-2</v>
      </c>
      <c r="Q74" s="10">
        <f>FemDeath!BO74/FemCnts!AC74</f>
        <v>1.4303820387470578E-2</v>
      </c>
      <c r="R74" s="10">
        <f>FemDeath!BP74/FemCnts!AD74</f>
        <v>1.4316455696202532E-2</v>
      </c>
      <c r="S74" s="10">
        <f>FemDeath!BQ74/FemCnts!AE74</f>
        <v>1.1216660577274388E-2</v>
      </c>
      <c r="T74" s="10">
        <f>FemDeath!BR74/FemCnts!AF74</f>
        <v>1.3779323474802312E-2</v>
      </c>
      <c r="U74" s="10">
        <f>FemDeath!BS74/FemCnts!AG74</f>
        <v>1.339571337172105E-2</v>
      </c>
      <c r="V74" s="10">
        <f>FemDeath!BT74/FemCnts!AH74</f>
        <v>1.4136460114987533E-2</v>
      </c>
      <c r="W74" s="10">
        <f>FemDeath!BU74/FemCnts!AI74</f>
        <v>1.3978337236533958E-2</v>
      </c>
      <c r="X74" s="10">
        <f>FemDeath!BV74/FemCnts!AJ74</f>
        <v>1.4249692757553927E-2</v>
      </c>
      <c r="Y74" s="83">
        <f>X74*'Female fit'!O74/'Female fit'!N74</f>
        <v>1.4211827915100764E-2</v>
      </c>
      <c r="Z74" s="10"/>
      <c r="AA74" s="39">
        <f>'Female fit'!J74*FemCnts!AF74</f>
        <v>1408.3355556729994</v>
      </c>
      <c r="AB74" s="39">
        <f>'Female fit'!K74*FemCnts!AG74</f>
        <v>1324.2873411991065</v>
      </c>
      <c r="AC74" s="39">
        <f>'Female fit'!L74*FemCnts!AH74</f>
        <v>1281.4754942543018</v>
      </c>
      <c r="AD74" s="39">
        <f>'Female fit'!M74*FemCnts!AI74</f>
        <v>1259.5729235843817</v>
      </c>
      <c r="AE74" s="39">
        <f>'Female fit'!N74*FemCnts!AJ74</f>
        <v>1239.6860465532209</v>
      </c>
      <c r="AF74" s="39">
        <f>'Female fit'!O74*FemCnts!AK74</f>
        <v>1230.0650693010975</v>
      </c>
      <c r="AH74" s="9">
        <f>FemDeath!BR74-AA74</f>
        <v>53.664444327000638</v>
      </c>
      <c r="AI74" s="9">
        <f>FemDeath!BS74-AB74</f>
        <v>15.71265880089345</v>
      </c>
      <c r="AJ74" s="9">
        <f>FemDeath!BT74-AC74</f>
        <v>90.524505745698207</v>
      </c>
      <c r="AK74" s="9">
        <f>FemDeath!BU74-AD74</f>
        <v>77.42707641561833</v>
      </c>
      <c r="AL74" s="9">
        <f>FemDeath!BV74-AE74</f>
        <v>105.31395344677912</v>
      </c>
      <c r="AM74" s="9"/>
      <c r="AN74" s="9">
        <f t="shared" si="4"/>
        <v>11.462100102066733</v>
      </c>
      <c r="AO74" s="9">
        <f t="shared" si="4"/>
        <v>-24.31375647707323</v>
      </c>
      <c r="AP74" s="9">
        <f t="shared" si="5"/>
        <v>93.032767393320995</v>
      </c>
      <c r="AQ74" s="9">
        <f t="shared" si="6"/>
        <v>125.66337999729285</v>
      </c>
      <c r="AR74" s="9">
        <f t="shared" si="7"/>
        <v>123.19237183255345</v>
      </c>
    </row>
    <row r="75" spans="1:44" x14ac:dyDescent="0.2">
      <c r="A75" t="str">
        <f>MalCnts!A75</f>
        <v>72 jaar</v>
      </c>
      <c r="B75" s="10">
        <f>FemDeath!AZ75/FemCnts!N75</f>
        <v>1.9854254596038633E-2</v>
      </c>
      <c r="C75" s="10">
        <f>FemDeath!BA75/FemCnts!O75</f>
        <v>2.140872952520834E-2</v>
      </c>
      <c r="D75" s="10">
        <f>FemDeath!BB75/FemCnts!P75</f>
        <v>1.8804660218177324E-2</v>
      </c>
      <c r="E75" s="10">
        <f>FemDeath!BC75/FemCnts!Q75</f>
        <v>1.9907319841119729E-2</v>
      </c>
      <c r="F75" s="10">
        <f>FemDeath!BD75/FemCnts!R75</f>
        <v>1.832962172768754E-2</v>
      </c>
      <c r="G75" s="10">
        <f>FemDeath!BE75/FemCnts!S75</f>
        <v>1.8384061803785802E-2</v>
      </c>
      <c r="H75" s="10">
        <f>FemDeath!BF75/FemCnts!T75</f>
        <v>1.6519370268301182E-2</v>
      </c>
      <c r="I75" s="10">
        <f>FemDeath!BG75/FemCnts!U75</f>
        <v>1.67493600480359E-2</v>
      </c>
      <c r="J75" s="10">
        <f>FemDeath!BH75/FemCnts!V75</f>
        <v>1.5819051167411825E-2</v>
      </c>
      <c r="K75" s="10">
        <f>FemDeath!BI75/FemCnts!W75</f>
        <v>1.5551761601738321E-2</v>
      </c>
      <c r="L75" s="10">
        <f>FemDeath!BJ75/FemCnts!X75</f>
        <v>1.5055409203961794E-2</v>
      </c>
      <c r="M75" s="10">
        <f>FemDeath!BK75/FemCnts!Y75</f>
        <v>1.4221761598364786E-2</v>
      </c>
      <c r="N75" s="10">
        <f>FemDeath!BL75/FemCnts!Z75</f>
        <v>1.4571872506614035E-2</v>
      </c>
      <c r="O75" s="10">
        <f>FemDeath!BM75/FemCnts!AA75</f>
        <v>1.4465682015638574E-2</v>
      </c>
      <c r="P75" s="10">
        <f>FemDeath!BN75/FemCnts!AB75</f>
        <v>1.4650087235869174E-2</v>
      </c>
      <c r="Q75" s="10">
        <f>FemDeath!BO75/FemCnts!AC75</f>
        <v>1.4050949179610025E-2</v>
      </c>
      <c r="R75" s="10">
        <f>FemDeath!BP75/FemCnts!AD75</f>
        <v>1.4558054681473682E-2</v>
      </c>
      <c r="S75" s="10">
        <f>FemDeath!BQ75/FemCnts!AE75</f>
        <v>1.5512728392527202E-2</v>
      </c>
      <c r="T75" s="10">
        <f>FemDeath!BR75/FemCnts!AF75</f>
        <v>1.2485422875441941E-2</v>
      </c>
      <c r="U75" s="10">
        <f>FemDeath!BS75/FemCnts!AG75</f>
        <v>1.4791967073787948E-2</v>
      </c>
      <c r="V75" s="10">
        <f>FemDeath!BT75/FemCnts!AH75</f>
        <v>1.5795979573640269E-2</v>
      </c>
      <c r="W75" s="10">
        <f>FemDeath!BU75/FemCnts!AI75</f>
        <v>1.5462732724575297E-2</v>
      </c>
      <c r="X75" s="10">
        <f>FemDeath!BV75/FemCnts!AJ75</f>
        <v>1.5739357927404066E-2</v>
      </c>
      <c r="Y75" s="83">
        <f>X75*'Female fit'!O75/'Female fit'!N75</f>
        <v>1.5641059555650323E-2</v>
      </c>
      <c r="Z75" s="10"/>
      <c r="AA75" s="39">
        <f>'Female fit'!J75*FemCnts!AF75</f>
        <v>1548.0267301140452</v>
      </c>
      <c r="AB75" s="39">
        <f>'Female fit'!K75*FemCnts!AG75</f>
        <v>1491.2172663952458</v>
      </c>
      <c r="AC75" s="39">
        <f>'Female fit'!L75*FemCnts!AH75</f>
        <v>1396.8325337942908</v>
      </c>
      <c r="AD75" s="39">
        <f>'Female fit'!M75*FemCnts!AI75</f>
        <v>1346.2728401628613</v>
      </c>
      <c r="AE75" s="39">
        <f>'Female fit'!N75*FemCnts!AJ75</f>
        <v>1319.7312898905143</v>
      </c>
      <c r="AF75" s="39">
        <f>'Female fit'!O75*FemCnts!AK75</f>
        <v>1303.1822522493217</v>
      </c>
      <c r="AH75" s="9">
        <f>FemDeath!BR75-AA75</f>
        <v>-199.02673011404522</v>
      </c>
      <c r="AI75" s="9">
        <f>FemDeath!BS75-AB75</f>
        <v>57.782733604754185</v>
      </c>
      <c r="AJ75" s="9">
        <f>FemDeath!BT75-AC75</f>
        <v>162.16746620570916</v>
      </c>
      <c r="AK75" s="9">
        <f>FemDeath!BU75-AD75</f>
        <v>133.72715983713874</v>
      </c>
      <c r="AL75" s="9">
        <f>FemDeath!BV75-AE75</f>
        <v>166.26871010948571</v>
      </c>
      <c r="AM75" s="9"/>
      <c r="AN75" s="9">
        <f t="shared" si="4"/>
        <v>17.48384795835377</v>
      </c>
      <c r="AO75" s="9">
        <f t="shared" si="4"/>
        <v>-3.6816858807291739</v>
      </c>
      <c r="AP75" s="9">
        <f t="shared" si="5"/>
        <v>47.999384644251862</v>
      </c>
      <c r="AQ75" s="9">
        <f t="shared" si="6"/>
        <v>170.03906098387773</v>
      </c>
      <c r="AR75" s="9">
        <f t="shared" si="7"/>
        <v>147.08826645043854</v>
      </c>
    </row>
    <row r="76" spans="1:44" x14ac:dyDescent="0.2">
      <c r="A76" t="str">
        <f>MalCnts!A76</f>
        <v>73 jaar</v>
      </c>
      <c r="B76" s="10">
        <f>FemDeath!AZ76/FemCnts!N76</f>
        <v>2.1767050856504263E-2</v>
      </c>
      <c r="C76" s="10">
        <f>FemDeath!BA76/FemCnts!O76</f>
        <v>2.2414794732765298E-2</v>
      </c>
      <c r="D76" s="10">
        <f>FemDeath!BB76/FemCnts!P76</f>
        <v>2.3190248036243928E-2</v>
      </c>
      <c r="E76" s="10">
        <f>FemDeath!BC76/FemCnts!Q76</f>
        <v>2.0439681664171459E-2</v>
      </c>
      <c r="F76" s="10">
        <f>FemDeath!BD76/FemCnts!R76</f>
        <v>2.0269185056695897E-2</v>
      </c>
      <c r="G76" s="10">
        <f>FemDeath!BE76/FemCnts!S76</f>
        <v>1.9239309732267479E-2</v>
      </c>
      <c r="H76" s="10">
        <f>FemDeath!BF76/FemCnts!T76</f>
        <v>1.9203785283080439E-2</v>
      </c>
      <c r="I76" s="10">
        <f>FemDeath!BG76/FemCnts!U76</f>
        <v>1.9177464062399278E-2</v>
      </c>
      <c r="J76" s="10">
        <f>FemDeath!BH76/FemCnts!V76</f>
        <v>1.8378986263956943E-2</v>
      </c>
      <c r="K76" s="10">
        <f>FemDeath!BI76/FemCnts!W76</f>
        <v>1.6584349801966138E-2</v>
      </c>
      <c r="L76" s="10">
        <f>FemDeath!BJ76/FemCnts!X76</f>
        <v>1.7399527186761229E-2</v>
      </c>
      <c r="M76" s="10">
        <f>FemDeath!BK76/FemCnts!Y76</f>
        <v>1.6611146796528389E-2</v>
      </c>
      <c r="N76" s="10">
        <f>FemDeath!BL76/FemCnts!Z76</f>
        <v>1.6156127203938237E-2</v>
      </c>
      <c r="O76" s="10">
        <f>FemDeath!BM76/FemCnts!AA76</f>
        <v>1.6631366472870973E-2</v>
      </c>
      <c r="P76" s="10">
        <f>FemDeath!BN76/FemCnts!AB76</f>
        <v>1.6763880522457135E-2</v>
      </c>
      <c r="Q76" s="10">
        <f>FemDeath!BO76/FemCnts!AC76</f>
        <v>1.5616873532843226E-2</v>
      </c>
      <c r="R76" s="10">
        <f>FemDeath!BP76/FemCnts!AD76</f>
        <v>1.544012864594909E-2</v>
      </c>
      <c r="S76" s="10">
        <f>FemDeath!BQ76/FemCnts!AE76</f>
        <v>1.5820149875104082E-2</v>
      </c>
      <c r="T76" s="10">
        <f>FemDeath!BR76/FemCnts!AF76</f>
        <v>1.817021387448876E-2</v>
      </c>
      <c r="U76" s="10">
        <f>FemDeath!BS76/FemCnts!AG76</f>
        <v>1.3605761556446539E-2</v>
      </c>
      <c r="V76" s="10">
        <f>FemDeath!BT76/FemCnts!AH76</f>
        <v>1.718039903487437E-2</v>
      </c>
      <c r="W76" s="10">
        <f>FemDeath!BU76/FemCnts!AI76</f>
        <v>1.7463386539410892E-2</v>
      </c>
      <c r="X76" s="10">
        <f>FemDeath!BV76/FemCnts!AJ76</f>
        <v>1.7143402387565999E-2</v>
      </c>
      <c r="Y76" s="83">
        <f>X76*'Female fit'!O76/'Female fit'!N76</f>
        <v>1.6989450016994735E-2</v>
      </c>
      <c r="Z76" s="10"/>
      <c r="AA76" s="39">
        <f>'Female fit'!J76*FemCnts!AF76</f>
        <v>1214.4302598176132</v>
      </c>
      <c r="AB76" s="39">
        <f>'Female fit'!K76*FemCnts!AG76</f>
        <v>1670.023890182762</v>
      </c>
      <c r="AC76" s="39">
        <f>'Female fit'!L76*FemCnts!AH76</f>
        <v>1604.1248768525263</v>
      </c>
      <c r="AD76" s="39">
        <f>'Female fit'!M76*FemCnts!AI76</f>
        <v>1498.0407757548369</v>
      </c>
      <c r="AE76" s="39">
        <f>'Female fit'!N76*FemCnts!AJ76</f>
        <v>1440.2727471274875</v>
      </c>
      <c r="AF76" s="39">
        <f>'Female fit'!O76*FemCnts!AK76</f>
        <v>1416.8820715431475</v>
      </c>
      <c r="AH76" s="9">
        <f>FemDeath!BR76-AA76</f>
        <v>180.56974018238679</v>
      </c>
      <c r="AI76" s="9">
        <f>FemDeath!BS76-AB76</f>
        <v>-221.02389018276199</v>
      </c>
      <c r="AJ76" s="9">
        <f>FemDeath!BT76-AC76</f>
        <v>168.87512314747369</v>
      </c>
      <c r="AK76" s="9">
        <f>FemDeath!BU76-AD76</f>
        <v>199.95922424516311</v>
      </c>
      <c r="AL76" s="9">
        <f>FemDeath!BV76-AE76</f>
        <v>176.72725287251251</v>
      </c>
      <c r="AM76" s="9"/>
      <c r="AN76" s="9">
        <f t="shared" si="4"/>
        <v>3.2353346230097033</v>
      </c>
      <c r="AO76" s="9">
        <f t="shared" si="4"/>
        <v>3.4801082632991438</v>
      </c>
      <c r="AP76" s="9">
        <f t="shared" si="5"/>
        <v>96.572589355707848</v>
      </c>
      <c r="AQ76" s="9">
        <f t="shared" si="6"/>
        <v>124.92187829904196</v>
      </c>
      <c r="AR76" s="9">
        <f t="shared" si="7"/>
        <v>204.29833599237531</v>
      </c>
    </row>
    <row r="77" spans="1:44" x14ac:dyDescent="0.2">
      <c r="A77" t="str">
        <f>MalCnts!A77</f>
        <v>74 jaar</v>
      </c>
      <c r="B77" s="10">
        <f>FemDeath!AZ77/FemCnts!N77</f>
        <v>2.5519896440999949E-2</v>
      </c>
      <c r="C77" s="10">
        <f>FemDeath!BA77/FemCnts!O77</f>
        <v>2.3577180292070423E-2</v>
      </c>
      <c r="D77" s="10">
        <f>FemDeath!BB77/FemCnts!P77</f>
        <v>2.3615285530270501E-2</v>
      </c>
      <c r="E77" s="10">
        <f>FemDeath!BC77/FemCnts!Q77</f>
        <v>2.4573219525206722E-2</v>
      </c>
      <c r="F77" s="10">
        <f>FemDeath!BD77/FemCnts!R77</f>
        <v>2.2202543873772341E-2</v>
      </c>
      <c r="G77" s="10">
        <f>FemDeath!BE77/FemCnts!S77</f>
        <v>2.3631861193564786E-2</v>
      </c>
      <c r="H77" s="10">
        <f>FemDeath!BF77/FemCnts!T77</f>
        <v>2.2390474341551801E-2</v>
      </c>
      <c r="I77" s="10">
        <f>FemDeath!BG77/FemCnts!U77</f>
        <v>2.0173629590207558E-2</v>
      </c>
      <c r="J77" s="10">
        <f>FemDeath!BH77/FemCnts!V77</f>
        <v>1.9717616154982763E-2</v>
      </c>
      <c r="K77" s="10">
        <f>FemDeath!BI77/FemCnts!W77</f>
        <v>1.865903515944399E-2</v>
      </c>
      <c r="L77" s="10">
        <f>FemDeath!BJ77/FemCnts!X77</f>
        <v>2.0255075815985606E-2</v>
      </c>
      <c r="M77" s="10">
        <f>FemDeath!BK77/FemCnts!Y77</f>
        <v>1.9261920418277172E-2</v>
      </c>
      <c r="N77" s="10">
        <f>FemDeath!BL77/FemCnts!Z77</f>
        <v>1.778013969025205E-2</v>
      </c>
      <c r="O77" s="10">
        <f>FemDeath!BM77/FemCnts!AA77</f>
        <v>1.7731707679284791E-2</v>
      </c>
      <c r="P77" s="10">
        <f>FemDeath!BN77/FemCnts!AB77</f>
        <v>1.7265792059180489E-2</v>
      </c>
      <c r="Q77" s="10">
        <f>FemDeath!BO77/FemCnts!AC77</f>
        <v>1.8428087152606663E-2</v>
      </c>
      <c r="R77" s="10">
        <f>FemDeath!BP77/FemCnts!AD77</f>
        <v>1.8244420950367175E-2</v>
      </c>
      <c r="S77" s="10">
        <f>FemDeath!BQ77/FemCnts!AE77</f>
        <v>1.7314694235522364E-2</v>
      </c>
      <c r="T77" s="10">
        <f>FemDeath!BR77/FemCnts!AF77</f>
        <v>1.800310790494359E-2</v>
      </c>
      <c r="U77" s="10">
        <f>FemDeath!BS77/FemCnts!AG77</f>
        <v>1.8848431063485965E-2</v>
      </c>
      <c r="V77" s="10">
        <f>FemDeath!BT77/FemCnts!AH77</f>
        <v>1.5580425718674566E-2</v>
      </c>
      <c r="W77" s="10">
        <f>FemDeath!BU77/FemCnts!AI77</f>
        <v>2.0490429914647848E-2</v>
      </c>
      <c r="X77" s="10">
        <f>FemDeath!BV77/FemCnts!AJ77</f>
        <v>1.9640208102630535E-2</v>
      </c>
      <c r="Y77" s="83">
        <f>X77*'Female fit'!O77/'Female fit'!N77</f>
        <v>1.9458981145745829E-2</v>
      </c>
      <c r="Z77" s="10"/>
      <c r="AA77" s="39">
        <f>'Female fit'!J77*FemCnts!AF77</f>
        <v>1404.8270822171594</v>
      </c>
      <c r="AB77" s="39">
        <f>'Female fit'!K77*FemCnts!AG77</f>
        <v>1328.0155110450562</v>
      </c>
      <c r="AC77" s="39">
        <f>'Female fit'!L77*FemCnts!AH77</f>
        <v>1827.1039891508149</v>
      </c>
      <c r="AD77" s="39">
        <f>'Female fit'!M77*FemCnts!AI77</f>
        <v>1752.6981052907533</v>
      </c>
      <c r="AE77" s="39">
        <f>'Female fit'!N77*FemCnts!AJ77</f>
        <v>1638.4245761679924</v>
      </c>
      <c r="AF77" s="39">
        <f>'Female fit'!O77*FemCnts!AK77</f>
        <v>1610.2651444298133</v>
      </c>
      <c r="AH77" s="9">
        <f>FemDeath!BR77-AA77</f>
        <v>20.172917782840614</v>
      </c>
      <c r="AI77" s="9">
        <f>FemDeath!BS77-AB77</f>
        <v>94.984488954943799</v>
      </c>
      <c r="AJ77" s="9">
        <f>FemDeath!BT77-AC77</f>
        <v>-194.10398915081487</v>
      </c>
      <c r="AK77" s="9">
        <f>FemDeath!BU77-AD77</f>
        <v>326.30189470924665</v>
      </c>
      <c r="AL77" s="9">
        <f>FemDeath!BV77-AE77</f>
        <v>241.57542383200757</v>
      </c>
      <c r="AM77" s="9"/>
      <c r="AN77" s="9">
        <f t="shared" si="4"/>
        <v>3.1013766558538918</v>
      </c>
      <c r="AO77" s="9">
        <f t="shared" si="4"/>
        <v>-9.4598720410774142</v>
      </c>
      <c r="AP77" s="9">
        <f t="shared" si="5"/>
        <v>114.58802528439074</v>
      </c>
      <c r="AQ77" s="9">
        <f t="shared" si="6"/>
        <v>179.69422809728007</v>
      </c>
      <c r="AR77" s="9">
        <f t="shared" si="7"/>
        <v>158.70235665190125</v>
      </c>
    </row>
    <row r="78" spans="1:44" x14ac:dyDescent="0.2">
      <c r="A78" t="str">
        <f>MalCnts!A78</f>
        <v>75 jaar</v>
      </c>
      <c r="B78" s="10">
        <f>FemDeath!AZ78/FemCnts!N78</f>
        <v>2.8764137504934183E-2</v>
      </c>
      <c r="C78" s="10">
        <f>FemDeath!BA78/FemCnts!O78</f>
        <v>2.7874444406160631E-2</v>
      </c>
      <c r="D78" s="10">
        <f>FemDeath!BB78/FemCnts!P78</f>
        <v>2.766266240011191E-2</v>
      </c>
      <c r="E78" s="10">
        <f>FemDeath!BC78/FemCnts!Q78</f>
        <v>2.6887910599390451E-2</v>
      </c>
      <c r="F78" s="10">
        <f>FemDeath!BD78/FemCnts!R78</f>
        <v>2.5728578013760606E-2</v>
      </c>
      <c r="G78" s="10">
        <f>FemDeath!BE78/FemCnts!S78</f>
        <v>2.4444517702907627E-2</v>
      </c>
      <c r="H78" s="10">
        <f>FemDeath!BF78/FemCnts!T78</f>
        <v>2.4429120316773207E-2</v>
      </c>
      <c r="I78" s="10">
        <f>FemDeath!BG78/FemCnts!U78</f>
        <v>2.3739068621778447E-2</v>
      </c>
      <c r="J78" s="10">
        <f>FemDeath!BH78/FemCnts!V78</f>
        <v>2.2474009648705578E-2</v>
      </c>
      <c r="K78" s="10">
        <f>FemDeath!BI78/FemCnts!W78</f>
        <v>2.0482955971685327E-2</v>
      </c>
      <c r="L78" s="10">
        <f>FemDeath!BJ78/FemCnts!X78</f>
        <v>2.2000200153450979E-2</v>
      </c>
      <c r="M78" s="10">
        <f>FemDeath!BK78/FemCnts!Y78</f>
        <v>2.127624725652701E-2</v>
      </c>
      <c r="N78" s="10">
        <f>FemDeath!BL78/FemCnts!Z78</f>
        <v>2.1256417803067463E-2</v>
      </c>
      <c r="O78" s="10">
        <f>FemDeath!BM78/FemCnts!AA78</f>
        <v>2.0221071345752493E-2</v>
      </c>
      <c r="P78" s="10">
        <f>FemDeath!BN78/FemCnts!AB78</f>
        <v>1.9578472758083307E-2</v>
      </c>
      <c r="Q78" s="10">
        <f>FemDeath!BO78/FemCnts!AC78</f>
        <v>1.8741357498014064E-2</v>
      </c>
      <c r="R78" s="10">
        <f>FemDeath!BP78/FemCnts!AD78</f>
        <v>2.0493797129652151E-2</v>
      </c>
      <c r="S78" s="10">
        <f>FemDeath!BQ78/FemCnts!AE78</f>
        <v>2.011782675103644E-2</v>
      </c>
      <c r="T78" s="10">
        <f>FemDeath!BR78/FemCnts!AF78</f>
        <v>1.9316352618123284E-2</v>
      </c>
      <c r="U78" s="10">
        <f>FemDeath!BS78/FemCnts!AG78</f>
        <v>2.0557814027684865E-2</v>
      </c>
      <c r="V78" s="10">
        <f>FemDeath!BT78/FemCnts!AH78</f>
        <v>2.2916216799827253E-2</v>
      </c>
      <c r="W78" s="10">
        <f>FemDeath!BU78/FemCnts!AI78</f>
        <v>1.8183762969301531E-2</v>
      </c>
      <c r="X78" s="10">
        <f>FemDeath!BV78/FemCnts!AJ78</f>
        <v>2.2421704772519604E-2</v>
      </c>
      <c r="Y78" s="83">
        <f>X78*'Female fit'!O78/'Female fit'!N78</f>
        <v>2.220014434606335E-2</v>
      </c>
      <c r="Z78" s="10"/>
      <c r="AA78" s="39">
        <f>'Female fit'!J78*FemCnts!AF78</f>
        <v>1467.2036990631343</v>
      </c>
      <c r="AB78" s="39">
        <f>'Female fit'!K78*FemCnts!AG78</f>
        <v>1528.0554498613337</v>
      </c>
      <c r="AC78" s="39">
        <f>'Female fit'!L78*FemCnts!AH78</f>
        <v>1442.6001591695269</v>
      </c>
      <c r="AD78" s="39">
        <f>'Female fit'!M78*FemCnts!AI78</f>
        <v>1982.805963711957</v>
      </c>
      <c r="AE78" s="39">
        <f>'Female fit'!N78*FemCnts!AJ78</f>
        <v>1901.3936602989083</v>
      </c>
      <c r="AF78" s="39">
        <f>'Female fit'!O78*FemCnts!AK78</f>
        <v>1864.7035225847997</v>
      </c>
      <c r="AH78" s="9">
        <f>FemDeath!BR78-AA78</f>
        <v>-39.203699063134309</v>
      </c>
      <c r="AI78" s="9">
        <f>FemDeath!BS78-AB78</f>
        <v>69.944550138666273</v>
      </c>
      <c r="AJ78" s="9">
        <f>FemDeath!BT78-AC78</f>
        <v>255.39984083047307</v>
      </c>
      <c r="AK78" s="9">
        <f>FemDeath!BU78-AD78</f>
        <v>-112.80596371195702</v>
      </c>
      <c r="AL78" s="9">
        <f>FemDeath!BV78-AE78</f>
        <v>331.60633970109166</v>
      </c>
      <c r="AM78" s="9"/>
      <c r="AN78" s="9">
        <f t="shared" si="4"/>
        <v>56.269161995585044</v>
      </c>
      <c r="AO78" s="9">
        <f t="shared" si="4"/>
        <v>-33.048929682607877</v>
      </c>
      <c r="AP78" s="9">
        <f t="shared" si="5"/>
        <v>112.2772574559875</v>
      </c>
      <c r="AQ78" s="9">
        <f t="shared" si="6"/>
        <v>198.01279701991606</v>
      </c>
      <c r="AR78" s="9">
        <f t="shared" si="7"/>
        <v>193.30475248093884</v>
      </c>
    </row>
    <row r="79" spans="1:44" x14ac:dyDescent="0.2">
      <c r="A79" t="str">
        <f>MalCnts!A79</f>
        <v>76 jaar</v>
      </c>
      <c r="B79" s="10">
        <f>FemDeath!AZ79/FemCnts!N79</f>
        <v>3.074804166307997E-2</v>
      </c>
      <c r="C79" s="10">
        <f>FemDeath!BA79/FemCnts!O79</f>
        <v>3.2143109166607862E-2</v>
      </c>
      <c r="D79" s="10">
        <f>FemDeath!BB79/FemCnts!P79</f>
        <v>3.11968537414966E-2</v>
      </c>
      <c r="E79" s="10">
        <f>FemDeath!BC79/FemCnts!Q79</f>
        <v>3.0252402766549898E-2</v>
      </c>
      <c r="F79" s="10">
        <f>FemDeath!BD79/FemCnts!R79</f>
        <v>2.7746388275586308E-2</v>
      </c>
      <c r="G79" s="10">
        <f>FemDeath!BE79/FemCnts!S79</f>
        <v>2.753755120619026E-2</v>
      </c>
      <c r="H79" s="10">
        <f>FemDeath!BF79/FemCnts!T79</f>
        <v>2.8021578475639661E-2</v>
      </c>
      <c r="I79" s="10">
        <f>FemDeath!BG79/FemCnts!U79</f>
        <v>2.6072907894058403E-2</v>
      </c>
      <c r="J79" s="10">
        <f>FemDeath!BH79/FemCnts!V79</f>
        <v>2.4488829508363071E-2</v>
      </c>
      <c r="K79" s="10">
        <f>FemDeath!BI79/FemCnts!W79</f>
        <v>2.5218993325917687E-2</v>
      </c>
      <c r="L79" s="10">
        <f>FemDeath!BJ79/FemCnts!X79</f>
        <v>2.4190515266523063E-2</v>
      </c>
      <c r="M79" s="10">
        <f>FemDeath!BK79/FemCnts!Y79</f>
        <v>2.4955649563318777E-2</v>
      </c>
      <c r="N79" s="10">
        <f>FemDeath!BL79/FemCnts!Z79</f>
        <v>2.3060059909299328E-2</v>
      </c>
      <c r="O79" s="10">
        <f>FemDeath!BM79/FemCnts!AA79</f>
        <v>2.3062407107429735E-2</v>
      </c>
      <c r="P79" s="10">
        <f>FemDeath!BN79/FemCnts!AB79</f>
        <v>2.1958953163698315E-2</v>
      </c>
      <c r="Q79" s="10">
        <f>FemDeath!BO79/FemCnts!AC79</f>
        <v>2.2573572553500294E-2</v>
      </c>
      <c r="R79" s="10">
        <f>FemDeath!BP79/FemCnts!AD79</f>
        <v>2.2252252252252254E-2</v>
      </c>
      <c r="S79" s="10">
        <f>FemDeath!BQ79/FemCnts!AE79</f>
        <v>2.3717193025997393E-2</v>
      </c>
      <c r="T79" s="10">
        <f>FemDeath!BR79/FemCnts!AF79</f>
        <v>2.2976904351956304E-2</v>
      </c>
      <c r="U79" s="10">
        <f>FemDeath!BS79/FemCnts!AG79</f>
        <v>2.1278357343931114E-2</v>
      </c>
      <c r="V79" s="10">
        <f>FemDeath!BT79/FemCnts!AH79</f>
        <v>2.4090688174020412E-2</v>
      </c>
      <c r="W79" s="10">
        <f>FemDeath!BU79/FemCnts!AI79</f>
        <v>2.6327040035304988E-2</v>
      </c>
      <c r="X79" s="10">
        <f>FemDeath!BV79/FemCnts!AJ79</f>
        <v>2.0028399217532047E-2</v>
      </c>
      <c r="Y79" s="83">
        <f>X79*'Female fit'!O79/'Female fit'!N79</f>
        <v>1.9805962043220264E-2</v>
      </c>
      <c r="Z79" s="10"/>
      <c r="AA79" s="39">
        <f>'Female fit'!J79*FemCnts!AF79</f>
        <v>1495.0053455087784</v>
      </c>
      <c r="AB79" s="39">
        <f>'Female fit'!K79*FemCnts!AG79</f>
        <v>1590.9872427209893</v>
      </c>
      <c r="AC79" s="39">
        <f>'Female fit'!L79*FemCnts!AH79</f>
        <v>1653.3983146108874</v>
      </c>
      <c r="AD79" s="39">
        <f>'Female fit'!M79*FemCnts!AI79</f>
        <v>1557.7111745931911</v>
      </c>
      <c r="AE79" s="39">
        <f>'Female fit'!N79*FemCnts!AJ79</f>
        <v>2139.6659432555912</v>
      </c>
      <c r="AF79" s="39">
        <f>'Female fit'!O79*FemCnts!AK79</f>
        <v>2093.7575757543145</v>
      </c>
      <c r="AH79" s="9">
        <f>FemDeath!BR79-AA79</f>
        <v>52.994654491221581</v>
      </c>
      <c r="AI79" s="9">
        <f>FemDeath!BS79-AB79</f>
        <v>-48.987242720989343</v>
      </c>
      <c r="AJ79" s="9">
        <f>FemDeath!BT79-AC79</f>
        <v>180.60168538911262</v>
      </c>
      <c r="AK79" s="9">
        <f>FemDeath!BU79-AD79</f>
        <v>351.28882540680888</v>
      </c>
      <c r="AL79" s="9">
        <f>FemDeath!BV79-AE79</f>
        <v>-122.66594325559117</v>
      </c>
      <c r="AM79" s="9"/>
      <c r="AN79" s="9">
        <f t="shared" si="4"/>
        <v>29.275757627095572</v>
      </c>
      <c r="AO79" s="9">
        <f t="shared" si="4"/>
        <v>27.384580952703935</v>
      </c>
      <c r="AP79" s="9">
        <f t="shared" si="5"/>
        <v>113.85406099979264</v>
      </c>
      <c r="AQ79" s="9">
        <f t="shared" si="6"/>
        <v>180.25278489633237</v>
      </c>
      <c r="AR79" s="9">
        <f t="shared" si="7"/>
        <v>193.94960333080653</v>
      </c>
    </row>
    <row r="80" spans="1:44" x14ac:dyDescent="0.2">
      <c r="A80" t="str">
        <f>MalCnts!A80</f>
        <v>77 jaar</v>
      </c>
      <c r="B80" s="10">
        <f>FemDeath!AZ80/FemCnts!N80</f>
        <v>3.3360156742005459E-2</v>
      </c>
      <c r="C80" s="10">
        <f>FemDeath!BA80/FemCnts!O80</f>
        <v>3.6032352679761799E-2</v>
      </c>
      <c r="D80" s="10">
        <f>FemDeath!BB80/FemCnts!P80</f>
        <v>3.5643420166384505E-2</v>
      </c>
      <c r="E80" s="10">
        <f>FemDeath!BC80/FemCnts!Q80</f>
        <v>3.4696451748532989E-2</v>
      </c>
      <c r="F80" s="10">
        <f>FemDeath!BD80/FemCnts!R80</f>
        <v>3.2677682586088858E-2</v>
      </c>
      <c r="G80" s="10">
        <f>FemDeath!BE80/FemCnts!S80</f>
        <v>3.2204360746124379E-2</v>
      </c>
      <c r="H80" s="10">
        <f>FemDeath!BF80/FemCnts!T80</f>
        <v>3.0662033452764623E-2</v>
      </c>
      <c r="I80" s="10">
        <f>FemDeath!BG80/FemCnts!U80</f>
        <v>2.8530224314979237E-2</v>
      </c>
      <c r="J80" s="10">
        <f>FemDeath!BH80/FemCnts!V80</f>
        <v>3.01042272895614E-2</v>
      </c>
      <c r="K80" s="10">
        <f>FemDeath!BI80/FemCnts!W80</f>
        <v>2.8156804272066856E-2</v>
      </c>
      <c r="L80" s="10">
        <f>FemDeath!BJ80/FemCnts!X80</f>
        <v>2.8218474811936255E-2</v>
      </c>
      <c r="M80" s="10">
        <f>FemDeath!BK80/FemCnts!Y80</f>
        <v>2.5919629869788473E-2</v>
      </c>
      <c r="N80" s="10">
        <f>FemDeath!BL80/FemCnts!Z80</f>
        <v>2.6249563089828731E-2</v>
      </c>
      <c r="O80" s="10">
        <f>FemDeath!BM80/FemCnts!AA80</f>
        <v>2.5568084450080544E-2</v>
      </c>
      <c r="P80" s="10">
        <f>FemDeath!BN80/FemCnts!AB80</f>
        <v>2.5365786954738137E-2</v>
      </c>
      <c r="Q80" s="10">
        <f>FemDeath!BO80/FemCnts!AC80</f>
        <v>2.5485417305550623E-2</v>
      </c>
      <c r="R80" s="10">
        <f>FemDeath!BP80/FemCnts!AD80</f>
        <v>2.5458393215306623E-2</v>
      </c>
      <c r="S80" s="10">
        <f>FemDeath!BQ80/FemCnts!AE80</f>
        <v>2.506762572236567E-2</v>
      </c>
      <c r="T80" s="10">
        <f>FemDeath!BR80/FemCnts!AF80</f>
        <v>2.5973819912733044E-2</v>
      </c>
      <c r="U80" s="10">
        <f>FemDeath!BS80/FemCnts!AG80</f>
        <v>2.3729276735288761E-2</v>
      </c>
      <c r="V80" s="10">
        <f>FemDeath!BT80/FemCnts!AH80</f>
        <v>2.6499046542834945E-2</v>
      </c>
      <c r="W80" s="10">
        <f>FemDeath!BU80/FemCnts!AI80</f>
        <v>2.7134758076462113E-2</v>
      </c>
      <c r="X80" s="10">
        <f>FemDeath!BV80/FemCnts!AJ80</f>
        <v>2.8622691889295452E-2</v>
      </c>
      <c r="Y80" s="83">
        <f>X80*'Female fit'!O80/'Female fit'!N80</f>
        <v>2.8297094015399864E-2</v>
      </c>
      <c r="Z80" s="10"/>
      <c r="AA80" s="39">
        <f>'Female fit'!J80*FemCnts!AF80</f>
        <v>1570.1878034153895</v>
      </c>
      <c r="AB80" s="39">
        <f>'Female fit'!K80*FemCnts!AG80</f>
        <v>1623.1625546028981</v>
      </c>
      <c r="AC80" s="39">
        <f>'Female fit'!L80*FemCnts!AH80</f>
        <v>1725.386372936307</v>
      </c>
      <c r="AD80" s="39">
        <f>'Female fit'!M80*FemCnts!AI80</f>
        <v>1789.6799955496813</v>
      </c>
      <c r="AE80" s="39">
        <f>'Female fit'!N80*FemCnts!AJ80</f>
        <v>1686.7193107453263</v>
      </c>
      <c r="AF80" s="39">
        <f>'Female fit'!O80*FemCnts!AK80</f>
        <v>1646.5886194184152</v>
      </c>
      <c r="AH80" s="9">
        <f>FemDeath!BR80-AA80</f>
        <v>66.812196584610547</v>
      </c>
      <c r="AI80" s="9">
        <f>FemDeath!BS80-AB80</f>
        <v>-60.162554602898126</v>
      </c>
      <c r="AJ80" s="9">
        <f>FemDeath!BT80-AC80</f>
        <v>150.613627063693</v>
      </c>
      <c r="AK80" s="9">
        <f>FemDeath!BU80-AD80</f>
        <v>225.32000445031872</v>
      </c>
      <c r="AL80" s="9">
        <f>FemDeath!BV80-AE80</f>
        <v>339.28068925467369</v>
      </c>
      <c r="AM80" s="9"/>
      <c r="AN80" s="9">
        <f t="shared" si="4"/>
        <v>22.726550731331873</v>
      </c>
      <c r="AO80" s="9">
        <f t="shared" si="4"/>
        <v>11.429332304708486</v>
      </c>
      <c r="AP80" s="9">
        <f t="shared" si="5"/>
        <v>208.86212494763967</v>
      </c>
      <c r="AQ80" s="9">
        <f t="shared" si="6"/>
        <v>158.84466218671164</v>
      </c>
      <c r="AR80" s="9">
        <f t="shared" si="7"/>
        <v>186.93601889503526</v>
      </c>
    </row>
    <row r="81" spans="1:44" x14ac:dyDescent="0.2">
      <c r="A81" t="str">
        <f>MalCnts!A81</f>
        <v>78 jaar</v>
      </c>
      <c r="B81" s="10">
        <f>FemDeath!AZ81/FemCnts!N81</f>
        <v>4.0492695289206918E-2</v>
      </c>
      <c r="C81" s="10">
        <f>FemDeath!BA81/FemCnts!O81</f>
        <v>3.9957919939056466E-2</v>
      </c>
      <c r="D81" s="10">
        <f>FemDeath!BB81/FemCnts!P81</f>
        <v>4.1410194979912281E-2</v>
      </c>
      <c r="E81" s="10">
        <f>FemDeath!BC81/FemCnts!Q81</f>
        <v>3.94873440419789E-2</v>
      </c>
      <c r="F81" s="10">
        <f>FemDeath!BD81/FemCnts!R81</f>
        <v>3.6343695635731033E-2</v>
      </c>
      <c r="G81" s="10">
        <f>FemDeath!BE81/FemCnts!S81</f>
        <v>3.7037745595071836E-2</v>
      </c>
      <c r="H81" s="10">
        <f>FemDeath!BF81/FemCnts!T81</f>
        <v>3.4866084640426162E-2</v>
      </c>
      <c r="I81" s="10">
        <f>FemDeath!BG81/FemCnts!U81</f>
        <v>3.3328379282157983E-2</v>
      </c>
      <c r="J81" s="10">
        <f>FemDeath!BH81/FemCnts!V81</f>
        <v>3.186059422963268E-2</v>
      </c>
      <c r="K81" s="10">
        <f>FemDeath!BI81/FemCnts!W81</f>
        <v>3.1484774797662686E-2</v>
      </c>
      <c r="L81" s="10">
        <f>FemDeath!BJ81/FemCnts!X81</f>
        <v>3.0984810668187975E-2</v>
      </c>
      <c r="M81" s="10">
        <f>FemDeath!BK81/FemCnts!Y81</f>
        <v>3.0404662414778974E-2</v>
      </c>
      <c r="N81" s="10">
        <f>FemDeath!BL81/FemCnts!Z81</f>
        <v>3.0856525263442312E-2</v>
      </c>
      <c r="O81" s="10">
        <f>FemDeath!BM81/FemCnts!AA81</f>
        <v>2.8687274619207379E-2</v>
      </c>
      <c r="P81" s="10">
        <f>FemDeath!BN81/FemCnts!AB81</f>
        <v>2.7658601772401183E-2</v>
      </c>
      <c r="Q81" s="10">
        <f>FemDeath!BO81/FemCnts!AC81</f>
        <v>2.8867245766429763E-2</v>
      </c>
      <c r="R81" s="10">
        <f>FemDeath!BP81/FemCnts!AD81</f>
        <v>2.7780998923217098E-2</v>
      </c>
      <c r="S81" s="10">
        <f>FemDeath!BQ81/FemCnts!AE81</f>
        <v>2.7368864273105638E-2</v>
      </c>
      <c r="T81" s="10">
        <f>FemDeath!BR81/FemCnts!AF81</f>
        <v>2.8758932937891432E-2</v>
      </c>
      <c r="U81" s="10">
        <f>FemDeath!BS81/FemCnts!AG81</f>
        <v>2.9033359899806443E-2</v>
      </c>
      <c r="V81" s="10">
        <f>FemDeath!BT81/FemCnts!AH81</f>
        <v>3.014245191858109E-2</v>
      </c>
      <c r="W81" s="10">
        <f>FemDeath!BU81/FemCnts!AI81</f>
        <v>2.8674667324520033E-2</v>
      </c>
      <c r="X81" s="10">
        <f>FemDeath!BV81/FemCnts!AJ81</f>
        <v>2.9225766276897529E-2</v>
      </c>
      <c r="Y81" s="83">
        <f>X81*'Female fit'!O81/'Female fit'!N81</f>
        <v>2.8869425131035843E-2</v>
      </c>
      <c r="Z81" s="10"/>
      <c r="AA81" s="39">
        <f>'Female fit'!J81*FemCnts!AF81</f>
        <v>1777.3972816600606</v>
      </c>
      <c r="AB81" s="39">
        <f>'Female fit'!K81*FemCnts!AG81</f>
        <v>1703.8563370062029</v>
      </c>
      <c r="AC81" s="39">
        <f>'Female fit'!L81*FemCnts!AH81</f>
        <v>1757.2408591335006</v>
      </c>
      <c r="AD81" s="39">
        <f>'Female fit'!M81*FemCnts!AI81</f>
        <v>1864.8408363727553</v>
      </c>
      <c r="AE81" s="39">
        <f>'Female fit'!N81*FemCnts!AJ81</f>
        <v>1932.0484928781491</v>
      </c>
      <c r="AF81" s="39">
        <f>'Female fit'!O81*FemCnts!AK81</f>
        <v>1881.8442833553877</v>
      </c>
      <c r="AH81" s="9">
        <f>FemDeath!BR81-AA81</f>
        <v>45.602718339939429</v>
      </c>
      <c r="AI81" s="9">
        <f>FemDeath!BS81-AB81</f>
        <v>81.143662993797079</v>
      </c>
      <c r="AJ81" s="9">
        <f>FemDeath!BT81-AC81</f>
        <v>176.75914086649937</v>
      </c>
      <c r="AK81" s="9">
        <f>FemDeath!BU81-AD81</f>
        <v>111.15916362724465</v>
      </c>
      <c r="AL81" s="9">
        <f>FemDeath!BV81-AE81</f>
        <v>179.95150712185091</v>
      </c>
      <c r="AM81" s="9"/>
      <c r="AN81" s="9">
        <f t="shared" si="4"/>
        <v>20.91738732538024</v>
      </c>
      <c r="AO81" s="9">
        <f t="shared" si="4"/>
        <v>-10.056312706651397</v>
      </c>
      <c r="AP81" s="9">
        <f t="shared" si="5"/>
        <v>208.67611717952619</v>
      </c>
      <c r="AQ81" s="9">
        <f t="shared" si="6"/>
        <v>251.30381815264553</v>
      </c>
      <c r="AR81" s="9">
        <f t="shared" si="7"/>
        <v>167.06312208287744</v>
      </c>
    </row>
    <row r="82" spans="1:44" x14ac:dyDescent="0.2">
      <c r="A82" t="str">
        <f>MalCnts!A82</f>
        <v>79 jaar</v>
      </c>
      <c r="B82" s="10">
        <f>FemDeath!AZ82/FemCnts!N82</f>
        <v>4.6046084360407261E-2</v>
      </c>
      <c r="C82" s="10">
        <f>FemDeath!BA82/FemCnts!O82</f>
        <v>4.5835434689839777E-2</v>
      </c>
      <c r="D82" s="10">
        <f>FemDeath!BB82/FemCnts!P82</f>
        <v>4.3296512067791483E-2</v>
      </c>
      <c r="E82" s="10">
        <f>FemDeath!BC82/FemCnts!Q82</f>
        <v>4.2821255297524306E-2</v>
      </c>
      <c r="F82" s="10">
        <f>FemDeath!BD82/FemCnts!R82</f>
        <v>4.2792085427135682E-2</v>
      </c>
      <c r="G82" s="10">
        <f>FemDeath!BE82/FemCnts!S82</f>
        <v>4.0423068621102412E-2</v>
      </c>
      <c r="H82" s="10">
        <f>FemDeath!BF82/FemCnts!T82</f>
        <v>3.8844008654056093E-2</v>
      </c>
      <c r="I82" s="10">
        <f>FemDeath!BG82/FemCnts!U82</f>
        <v>3.7464804918692182E-2</v>
      </c>
      <c r="J82" s="10">
        <f>FemDeath!BH82/FemCnts!V82</f>
        <v>3.7919972338014099E-2</v>
      </c>
      <c r="K82" s="10">
        <f>FemDeath!BI82/FemCnts!W82</f>
        <v>3.4053893988747412E-2</v>
      </c>
      <c r="L82" s="10">
        <f>FemDeath!BJ82/FemCnts!X82</f>
        <v>3.5147540983606555E-2</v>
      </c>
      <c r="M82" s="10">
        <f>FemDeath!BK82/FemCnts!Y82</f>
        <v>3.3849094049762947E-2</v>
      </c>
      <c r="N82" s="10">
        <f>FemDeath!BL82/FemCnts!Z82</f>
        <v>3.5601579772860409E-2</v>
      </c>
      <c r="O82" s="10">
        <f>FemDeath!BM82/FemCnts!AA82</f>
        <v>3.3021494598507631E-2</v>
      </c>
      <c r="P82" s="10">
        <f>FemDeath!BN82/FemCnts!AB82</f>
        <v>3.1607921377373824E-2</v>
      </c>
      <c r="Q82" s="10">
        <f>FemDeath!BO82/FemCnts!AC82</f>
        <v>3.3741831544268054E-2</v>
      </c>
      <c r="R82" s="10">
        <f>FemDeath!BP82/FemCnts!AD82</f>
        <v>3.2836953771641308E-2</v>
      </c>
      <c r="S82" s="10">
        <f>FemDeath!BQ82/FemCnts!AE82</f>
        <v>3.0608416888343225E-2</v>
      </c>
      <c r="T82" s="10">
        <f>FemDeath!BR82/FemCnts!AF82</f>
        <v>3.1482160109271413E-2</v>
      </c>
      <c r="U82" s="10">
        <f>FemDeath!BS82/FemCnts!AG82</f>
        <v>3.1482383503815554E-2</v>
      </c>
      <c r="V82" s="10">
        <f>FemDeath!BT82/FemCnts!AH82</f>
        <v>3.5486303091228952E-2</v>
      </c>
      <c r="W82" s="10">
        <f>FemDeath!BU82/FemCnts!AI82</f>
        <v>3.3847093425049421E-2</v>
      </c>
      <c r="X82" s="10">
        <f>FemDeath!BV82/FemCnts!AJ82</f>
        <v>3.2956347425425608E-2</v>
      </c>
      <c r="Y82" s="83">
        <f>X82*'Female fit'!O82/'Female fit'!N82</f>
        <v>3.2453029756882253E-2</v>
      </c>
      <c r="Z82" s="10"/>
      <c r="AA82" s="39">
        <f>'Female fit'!J82*FemCnts!AF82</f>
        <v>1902.5731166959779</v>
      </c>
      <c r="AB82" s="39">
        <f>'Female fit'!K82*FemCnts!AG82</f>
        <v>1923.7917542850334</v>
      </c>
      <c r="AC82" s="39">
        <f>'Female fit'!L82*FemCnts!AH82</f>
        <v>1837.0636694115797</v>
      </c>
      <c r="AD82" s="39">
        <f>'Female fit'!M82*FemCnts!AI82</f>
        <v>1886.738718838857</v>
      </c>
      <c r="AE82" s="39">
        <f>'Female fit'!N82*FemCnts!AJ82</f>
        <v>1996.4924983468488</v>
      </c>
      <c r="AF82" s="39">
        <f>'Female fit'!O82*FemCnts!AK82</f>
        <v>1934.296601351653</v>
      </c>
      <c r="AH82" s="9">
        <f>FemDeath!BR82-AA82</f>
        <v>-12.573116695977888</v>
      </c>
      <c r="AI82" s="9">
        <f>FemDeath!BS82-AB82</f>
        <v>15.208245714966552</v>
      </c>
      <c r="AJ82" s="9">
        <f>FemDeath!BT82-AC82</f>
        <v>280.93633058842033</v>
      </c>
      <c r="AK82" s="9">
        <f>FemDeath!BU82-AD82</f>
        <v>219.26128116114296</v>
      </c>
      <c r="AL82" s="9">
        <f>FemDeath!BV82-AE82</f>
        <v>206.50750165315117</v>
      </c>
      <c r="AM82" s="9"/>
      <c r="AN82" s="9">
        <f t="shared" si="4"/>
        <v>3.7658725936748398</v>
      </c>
      <c r="AO82" s="9">
        <f t="shared" si="4"/>
        <v>-11.101388120597084</v>
      </c>
      <c r="AP82" s="9">
        <f t="shared" si="5"/>
        <v>208.97907319884126</v>
      </c>
      <c r="AQ82" s="9">
        <f t="shared" si="6"/>
        <v>229.84583037459043</v>
      </c>
      <c r="AR82" s="9">
        <f t="shared" si="7"/>
        <v>235.49046120037193</v>
      </c>
    </row>
    <row r="83" spans="1:44" x14ac:dyDescent="0.2">
      <c r="A83" t="str">
        <f>MalCnts!A83</f>
        <v>80 jaar</v>
      </c>
      <c r="B83" s="10">
        <f>FemDeath!AZ83/FemCnts!N83</f>
        <v>4.9822913764972741E-2</v>
      </c>
      <c r="C83" s="10">
        <f>FemDeath!BA83/FemCnts!O83</f>
        <v>4.9570045501012246E-2</v>
      </c>
      <c r="D83" s="10">
        <f>FemDeath!BB83/FemCnts!P83</f>
        <v>5.2350600844430009E-2</v>
      </c>
      <c r="E83" s="10">
        <f>FemDeath!BC83/FemCnts!Q83</f>
        <v>4.8788214794867731E-2</v>
      </c>
      <c r="F83" s="10">
        <f>FemDeath!BD83/FemCnts!R83</f>
        <v>4.7243147940375062E-2</v>
      </c>
      <c r="G83" s="10">
        <f>FemDeath!BE83/FemCnts!S83</f>
        <v>4.6595936424709161E-2</v>
      </c>
      <c r="H83" s="10">
        <f>FemDeath!BF83/FemCnts!T83</f>
        <v>4.5045781556572927E-2</v>
      </c>
      <c r="I83" s="10">
        <f>FemDeath!BG83/FemCnts!U83</f>
        <v>4.1956598046705623E-2</v>
      </c>
      <c r="J83" s="10">
        <f>FemDeath!BH83/FemCnts!V83</f>
        <v>4.3118900617406891E-2</v>
      </c>
      <c r="K83" s="10">
        <f>FemDeath!BI83/FemCnts!W83</f>
        <v>4.1493941326530615E-2</v>
      </c>
      <c r="L83" s="10">
        <f>FemDeath!BJ83/FemCnts!X83</f>
        <v>4.088677508438171E-2</v>
      </c>
      <c r="M83" s="10">
        <f>FemDeath!BK83/FemCnts!Y83</f>
        <v>3.9627990059024544E-2</v>
      </c>
      <c r="N83" s="10">
        <f>FemDeath!BL83/FemCnts!Z83</f>
        <v>3.9716959598265239E-2</v>
      </c>
      <c r="O83" s="10">
        <f>FemDeath!BM83/FemCnts!AA83</f>
        <v>4.1885329364768541E-2</v>
      </c>
      <c r="P83" s="10">
        <f>FemDeath!BN83/FemCnts!AB83</f>
        <v>3.6323884776188101E-2</v>
      </c>
      <c r="Q83" s="10">
        <f>FemDeath!BO83/FemCnts!AC83</f>
        <v>3.9080415838556794E-2</v>
      </c>
      <c r="R83" s="10">
        <f>FemDeath!BP83/FemCnts!AD83</f>
        <v>3.7268592179398388E-2</v>
      </c>
      <c r="S83" s="10">
        <f>FemDeath!BQ83/FemCnts!AE83</f>
        <v>3.7423668042353732E-2</v>
      </c>
      <c r="T83" s="10">
        <f>FemDeath!BR83/FemCnts!AF83</f>
        <v>3.5272157359959144E-2</v>
      </c>
      <c r="U83" s="10">
        <f>FemDeath!BS83/FemCnts!AG83</f>
        <v>3.487712177756376E-2</v>
      </c>
      <c r="V83" s="10">
        <f>FemDeath!BT83/FemCnts!AH83</f>
        <v>3.9192977155613741E-2</v>
      </c>
      <c r="W83" s="10">
        <f>FemDeath!BU83/FemCnts!AI83</f>
        <v>4.0387385667424544E-2</v>
      </c>
      <c r="X83" s="10">
        <f>FemDeath!BV83/FemCnts!AJ83</f>
        <v>3.7581862305109535E-2</v>
      </c>
      <c r="Y83" s="83">
        <f>X83*'Female fit'!O83/'Female fit'!N83</f>
        <v>3.6913113937482631E-2</v>
      </c>
      <c r="Z83" s="10"/>
      <c r="AA83" s="39">
        <f>'Female fit'!J83*FemCnts!AF83</f>
        <v>2051.2495160928925</v>
      </c>
      <c r="AB83" s="39">
        <f>'Female fit'!K83*FemCnts!AG83</f>
        <v>2065.4836749181331</v>
      </c>
      <c r="AC83" s="39">
        <f>'Female fit'!L83*FemCnts!AH83</f>
        <v>2080.5301980100944</v>
      </c>
      <c r="AD83" s="39">
        <f>'Female fit'!M83*FemCnts!AI83</f>
        <v>1977.5101838822875</v>
      </c>
      <c r="AE83" s="39">
        <f>'Female fit'!N83*FemCnts!AJ83</f>
        <v>2028.7581443596973</v>
      </c>
      <c r="AF83" s="39">
        <f>'Female fit'!O83*FemCnts!AK83</f>
        <v>1957.7143051939631</v>
      </c>
      <c r="AH83" s="9">
        <f>FemDeath!BR83-AA83</f>
        <v>-48.249516092892463</v>
      </c>
      <c r="AI83" s="9">
        <f>FemDeath!BS83-AB83</f>
        <v>-37.483674918133147</v>
      </c>
      <c r="AJ83" s="9">
        <f>FemDeath!BT83-AC83</f>
        <v>254.46980198990559</v>
      </c>
      <c r="AK83" s="9">
        <f>FemDeath!BU83-AD83</f>
        <v>349.48981611771251</v>
      </c>
      <c r="AL83" s="9">
        <f>FemDeath!BV83-AE83</f>
        <v>232.24185564030267</v>
      </c>
      <c r="AM83" s="9"/>
      <c r="AN83" s="9">
        <f t="shared" si="4"/>
        <v>-0.77785173556349041</v>
      </c>
      <c r="AO83" s="9">
        <f t="shared" si="4"/>
        <v>1.2069176762044207</v>
      </c>
      <c r="AP83" s="9">
        <f t="shared" si="5"/>
        <v>209.1661833813053</v>
      </c>
      <c r="AQ83" s="9">
        <f t="shared" si="6"/>
        <v>210.53893951512993</v>
      </c>
      <c r="AR83" s="9">
        <f t="shared" si="7"/>
        <v>217.58417317630082</v>
      </c>
    </row>
    <row r="84" spans="1:44" x14ac:dyDescent="0.2">
      <c r="A84" t="str">
        <f>MalCnts!A84</f>
        <v>81 jaar</v>
      </c>
      <c r="B84" s="10">
        <f>FemDeath!AZ84/FemCnts!N84</f>
        <v>5.5886939088681531E-2</v>
      </c>
      <c r="C84" s="10">
        <f>FemDeath!BA84/FemCnts!O84</f>
        <v>5.558933926062614E-2</v>
      </c>
      <c r="D84" s="10">
        <f>FemDeath!BB84/FemCnts!P84</f>
        <v>5.7025055502695848E-2</v>
      </c>
      <c r="E84" s="10">
        <f>FemDeath!BC84/FemCnts!Q84</f>
        <v>5.5927934081885324E-2</v>
      </c>
      <c r="F84" s="10">
        <f>FemDeath!BD84/FemCnts!R84</f>
        <v>5.2466311761770086E-2</v>
      </c>
      <c r="G84" s="10">
        <f>FemDeath!BE84/FemCnts!S84</f>
        <v>5.1522789329972694E-2</v>
      </c>
      <c r="H84" s="10">
        <f>FemDeath!BF84/FemCnts!T84</f>
        <v>5.1340963260398102E-2</v>
      </c>
      <c r="I84" s="10">
        <f>FemDeath!BG84/FemCnts!U84</f>
        <v>4.8381928868952262E-2</v>
      </c>
      <c r="J84" s="10">
        <f>FemDeath!BH84/FemCnts!V84</f>
        <v>5.0002158056023135E-2</v>
      </c>
      <c r="K84" s="10">
        <f>FemDeath!BI84/FemCnts!W84</f>
        <v>4.7032637863249641E-2</v>
      </c>
      <c r="L84" s="10">
        <f>FemDeath!BJ84/FemCnts!X84</f>
        <v>4.6000665170034087E-2</v>
      </c>
      <c r="M84" s="10">
        <f>FemDeath!BK84/FemCnts!Y84</f>
        <v>4.4876021498931044E-2</v>
      </c>
      <c r="N84" s="10">
        <f>FemDeath!BL84/FemCnts!Z84</f>
        <v>4.6642394822006474E-2</v>
      </c>
      <c r="O84" s="10">
        <f>FemDeath!BM84/FemCnts!AA84</f>
        <v>4.4580055873670026E-2</v>
      </c>
      <c r="P84" s="10">
        <f>FemDeath!BN84/FemCnts!AB84</f>
        <v>4.2440156326331219E-2</v>
      </c>
      <c r="Q84" s="10">
        <f>FemDeath!BO84/FemCnts!AC84</f>
        <v>4.5248057381948592E-2</v>
      </c>
      <c r="R84" s="10">
        <f>FemDeath!BP84/FemCnts!AD84</f>
        <v>4.1753529096432186E-2</v>
      </c>
      <c r="S84" s="10">
        <f>FemDeath!BQ84/FemCnts!AE84</f>
        <v>4.2233802597806645E-2</v>
      </c>
      <c r="T84" s="10">
        <f>FemDeath!BR84/FemCnts!AF84</f>
        <v>4.0987577760120929E-2</v>
      </c>
      <c r="U84" s="10">
        <f>FemDeath!BS84/FemCnts!AG84</f>
        <v>4.0013149003780342E-2</v>
      </c>
      <c r="V84" s="10">
        <f>FemDeath!BT84/FemCnts!AH84</f>
        <v>4.3638313080771977E-2</v>
      </c>
      <c r="W84" s="10">
        <f>FemDeath!BU84/FemCnts!AI84</f>
        <v>4.4025706402151511E-2</v>
      </c>
      <c r="X84" s="10">
        <f>FemDeath!BV84/FemCnts!AJ84</f>
        <v>4.3103448275862072E-2</v>
      </c>
      <c r="Y84" s="83">
        <f>X84*'Female fit'!O84/'Female fit'!N84</f>
        <v>4.242153007676721E-2</v>
      </c>
      <c r="Z84" s="10"/>
      <c r="AA84" s="39">
        <f>'Female fit'!J84*FemCnts!AF84</f>
        <v>2147.7629191673054</v>
      </c>
      <c r="AB84" s="39">
        <f>'Female fit'!K84*FemCnts!AG84</f>
        <v>2245.2126197907178</v>
      </c>
      <c r="AC84" s="39">
        <f>'Female fit'!L84*FemCnts!AH84</f>
        <v>2259.883534514312</v>
      </c>
      <c r="AD84" s="39">
        <f>'Female fit'!M84*FemCnts!AI84</f>
        <v>2277.0011134834667</v>
      </c>
      <c r="AE84" s="39">
        <f>'Female fit'!N84*FemCnts!AJ84</f>
        <v>2170.5292476681188</v>
      </c>
      <c r="AF84" s="39">
        <f>'Female fit'!O84*FemCnts!AK84</f>
        <v>2093.8117702702757</v>
      </c>
      <c r="AH84" s="9">
        <f>FemDeath!BR84-AA84</f>
        <v>-32.762919167305427</v>
      </c>
      <c r="AI84" s="9">
        <f>FemDeath!BS84-AB84</f>
        <v>-54.212619790717781</v>
      </c>
      <c r="AJ84" s="9">
        <f>FemDeath!BT84-AC84</f>
        <v>182.11646548568797</v>
      </c>
      <c r="AK84" s="9">
        <f>FemDeath!BU84-AD84</f>
        <v>243.99888651653328</v>
      </c>
      <c r="AL84" s="9">
        <f>FemDeath!BV84-AE84</f>
        <v>219.47075233188116</v>
      </c>
      <c r="AM84" s="9"/>
      <c r="AN84" s="9">
        <f t="shared" si="4"/>
        <v>-5.8045160888962073</v>
      </c>
      <c r="AO84" s="9">
        <f t="shared" si="4"/>
        <v>-29.016690585892274</v>
      </c>
      <c r="AP84" s="9">
        <f t="shared" si="5"/>
        <v>211.15803668023182</v>
      </c>
      <c r="AQ84" s="9">
        <f t="shared" si="6"/>
        <v>179.83683535809578</v>
      </c>
      <c r="AR84" s="9">
        <f t="shared" si="7"/>
        <v>198.34133725744499</v>
      </c>
    </row>
    <row r="85" spans="1:44" x14ac:dyDescent="0.2">
      <c r="A85" t="str">
        <f>MalCnts!A85</f>
        <v>82 jaar</v>
      </c>
      <c r="B85" s="10">
        <f>FemDeath!AZ85/FemCnts!N85</f>
        <v>6.7330115516025815E-2</v>
      </c>
      <c r="C85" s="10">
        <f>FemDeath!BA85/FemCnts!O85</f>
        <v>6.2562378526028264E-2</v>
      </c>
      <c r="D85" s="10">
        <f>FemDeath!BB85/FemCnts!P85</f>
        <v>6.1771509920811457E-2</v>
      </c>
      <c r="E85" s="10">
        <f>FemDeath!BC85/FemCnts!Q85</f>
        <v>6.3236317124071545E-2</v>
      </c>
      <c r="F85" s="10">
        <f>FemDeath!BD85/FemCnts!R85</f>
        <v>6.3172862075969935E-2</v>
      </c>
      <c r="G85" s="10">
        <f>FemDeath!BE85/FemCnts!S85</f>
        <v>5.916172920781216E-2</v>
      </c>
      <c r="H85" s="10">
        <f>FemDeath!BF85/FemCnts!T85</f>
        <v>5.9009716903871266E-2</v>
      </c>
      <c r="I85" s="10">
        <f>FemDeath!BG85/FemCnts!U85</f>
        <v>5.5551788821841031E-2</v>
      </c>
      <c r="J85" s="10">
        <f>FemDeath!BH85/FemCnts!V85</f>
        <v>5.4712953600719018E-2</v>
      </c>
      <c r="K85" s="10">
        <f>FemDeath!BI85/FemCnts!W85</f>
        <v>5.542064770896217E-2</v>
      </c>
      <c r="L85" s="10">
        <f>FemDeath!BJ85/FemCnts!X85</f>
        <v>5.2765957446808509E-2</v>
      </c>
      <c r="M85" s="10">
        <f>FemDeath!BK85/FemCnts!Y85</f>
        <v>5.3269662676348098E-2</v>
      </c>
      <c r="N85" s="10">
        <f>FemDeath!BL85/FemCnts!Z85</f>
        <v>5.008584949118472E-2</v>
      </c>
      <c r="O85" s="10">
        <f>FemDeath!BM85/FemCnts!AA85</f>
        <v>5.0887298293168438E-2</v>
      </c>
      <c r="P85" s="10">
        <f>FemDeath!BN85/FemCnts!AB85</f>
        <v>4.7424603585863818E-2</v>
      </c>
      <c r="Q85" s="10">
        <f>FemDeath!BO85/FemCnts!AC85</f>
        <v>5.0811063630758761E-2</v>
      </c>
      <c r="R85" s="10">
        <f>FemDeath!BP85/FemCnts!AD85</f>
        <v>4.8708271648699931E-2</v>
      </c>
      <c r="S85" s="10">
        <f>FemDeath!BQ85/FemCnts!AE85</f>
        <v>4.9011480913499397E-2</v>
      </c>
      <c r="T85" s="10">
        <f>FemDeath!BR85/FemCnts!AF85</f>
        <v>4.9084858569051579E-2</v>
      </c>
      <c r="U85" s="10">
        <f>FemDeath!BS85/FemCnts!AG85</f>
        <v>4.7639259438919883E-2</v>
      </c>
      <c r="V85" s="10">
        <f>FemDeath!BT85/FemCnts!AH85</f>
        <v>4.9923693246852349E-2</v>
      </c>
      <c r="W85" s="10">
        <f>FemDeath!BU85/FemCnts!AI85</f>
        <v>4.8862127643659894E-2</v>
      </c>
      <c r="X85" s="10">
        <f>FemDeath!BV85/FemCnts!AJ85</f>
        <v>5.043751484262253E-2</v>
      </c>
      <c r="Y85" s="83">
        <f>X85*'Female fit'!O85/'Female fit'!N85</f>
        <v>4.9801205777438989E-2</v>
      </c>
      <c r="Z85" s="10"/>
      <c r="AA85" s="39">
        <f>'Female fit'!J85*FemCnts!AF85</f>
        <v>2374.9064250615811</v>
      </c>
      <c r="AB85" s="39">
        <f>'Female fit'!K85*FemCnts!AG85</f>
        <v>2355.6210256188906</v>
      </c>
      <c r="AC85" s="39">
        <f>'Female fit'!L85*FemCnts!AH85</f>
        <v>2465.4508220239868</v>
      </c>
      <c r="AD85" s="39">
        <f>'Female fit'!M85*FemCnts!AI85</f>
        <v>2484.2144498469838</v>
      </c>
      <c r="AE85" s="39">
        <f>'Female fit'!N85*FemCnts!AJ85</f>
        <v>2511.2507508656818</v>
      </c>
      <c r="AF85" s="39">
        <f>'Female fit'!O85*FemCnts!AK85</f>
        <v>2420.9558197476626</v>
      </c>
      <c r="AH85" s="9">
        <f>FemDeath!BR85-AA85</f>
        <v>44.093574938418897</v>
      </c>
      <c r="AI85" s="9">
        <f>FemDeath!BS85-AB85</f>
        <v>1.3789743811094013</v>
      </c>
      <c r="AJ85" s="9">
        <f>FemDeath!BT85-AC85</f>
        <v>151.5491779760132</v>
      </c>
      <c r="AK85" s="9">
        <f>FemDeath!BU85-AD85</f>
        <v>128.78555015301617</v>
      </c>
      <c r="AL85" s="9">
        <f>FemDeath!BV85-AE85</f>
        <v>249.74924913431823</v>
      </c>
      <c r="AM85" s="9"/>
      <c r="AN85" s="9">
        <f t="shared" si="4"/>
        <v>-10.182768717685486</v>
      </c>
      <c r="AO85" s="9">
        <f t="shared" si="4"/>
        <v>-34.1041738840132</v>
      </c>
      <c r="AP85" s="9">
        <f t="shared" si="5"/>
        <v>184.83900937601319</v>
      </c>
      <c r="AQ85" s="9">
        <f t="shared" si="6"/>
        <v>177.70233438090608</v>
      </c>
      <c r="AR85" s="9">
        <f t="shared" si="7"/>
        <v>155.73564110869702</v>
      </c>
    </row>
    <row r="86" spans="1:44" x14ac:dyDescent="0.2">
      <c r="A86" t="str">
        <f>MalCnts!A86</f>
        <v>83 jaar</v>
      </c>
      <c r="B86" s="10">
        <f>FemDeath!AZ86/FemCnts!N86</f>
        <v>7.7590347828543973E-2</v>
      </c>
      <c r="C86" s="10">
        <f>FemDeath!BA86/FemCnts!O86</f>
        <v>7.5499113655517133E-2</v>
      </c>
      <c r="D86" s="10">
        <f>FemDeath!BB86/FemCnts!P86</f>
        <v>7.3481889454014113E-2</v>
      </c>
      <c r="E86" s="10">
        <f>FemDeath!BC86/FemCnts!Q86</f>
        <v>6.7159390669930374E-2</v>
      </c>
      <c r="F86" s="10">
        <f>FemDeath!BD86/FemCnts!R86</f>
        <v>7.0266254463536792E-2</v>
      </c>
      <c r="G86" s="10">
        <f>FemDeath!BE86/FemCnts!S86</f>
        <v>6.6669870023784925E-2</v>
      </c>
      <c r="H86" s="10">
        <f>FemDeath!BF86/FemCnts!T86</f>
        <v>6.4487570766255858E-2</v>
      </c>
      <c r="I86" s="10">
        <f>FemDeath!BG86/FemCnts!U86</f>
        <v>6.4046237342292603E-2</v>
      </c>
      <c r="J86" s="10">
        <f>FemDeath!BH86/FemCnts!V86</f>
        <v>6.549612477274902E-2</v>
      </c>
      <c r="K86" s="10">
        <f>FemDeath!BI86/FemCnts!W86</f>
        <v>5.9975258124375506E-2</v>
      </c>
      <c r="L86" s="10">
        <f>FemDeath!BJ86/FemCnts!X86</f>
        <v>6.2018480739229567E-2</v>
      </c>
      <c r="M86" s="10">
        <f>FemDeath!BK86/FemCnts!Y86</f>
        <v>5.8529276164130936E-2</v>
      </c>
      <c r="N86" s="10">
        <f>FemDeath!BL86/FemCnts!Z86</f>
        <v>5.8371665133394667E-2</v>
      </c>
      <c r="O86" s="10">
        <f>FemDeath!BM86/FemCnts!AA86</f>
        <v>5.5914737747964433E-2</v>
      </c>
      <c r="P86" s="10">
        <f>FemDeath!BN86/FemCnts!AB86</f>
        <v>5.9575037345878573E-2</v>
      </c>
      <c r="Q86" s="10">
        <f>FemDeath!BO86/FemCnts!AC86</f>
        <v>5.7078671290540686E-2</v>
      </c>
      <c r="R86" s="10">
        <f>FemDeath!BP86/FemCnts!AD86</f>
        <v>5.7734448369929789E-2</v>
      </c>
      <c r="S86" s="10">
        <f>FemDeath!BQ86/FemCnts!AE86</f>
        <v>5.6009130014924066E-2</v>
      </c>
      <c r="T86" s="10">
        <f>FemDeath!BR86/FemCnts!AF86</f>
        <v>5.587273915885814E-2</v>
      </c>
      <c r="U86" s="10">
        <f>FemDeath!BS86/FemCnts!AG86</f>
        <v>5.3374494358100918E-2</v>
      </c>
      <c r="V86" s="10">
        <f>FemDeath!BT86/FemCnts!AH86</f>
        <v>5.8269757953120685E-2</v>
      </c>
      <c r="W86" s="10">
        <f>FemDeath!BU86/FemCnts!AI86</f>
        <v>5.288934385098653E-2</v>
      </c>
      <c r="X86" s="10">
        <f>FemDeath!BV86/FemCnts!AJ86</f>
        <v>5.4823612695166557E-2</v>
      </c>
      <c r="Y86" s="83">
        <f>X86*'Female fit'!O86/'Female fit'!N86</f>
        <v>5.4243773483306529E-2</v>
      </c>
      <c r="Z86" s="10"/>
      <c r="AA86" s="39">
        <f>'Female fit'!J86*FemCnts!AF86</f>
        <v>2543.5306034267242</v>
      </c>
      <c r="AB86" s="39">
        <f>'Female fit'!K86*FemCnts!AG86</f>
        <v>2576.9743783166864</v>
      </c>
      <c r="AC86" s="39">
        <f>'Female fit'!L86*FemCnts!AH86</f>
        <v>2555.281592638868</v>
      </c>
      <c r="AD86" s="39">
        <f>'Female fit'!M86*FemCnts!AI86</f>
        <v>2677.351357157926</v>
      </c>
      <c r="AE86" s="39">
        <f>'Female fit'!N86*FemCnts!AJ86</f>
        <v>2704.2626724724282</v>
      </c>
      <c r="AF86" s="39">
        <f>'Female fit'!O86*FemCnts!AK86</f>
        <v>2605.0524244144326</v>
      </c>
      <c r="AH86" s="9">
        <f>FemDeath!BR86-AA86</f>
        <v>20.469396573275844</v>
      </c>
      <c r="AI86" s="9">
        <f>FemDeath!BS86-AB86</f>
        <v>-69.974378316686398</v>
      </c>
      <c r="AJ86" s="9">
        <f>FemDeath!BT86-AC86</f>
        <v>186.71840736113199</v>
      </c>
      <c r="AK86" s="9">
        <f>FemDeath!BU86-AD86</f>
        <v>-42.351357157926032</v>
      </c>
      <c r="AL86" s="9">
        <f>FemDeath!BV86-AE86</f>
        <v>83.737327527571779</v>
      </c>
      <c r="AM86" s="9"/>
      <c r="AN86" s="9">
        <f t="shared" si="4"/>
        <v>21.967936800950337</v>
      </c>
      <c r="AO86" s="9">
        <f t="shared" si="4"/>
        <v>-63.92888536283008</v>
      </c>
      <c r="AP86" s="9">
        <f t="shared" si="5"/>
        <v>164.52342433709345</v>
      </c>
      <c r="AQ86" s="9">
        <f t="shared" si="6"/>
        <v>143.21165842446462</v>
      </c>
      <c r="AR86" s="9">
        <f t="shared" si="7"/>
        <v>138.65825149952525</v>
      </c>
    </row>
    <row r="87" spans="1:44" x14ac:dyDescent="0.2">
      <c r="A87" t="str">
        <f>MalCnts!A87</f>
        <v>84 jaar</v>
      </c>
      <c r="B87" s="10">
        <f>FemDeath!AZ87/FemCnts!N87</f>
        <v>8.5893684467203121E-2</v>
      </c>
      <c r="C87" s="10">
        <f>FemDeath!BA87/FemCnts!O87</f>
        <v>8.3735418066328712E-2</v>
      </c>
      <c r="D87" s="10">
        <f>FemDeath!BB87/FemCnts!P87</f>
        <v>8.8388923851478923E-2</v>
      </c>
      <c r="E87" s="10">
        <f>FemDeath!BC87/FemCnts!Q87</f>
        <v>7.8733717055437746E-2</v>
      </c>
      <c r="F87" s="10">
        <f>FemDeath!BD87/FemCnts!R87</f>
        <v>7.5540671813487392E-2</v>
      </c>
      <c r="G87" s="10">
        <f>FemDeath!BE87/FemCnts!S87</f>
        <v>7.6092836351459262E-2</v>
      </c>
      <c r="H87" s="10">
        <f>FemDeath!BF87/FemCnts!T87</f>
        <v>7.7119430693069313E-2</v>
      </c>
      <c r="I87" s="10">
        <f>FemDeath!BG87/FemCnts!U87</f>
        <v>7.13450001244679E-2</v>
      </c>
      <c r="J87" s="10">
        <f>FemDeath!BH87/FemCnts!V87</f>
        <v>7.0913974445866904E-2</v>
      </c>
      <c r="K87" s="10">
        <f>FemDeath!BI87/FemCnts!W87</f>
        <v>7.004486133768352E-2</v>
      </c>
      <c r="L87" s="10">
        <f>FemDeath!BJ87/FemCnts!X87</f>
        <v>6.5767156924790529E-2</v>
      </c>
      <c r="M87" s="10">
        <f>FemDeath!BK87/FemCnts!Y87</f>
        <v>6.8527789129546379E-2</v>
      </c>
      <c r="N87" s="10">
        <f>FemDeath!BL87/FemCnts!Z87</f>
        <v>6.7191639682072424E-2</v>
      </c>
      <c r="O87" s="10">
        <f>FemDeath!BM87/FemCnts!AA87</f>
        <v>6.557297006982081E-2</v>
      </c>
      <c r="P87" s="10">
        <f>FemDeath!BN87/FemCnts!AB87</f>
        <v>6.0513204369488434E-2</v>
      </c>
      <c r="Q87" s="10">
        <f>FemDeath!BO87/FemCnts!AC87</f>
        <v>6.4920623654387583E-2</v>
      </c>
      <c r="R87" s="10">
        <f>FemDeath!BP87/FemCnts!AD87</f>
        <v>6.3893772554825576E-2</v>
      </c>
      <c r="S87" s="10">
        <f>FemDeath!BQ87/FemCnts!AE87</f>
        <v>6.4942134286322867E-2</v>
      </c>
      <c r="T87" s="10">
        <f>FemDeath!BR87/FemCnts!AF87</f>
        <v>6.2884896934767953E-2</v>
      </c>
      <c r="U87" s="10">
        <f>FemDeath!BS87/FemCnts!AG87</f>
        <v>6.2946902246620848E-2</v>
      </c>
      <c r="V87" s="10">
        <f>FemDeath!BT87/FemCnts!AH87</f>
        <v>6.6049870247094661E-2</v>
      </c>
      <c r="W87" s="10">
        <f>FemDeath!BU87/FemCnts!AI87</f>
        <v>6.6876971608832811E-2</v>
      </c>
      <c r="X87" s="10">
        <f>FemDeath!BV87/FemCnts!AJ87</f>
        <v>6.1535522489439831E-2</v>
      </c>
      <c r="Y87" s="83">
        <f>X87*'Female fit'!O87/'Female fit'!N87</f>
        <v>6.1033682096725453E-2</v>
      </c>
      <c r="Z87" s="10"/>
      <c r="AA87" s="39">
        <f>'Female fit'!J87*FemCnts!AF87</f>
        <v>2740.4643798399243</v>
      </c>
      <c r="AB87" s="39">
        <f>'Female fit'!K87*FemCnts!AG87</f>
        <v>2739.2291707756381</v>
      </c>
      <c r="AC87" s="39">
        <f>'Female fit'!L87*FemCnts!AH87</f>
        <v>2777.6588059326727</v>
      </c>
      <c r="AD87" s="39">
        <f>'Female fit'!M87*FemCnts!AI87</f>
        <v>2759.4112237248055</v>
      </c>
      <c r="AE87" s="39">
        <f>'Female fit'!N87*FemCnts!AJ87</f>
        <v>2905.5209790905888</v>
      </c>
      <c r="AF87" s="39">
        <f>'Female fit'!O87*FemCnts!AK87</f>
        <v>2796.9814596163196</v>
      </c>
      <c r="AH87" s="9">
        <f>FemDeath!BR87-AA87</f>
        <v>-34.464379839924277</v>
      </c>
      <c r="AI87" s="9">
        <f>FemDeath!BS87-AB87</f>
        <v>-10.229170775638067</v>
      </c>
      <c r="AJ87" s="9">
        <f>FemDeath!BT87-AC87</f>
        <v>149.34119406732725</v>
      </c>
      <c r="AK87" s="9">
        <f>FemDeath!BU87-AD87</f>
        <v>208.5887762751945</v>
      </c>
      <c r="AL87" s="9">
        <f>FemDeath!BV87-AE87</f>
        <v>-6.520979090588753</v>
      </c>
      <c r="AM87" s="9"/>
      <c r="AN87" s="9">
        <f t="shared" si="4"/>
        <v>43.705964724017392</v>
      </c>
      <c r="AO87" s="9">
        <f t="shared" si="4"/>
        <v>-59.496206872623588</v>
      </c>
      <c r="AP87" s="9">
        <f t="shared" si="5"/>
        <v>186.37163970478795</v>
      </c>
      <c r="AQ87" s="9">
        <f t="shared" si="6"/>
        <v>102.3891242891751</v>
      </c>
      <c r="AR87" s="9">
        <f t="shared" si="7"/>
        <v>113.57867649388626</v>
      </c>
    </row>
    <row r="88" spans="1:44" x14ac:dyDescent="0.2">
      <c r="A88" t="str">
        <f>MalCnts!A88</f>
        <v>85 jaar</v>
      </c>
      <c r="B88" s="10">
        <f>FemDeath!AZ88/FemCnts!N88</f>
        <v>0.10008776667566838</v>
      </c>
      <c r="C88" s="10">
        <f>FemDeath!BA88/FemCnts!O88</f>
        <v>9.3255425709515866E-2</v>
      </c>
      <c r="D88" s="10">
        <f>FemDeath!BB88/FemCnts!P88</f>
        <v>9.3145107462288074E-2</v>
      </c>
      <c r="E88" s="10">
        <f>FemDeath!BC88/FemCnts!Q88</f>
        <v>9.3988582433454843E-2</v>
      </c>
      <c r="F88" s="10">
        <f>FemDeath!BD88/FemCnts!R88</f>
        <v>8.5803586116137517E-2</v>
      </c>
      <c r="G88" s="10">
        <f>FemDeath!BE88/FemCnts!S88</f>
        <v>8.2233192811182604E-2</v>
      </c>
      <c r="H88" s="10">
        <f>FemDeath!BF88/FemCnts!T88</f>
        <v>8.7403813984610237E-2</v>
      </c>
      <c r="I88" s="10">
        <f>FemDeath!BG88/FemCnts!U88</f>
        <v>8.4041811846689893E-2</v>
      </c>
      <c r="J88" s="10">
        <f>FemDeath!BH88/FemCnts!V88</f>
        <v>8.1161518661518661E-2</v>
      </c>
      <c r="K88" s="10">
        <f>FemDeath!BI88/FemCnts!W88</f>
        <v>7.6053221061722395E-2</v>
      </c>
      <c r="L88" s="10">
        <f>FemDeath!BJ88/FemCnts!X88</f>
        <v>7.693569553805775E-2</v>
      </c>
      <c r="M88" s="10">
        <f>FemDeath!BK88/FemCnts!Y88</f>
        <v>7.4980332582806605E-2</v>
      </c>
      <c r="N88" s="10">
        <f>FemDeath!BL88/FemCnts!Z88</f>
        <v>7.8203723986856516E-2</v>
      </c>
      <c r="O88" s="10">
        <f>FemDeath!BM88/FemCnts!AA88</f>
        <v>7.4913258332457155E-2</v>
      </c>
      <c r="P88" s="10">
        <f>FemDeath!BN88/FemCnts!AB88</f>
        <v>7.21867257791107E-2</v>
      </c>
      <c r="Q88" s="10">
        <f>FemDeath!BO88/FemCnts!AC88</f>
        <v>7.566472398008954E-2</v>
      </c>
      <c r="R88" s="10">
        <f>FemDeath!BP88/FemCnts!AD88</f>
        <v>7.6311726442076483E-2</v>
      </c>
      <c r="S88" s="10">
        <f>FemDeath!BQ88/FemCnts!AE88</f>
        <v>7.4492043457816709E-2</v>
      </c>
      <c r="T88" s="10">
        <f>FemDeath!BR88/FemCnts!AF88</f>
        <v>7.6631259484066766E-2</v>
      </c>
      <c r="U88" s="10">
        <f>FemDeath!BS88/FemCnts!AG88</f>
        <v>6.8728011495961541E-2</v>
      </c>
      <c r="V88" s="10">
        <f>FemDeath!BT88/FemCnts!AH88</f>
        <v>7.6684244246217531E-2</v>
      </c>
      <c r="W88" s="10">
        <f>FemDeath!BU88/FemCnts!AI88</f>
        <v>7.6766698935140362E-2</v>
      </c>
      <c r="X88" s="10">
        <f>FemDeath!BV88/FemCnts!AJ88</f>
        <v>7.558251492393607E-2</v>
      </c>
      <c r="Y88" s="83">
        <f>X88*'Female fit'!O88/'Female fit'!N88</f>
        <v>7.5126605543198957E-2</v>
      </c>
      <c r="Z88" s="10"/>
      <c r="AA88" s="39">
        <f>'Female fit'!J88*FemCnts!AF88</f>
        <v>2917.4959884997133</v>
      </c>
      <c r="AB88" s="39">
        <f>'Female fit'!K88*FemCnts!AG88</f>
        <v>2960.6072323122175</v>
      </c>
      <c r="AC88" s="39">
        <f>'Female fit'!L88*FemCnts!AH88</f>
        <v>2959.1081232046931</v>
      </c>
      <c r="AD88" s="39">
        <f>'Female fit'!M88*FemCnts!AI88</f>
        <v>2994.9635636644948</v>
      </c>
      <c r="AE88" s="39">
        <f>'Female fit'!N88*FemCnts!AJ88</f>
        <v>2993.1450924055562</v>
      </c>
      <c r="AF88" s="39">
        <f>'Female fit'!O88*FemCnts!AK88</f>
        <v>2870.535628473433</v>
      </c>
      <c r="AH88" s="9">
        <f>FemDeath!BR88-AA88</f>
        <v>112.50401150028665</v>
      </c>
      <c r="AI88" s="9">
        <f>FemDeath!BS88-AB88</f>
        <v>-186.60723231221755</v>
      </c>
      <c r="AJ88" s="9">
        <f>FemDeath!BT88-AC88</f>
        <v>152.89187679530687</v>
      </c>
      <c r="AK88" s="9">
        <f>FemDeath!BU88-AD88</f>
        <v>177.03643633550519</v>
      </c>
      <c r="AL88" s="9">
        <f>FemDeath!BV88-AE88</f>
        <v>146.85490759444383</v>
      </c>
      <c r="AM88" s="9"/>
      <c r="AN88" s="9">
        <f t="shared" si="4"/>
        <v>53.936515999886709</v>
      </c>
      <c r="AO88" s="9">
        <f t="shared" si="4"/>
        <v>-91.630553664143008</v>
      </c>
      <c r="AP88" s="9">
        <f t="shared" si="5"/>
        <v>225.14707846065048</v>
      </c>
      <c r="AQ88" s="9">
        <f t="shared" si="6"/>
        <v>93.808459141463487</v>
      </c>
      <c r="AR88" s="9">
        <f t="shared" si="7"/>
        <v>101.83084704096227</v>
      </c>
    </row>
    <row r="89" spans="1:44" x14ac:dyDescent="0.2">
      <c r="A89" t="str">
        <f>MalCnts!A89</f>
        <v>86 jaar</v>
      </c>
      <c r="B89" s="10">
        <f>FemDeath!AZ89/FemCnts!N89</f>
        <v>0.10692091900145591</v>
      </c>
      <c r="C89" s="10">
        <f>FemDeath!BA89/FemCnts!O89</f>
        <v>0.11165827271031524</v>
      </c>
      <c r="D89" s="10">
        <f>FemDeath!BB89/FemCnts!P89</f>
        <v>0.10240342081981717</v>
      </c>
      <c r="E89" s="10">
        <f>FemDeath!BC89/FemCnts!Q89</f>
        <v>0.10800841049098085</v>
      </c>
      <c r="F89" s="10">
        <f>FemDeath!BD89/FemCnts!R89</f>
        <v>0.10324047754405913</v>
      </c>
      <c r="G89" s="10">
        <f>FemDeath!BE89/FemCnts!S89</f>
        <v>9.4970254191454842E-2</v>
      </c>
      <c r="H89" s="10">
        <f>FemDeath!BF89/FemCnts!T89</f>
        <v>9.2838921282798831E-2</v>
      </c>
      <c r="I89" s="10">
        <f>FemDeath!BG89/FemCnts!U89</f>
        <v>9.3683376987269293E-2</v>
      </c>
      <c r="J89" s="10">
        <f>FemDeath!BH89/FemCnts!V89</f>
        <v>9.4245609770918157E-2</v>
      </c>
      <c r="K89" s="10">
        <f>FemDeath!BI89/FemCnts!W89</f>
        <v>9.0670630410072575E-2</v>
      </c>
      <c r="L89" s="10">
        <f>FemDeath!BJ89/FemCnts!X89</f>
        <v>8.7039148612694794E-2</v>
      </c>
      <c r="M89" s="10">
        <f>FemDeath!BK89/FemCnts!Y89</f>
        <v>8.8619596456401287E-2</v>
      </c>
      <c r="N89" s="10">
        <f>FemDeath!BL89/FemCnts!Z89</f>
        <v>8.9679903588959761E-2</v>
      </c>
      <c r="O89" s="10">
        <f>FemDeath!BM89/FemCnts!AA89</f>
        <v>8.8722830115944604E-2</v>
      </c>
      <c r="P89" s="10">
        <f>FemDeath!BN89/FemCnts!AB89</f>
        <v>8.2488570860663885E-2</v>
      </c>
      <c r="Q89" s="10">
        <f>FemDeath!BO89/FemCnts!AC89</f>
        <v>8.9323943661971827E-2</v>
      </c>
      <c r="R89" s="10">
        <f>FemDeath!BP89/FemCnts!AD89</f>
        <v>8.4029523886771026E-2</v>
      </c>
      <c r="S89" s="10">
        <f>FemDeath!BQ89/FemCnts!AE89</f>
        <v>8.5977426143040644E-2</v>
      </c>
      <c r="T89" s="10">
        <f>FemDeath!BR89/FemCnts!AF89</f>
        <v>8.7254613139077106E-2</v>
      </c>
      <c r="U89" s="10">
        <f>FemDeath!BS89/FemCnts!AG89</f>
        <v>8.388804015713662E-2</v>
      </c>
      <c r="V89" s="10">
        <f>FemDeath!BT89/FemCnts!AH89</f>
        <v>9.2107025202881859E-2</v>
      </c>
      <c r="W89" s="10">
        <f>FemDeath!BU89/FemCnts!AI89</f>
        <v>8.4907419741574536E-2</v>
      </c>
      <c r="X89" s="10">
        <f>FemDeath!BV89/FemCnts!AJ89</f>
        <v>8.5849723699028366E-2</v>
      </c>
      <c r="Y89" s="83">
        <f>X89*'Female fit'!O89/'Female fit'!N89</f>
        <v>8.5377375518137524E-2</v>
      </c>
      <c r="Z89" s="10"/>
      <c r="AA89" s="39">
        <f>'Female fit'!J89*FemCnts!AF89</f>
        <v>3182.0727795519701</v>
      </c>
      <c r="AB89" s="39">
        <f>'Female fit'!K89*FemCnts!AG89</f>
        <v>3107.0492273396853</v>
      </c>
      <c r="AC89" s="39">
        <f>'Female fit'!L89*FemCnts!AH89</f>
        <v>3147.6424576758395</v>
      </c>
      <c r="AD89" s="39">
        <f>'Female fit'!M89*FemCnts!AI89</f>
        <v>3147.1137841599143</v>
      </c>
      <c r="AE89" s="39">
        <f>'Female fit'!N89*FemCnts!AJ89</f>
        <v>3183.9271226963137</v>
      </c>
      <c r="AF89" s="39">
        <f>'Female fit'!O89*FemCnts!AK89</f>
        <v>3034.2230973015548</v>
      </c>
      <c r="AH89" s="9">
        <f>FemDeath!BR89-AA89</f>
        <v>75.927220448029857</v>
      </c>
      <c r="AI89" s="9">
        <f>FemDeath!BS89-AB89</f>
        <v>-32.049227339685331</v>
      </c>
      <c r="AJ89" s="9">
        <f>FemDeath!BT89-AC89</f>
        <v>291.35754232416048</v>
      </c>
      <c r="AK89" s="9">
        <f>FemDeath!BU89-AD89</f>
        <v>39.886215840085697</v>
      </c>
      <c r="AL89" s="9">
        <f>FemDeath!BV89-AE89</f>
        <v>94.072877303686255</v>
      </c>
      <c r="AM89" s="9"/>
      <c r="AN89" s="9">
        <f t="shared" si="4"/>
        <v>48.323784332789998</v>
      </c>
      <c r="AO89" s="9">
        <f t="shared" si="4"/>
        <v>-83.61689167727782</v>
      </c>
      <c r="AP89" s="9">
        <f t="shared" si="5"/>
        <v>237.10571097380279</v>
      </c>
      <c r="AQ89" s="9">
        <f t="shared" si="6"/>
        <v>129.36297672495601</v>
      </c>
      <c r="AR89" s="9">
        <f t="shared" si="7"/>
        <v>134.17407478740333</v>
      </c>
    </row>
    <row r="90" spans="1:44" x14ac:dyDescent="0.2">
      <c r="A90" t="str">
        <f>MalCnts!A90</f>
        <v>87 jaar</v>
      </c>
      <c r="B90" s="10">
        <f>FemDeath!AZ90/FemCnts!N90</f>
        <v>0.12266103827576409</v>
      </c>
      <c r="C90" s="10">
        <f>FemDeath!BA90/FemCnts!O90</f>
        <v>0.11917552027376548</v>
      </c>
      <c r="D90" s="10">
        <f>FemDeath!BB90/FemCnts!P90</f>
        <v>0.12566253495263136</v>
      </c>
      <c r="E90" s="10">
        <f>FemDeath!BC90/FemCnts!Q90</f>
        <v>0.12240261081505349</v>
      </c>
      <c r="F90" s="10">
        <f>FemDeath!BD90/FemCnts!R90</f>
        <v>0.10980021376305188</v>
      </c>
      <c r="G90" s="10">
        <f>FemDeath!BE90/FemCnts!S90</f>
        <v>0.11298887390424815</v>
      </c>
      <c r="H90" s="10">
        <f>FemDeath!BF90/FemCnts!T90</f>
        <v>0.10641189638631277</v>
      </c>
      <c r="I90" s="10">
        <f>FemDeath!BG90/FemCnts!U90</f>
        <v>0.10096460861089639</v>
      </c>
      <c r="J90" s="10">
        <f>FemDeath!BH90/FemCnts!V90</f>
        <v>0.10317833624512834</v>
      </c>
      <c r="K90" s="10">
        <f>FemDeath!BI90/FemCnts!W90</f>
        <v>0.10066216306601565</v>
      </c>
      <c r="L90" s="10">
        <f>FemDeath!BJ90/FemCnts!X90</f>
        <v>0.10231350935657524</v>
      </c>
      <c r="M90" s="10">
        <f>FemDeath!BK90/FemCnts!Y90</f>
        <v>9.9474594733132568E-2</v>
      </c>
      <c r="N90" s="10">
        <f>FemDeath!BL90/FemCnts!Z90</f>
        <v>0.1026909185566004</v>
      </c>
      <c r="O90" s="10">
        <f>FemDeath!BM90/FemCnts!AA90</f>
        <v>0.10071942446043165</v>
      </c>
      <c r="P90" s="10">
        <f>FemDeath!BN90/FemCnts!AB90</f>
        <v>9.5781959766385469E-2</v>
      </c>
      <c r="Q90" s="10">
        <f>FemDeath!BO90/FemCnts!AC90</f>
        <v>9.8482964436707288E-2</v>
      </c>
      <c r="R90" s="10">
        <f>FemDeath!BP90/FemCnts!AD90</f>
        <v>9.7853944727497297E-2</v>
      </c>
      <c r="S90" s="10">
        <f>FemDeath!BQ90/FemCnts!AE90</f>
        <v>9.9722090823084197E-2</v>
      </c>
      <c r="T90" s="10">
        <f>FemDeath!BR90/FemCnts!AF90</f>
        <v>0.10043341802421163</v>
      </c>
      <c r="U90" s="10">
        <f>FemDeath!BS90/FemCnts!AG90</f>
        <v>9.2509724781375216E-2</v>
      </c>
      <c r="V90" s="10">
        <f>FemDeath!BT90/FemCnts!AH90</f>
        <v>0.10707348414666945</v>
      </c>
      <c r="W90" s="10">
        <f>FemDeath!BU90/FemCnts!AI90</f>
        <v>9.8856857386346933E-2</v>
      </c>
      <c r="X90" s="10">
        <f>FemDeath!BV90/FemCnts!AJ90</f>
        <v>0.10148392175155244</v>
      </c>
      <c r="Y90" s="83">
        <f>X90*'Female fit'!O90/'Female fit'!N90</f>
        <v>0.10104188017066637</v>
      </c>
      <c r="Z90" s="10"/>
      <c r="AA90" s="39">
        <f>'Female fit'!J90*FemCnts!AF90</f>
        <v>3264.7536686822345</v>
      </c>
      <c r="AB90" s="39">
        <f>'Female fit'!K90*FemCnts!AG90</f>
        <v>3322.2927595764877</v>
      </c>
      <c r="AC90" s="39">
        <f>'Female fit'!L90*FemCnts!AH90</f>
        <v>3237.5736282446742</v>
      </c>
      <c r="AD90" s="39">
        <f>'Female fit'!M90*FemCnts!AI90</f>
        <v>3278.1177755855419</v>
      </c>
      <c r="AE90" s="39">
        <f>'Female fit'!N90*FemCnts!AJ90</f>
        <v>3289.9898981303018</v>
      </c>
      <c r="AF90" s="39">
        <f>'Female fit'!O90*FemCnts!AK90</f>
        <v>3116.4651107808531</v>
      </c>
      <c r="AH90" s="9">
        <f>FemDeath!BR90-AA90</f>
        <v>95.246331317765453</v>
      </c>
      <c r="AI90" s="9">
        <f>FemDeath!BS90-AB90</f>
        <v>-159.2927595764877</v>
      </c>
      <c r="AJ90" s="9">
        <f>FemDeath!BT90-AC90</f>
        <v>345.42637175532582</v>
      </c>
      <c r="AK90" s="9">
        <f>FemDeath!BU90-AD90</f>
        <v>85.882224414458051</v>
      </c>
      <c r="AL90" s="9">
        <f>FemDeath!BV90-AE90</f>
        <v>191.01010186969825</v>
      </c>
      <c r="AM90" s="9"/>
      <c r="AN90" s="9">
        <f t="shared" si="4"/>
        <v>68.975828662708139</v>
      </c>
      <c r="AO90" s="9">
        <f t="shared" si="4"/>
        <v>-125.00303543662248</v>
      </c>
      <c r="AP90" s="9">
        <f t="shared" si="5"/>
        <v>260.04277211435056</v>
      </c>
      <c r="AQ90" s="9">
        <f t="shared" si="6"/>
        <v>114.18290698588707</v>
      </c>
      <c r="AR90" s="9">
        <f t="shared" si="7"/>
        <v>162.54123308593489</v>
      </c>
    </row>
    <row r="91" spans="1:44" x14ac:dyDescent="0.2">
      <c r="A91" t="str">
        <f>MalCnts!A91</f>
        <v>88 jaar</v>
      </c>
      <c r="B91" s="10">
        <f>FemDeath!AZ91/FemCnts!N91</f>
        <v>0.13040406894602996</v>
      </c>
      <c r="C91" s="10">
        <f>FemDeath!BA91/FemCnts!O91</f>
        <v>0.13219901323373451</v>
      </c>
      <c r="D91" s="10">
        <f>FemDeath!BB91/FemCnts!P91</f>
        <v>0.13296185557669657</v>
      </c>
      <c r="E91" s="10">
        <f>FemDeath!BC91/FemCnts!Q91</f>
        <v>0.14089444760280462</v>
      </c>
      <c r="F91" s="10">
        <f>FemDeath!BD91/FemCnts!R91</f>
        <v>0.12553849035399889</v>
      </c>
      <c r="G91" s="10">
        <f>FemDeath!BE91/FemCnts!S91</f>
        <v>0.12420146282751597</v>
      </c>
      <c r="H91" s="10">
        <f>FemDeath!BF91/FemCnts!T91</f>
        <v>0.12508288339490387</v>
      </c>
      <c r="I91" s="10">
        <f>FemDeath!BG91/FemCnts!U91</f>
        <v>0.10896317179039693</v>
      </c>
      <c r="J91" s="10">
        <f>FemDeath!BH91/FemCnts!V91</f>
        <v>0.11667231574586676</v>
      </c>
      <c r="K91" s="10">
        <f>FemDeath!BI91/FemCnts!W91</f>
        <v>0.11279631502078419</v>
      </c>
      <c r="L91" s="10">
        <f>FemDeath!BJ91/FemCnts!X91</f>
        <v>0.11330159202499628</v>
      </c>
      <c r="M91" s="10">
        <f>FemDeath!BK91/FemCnts!Y91</f>
        <v>0.10885832383124287</v>
      </c>
      <c r="N91" s="10">
        <f>FemDeath!BL91/FemCnts!Z91</f>
        <v>0.11206006903668908</v>
      </c>
      <c r="O91" s="10">
        <f>FemDeath!BM91/FemCnts!AA91</f>
        <v>0.11358695652173913</v>
      </c>
      <c r="P91" s="10">
        <f>FemDeath!BN91/FemCnts!AB91</f>
        <v>0.10571224562656194</v>
      </c>
      <c r="Q91" s="10">
        <f>FemDeath!BO91/FemCnts!AC91</f>
        <v>0.11712424885754381</v>
      </c>
      <c r="R91" s="10">
        <f>FemDeath!BP91/FemCnts!AD91</f>
        <v>0.11085019683679811</v>
      </c>
      <c r="S91" s="10">
        <f>FemDeath!BQ91/FemCnts!AE91</f>
        <v>0.11183984616441178</v>
      </c>
      <c r="T91" s="10">
        <f>FemDeath!BR91/FemCnts!AF91</f>
        <v>0.1112713447609059</v>
      </c>
      <c r="U91" s="10">
        <f>FemDeath!BS91/FemCnts!AG91</f>
        <v>0.11035327616461942</v>
      </c>
      <c r="V91" s="10">
        <f>FemDeath!BT91/FemCnts!AH91</f>
        <v>0.11916896607693556</v>
      </c>
      <c r="W91" s="10">
        <f>FemDeath!BU91/FemCnts!AI91</f>
        <v>0.11549727066968446</v>
      </c>
      <c r="X91" s="10">
        <f>FemDeath!BV91/FemCnts!AJ91</f>
        <v>0.11883517991959996</v>
      </c>
      <c r="Y91" s="83">
        <f>X91*'Female fit'!O91/'Female fit'!N91</f>
        <v>0.11864557837863611</v>
      </c>
      <c r="Z91" s="10"/>
      <c r="AA91" s="39">
        <f>'Female fit'!J91*FemCnts!AF91</f>
        <v>3402.5942617622077</v>
      </c>
      <c r="AB91" s="39">
        <f>'Female fit'!K91*FemCnts!AG91</f>
        <v>3362.9060683823604</v>
      </c>
      <c r="AC91" s="39">
        <f>'Female fit'!L91*FemCnts!AH91</f>
        <v>3424.4884300731064</v>
      </c>
      <c r="AD91" s="39">
        <f>'Female fit'!M91*FemCnts!AI91</f>
        <v>3334.5787692404633</v>
      </c>
      <c r="AE91" s="39">
        <f>'Female fit'!N91*FemCnts!AJ91</f>
        <v>3390.5465337402229</v>
      </c>
      <c r="AF91" s="39">
        <f>'Female fit'!O91*FemCnts!AK91</f>
        <v>3188.3150523711734</v>
      </c>
      <c r="AH91" s="9">
        <f>FemDeath!BR91-AA91</f>
        <v>-7.5942617622076796</v>
      </c>
      <c r="AI91" s="9">
        <f>FemDeath!BS91-AB91</f>
        <v>-29.906068382360445</v>
      </c>
      <c r="AJ91" s="9">
        <f>FemDeath!BT91-AC91</f>
        <v>246.51156992689357</v>
      </c>
      <c r="AK91" s="9">
        <f>FemDeath!BU91-AD91</f>
        <v>135.42123075953668</v>
      </c>
      <c r="AL91" s="9">
        <f>FemDeath!BV91-AE91</f>
        <v>245.45346625977709</v>
      </c>
      <c r="AM91" s="9"/>
      <c r="AN91" s="9">
        <f t="shared" si="4"/>
        <v>44.846317221794379</v>
      </c>
      <c r="AO91" s="9">
        <f t="shared" si="4"/>
        <v>-90.029683863875931</v>
      </c>
      <c r="AP91" s="9">
        <f t="shared" si="5"/>
        <v>252.77897776882565</v>
      </c>
      <c r="AQ91" s="9">
        <f t="shared" si="6"/>
        <v>89.132155268328646</v>
      </c>
      <c r="AR91" s="9">
        <f t="shared" si="7"/>
        <v>155.11960645033878</v>
      </c>
    </row>
    <row r="92" spans="1:44" x14ac:dyDescent="0.2">
      <c r="A92" t="str">
        <f>MalCnts!A92</f>
        <v>89 jaar</v>
      </c>
      <c r="B92" s="10">
        <f>FemDeath!AZ92/FemCnts!N92</f>
        <v>0.15083734136871993</v>
      </c>
      <c r="C92" s="10">
        <f>FemDeath!BA92/FemCnts!O92</f>
        <v>0.14594918765674408</v>
      </c>
      <c r="D92" s="10">
        <f>FemDeath!BB92/FemCnts!P92</f>
        <v>0.15024224032369696</v>
      </c>
      <c r="E92" s="10">
        <f>FemDeath!BC92/FemCnts!Q92</f>
        <v>0.15253257671290457</v>
      </c>
      <c r="F92" s="10">
        <f>FemDeath!BD92/FemCnts!R92</f>
        <v>0.14510594258946566</v>
      </c>
      <c r="G92" s="10">
        <f>FemDeath!BE92/FemCnts!S92</f>
        <v>0.142642723130528</v>
      </c>
      <c r="H92" s="10">
        <f>FemDeath!BF92/FemCnts!T92</f>
        <v>0.13881979359618946</v>
      </c>
      <c r="I92" s="10">
        <f>FemDeath!BG92/FemCnts!U92</f>
        <v>0.13508856942874065</v>
      </c>
      <c r="J92" s="10">
        <f>FemDeath!BH92/FemCnts!V92</f>
        <v>0.12584999492540344</v>
      </c>
      <c r="K92" s="10">
        <f>FemDeath!BI92/FemCnts!W92</f>
        <v>0.12723462492515611</v>
      </c>
      <c r="L92" s="10">
        <f>FemDeath!BJ92/FemCnts!X92</f>
        <v>0.12902272151364136</v>
      </c>
      <c r="M92" s="10">
        <f>FemDeath!BK92/FemCnts!Y92</f>
        <v>0.12575402144772119</v>
      </c>
      <c r="N92" s="10">
        <f>FemDeath!BL92/FemCnts!Z92</f>
        <v>0.12368737474949899</v>
      </c>
      <c r="O92" s="10">
        <f>FemDeath!BM92/FemCnts!AA92</f>
        <v>0.12547071548754107</v>
      </c>
      <c r="P92" s="10">
        <f>FemDeath!BN92/FemCnts!AB92</f>
        <v>0.12392307378220571</v>
      </c>
      <c r="Q92" s="10">
        <f>FemDeath!BO92/FemCnts!AC92</f>
        <v>0.12604873349122878</v>
      </c>
      <c r="R92" s="10">
        <f>FemDeath!BP92/FemCnts!AD92</f>
        <v>0.13195826058711274</v>
      </c>
      <c r="S92" s="10">
        <f>FemDeath!BQ92/FemCnts!AE92</f>
        <v>0.12961737573469309</v>
      </c>
      <c r="T92" s="10">
        <f>FemDeath!BR92/FemCnts!AF92</f>
        <v>0.13036380597014927</v>
      </c>
      <c r="U92" s="10">
        <f>FemDeath!BS92/FemCnts!AG92</f>
        <v>0.11981736504897268</v>
      </c>
      <c r="V92" s="10">
        <f>FemDeath!BT92/FemCnts!AH92</f>
        <v>0.13778822475934632</v>
      </c>
      <c r="W92" s="10">
        <f>FemDeath!BU92/FemCnts!AI92</f>
        <v>0.13294329764138793</v>
      </c>
      <c r="X92" s="10">
        <f>FemDeath!BV92/FemCnts!AJ92</f>
        <v>0.1332731648616125</v>
      </c>
      <c r="Y92" s="83">
        <f>X92*'Female fit'!O92/'Female fit'!N92</f>
        <v>0.13340176842542653</v>
      </c>
      <c r="Z92" s="10"/>
      <c r="AA92" s="39">
        <f>'Female fit'!J92*FemCnts!AF92</f>
        <v>3285.2041581903336</v>
      </c>
      <c r="AB92" s="39">
        <f>'Female fit'!K92*FemCnts!AG92</f>
        <v>3471.1598895723614</v>
      </c>
      <c r="AC92" s="39">
        <f>'Female fit'!L92*FemCnts!AH92</f>
        <v>3428.973500229934</v>
      </c>
      <c r="AD92" s="39">
        <f>'Female fit'!M92*FemCnts!AI92</f>
        <v>3480.3115724201502</v>
      </c>
      <c r="AE92" s="39">
        <f>'Female fit'!N92*FemCnts!AJ92</f>
        <v>3408.685187597931</v>
      </c>
      <c r="AF92" s="39">
        <f>'Female fit'!O92*FemCnts!AK92</f>
        <v>3185.3819737033309</v>
      </c>
      <c r="AH92" s="9">
        <f>FemDeath!BR92-AA92</f>
        <v>68.795841809666399</v>
      </c>
      <c r="AI92" s="9">
        <f>FemDeath!BS92-AB92</f>
        <v>-217.15988957236141</v>
      </c>
      <c r="AJ92" s="9">
        <f>FemDeath!BT92-AC92</f>
        <v>264.02649977006604</v>
      </c>
      <c r="AK92" s="9">
        <f>FemDeath!BU92-AD92</f>
        <v>132.68842757984976</v>
      </c>
      <c r="AL92" s="9">
        <f>FemDeath!BV92-AE92</f>
        <v>135.31481240206904</v>
      </c>
      <c r="AM92" s="9"/>
      <c r="AN92" s="9">
        <f t="shared" si="4"/>
        <v>38.371945541099741</v>
      </c>
      <c r="AO92" s="9">
        <f t="shared" si="4"/>
        <v>-124.2171288887408</v>
      </c>
      <c r="AP92" s="9">
        <f t="shared" si="5"/>
        <v>217.01553746439785</v>
      </c>
      <c r="AQ92" s="9">
        <f t="shared" si="6"/>
        <v>67.720950022860237</v>
      </c>
      <c r="AR92" s="9">
        <f t="shared" si="7"/>
        <v>171.78512048710536</v>
      </c>
    </row>
    <row r="93" spans="1:44" x14ac:dyDescent="0.2">
      <c r="A93" t="str">
        <f>MalCnts!A93</f>
        <v>90 jaar</v>
      </c>
      <c r="B93" s="10">
        <f>FemDeath!AZ93/FemCnts!N93</f>
        <v>0.17006343636118235</v>
      </c>
      <c r="C93" s="10">
        <f>FemDeath!BA93/FemCnts!O93</f>
        <v>0.17073836495154907</v>
      </c>
      <c r="D93" s="10">
        <f>FemDeath!BB93/FemCnts!P93</f>
        <v>0.16156364336606971</v>
      </c>
      <c r="E93" s="10">
        <f>FemDeath!BC93/FemCnts!Q93</f>
        <v>0.16952129995608256</v>
      </c>
      <c r="F93" s="10">
        <f>FemDeath!BD93/FemCnts!R93</f>
        <v>0.15769990128331687</v>
      </c>
      <c r="G93" s="10">
        <f>FemDeath!BE93/FemCnts!S93</f>
        <v>0.15993650793650793</v>
      </c>
      <c r="H93" s="10">
        <f>FemDeath!BF93/FemCnts!T93</f>
        <v>0.15675608078534359</v>
      </c>
      <c r="I93" s="10">
        <f>FemDeath!BG93/FemCnts!U93</f>
        <v>0.14693601866633918</v>
      </c>
      <c r="J93" s="10">
        <f>FemDeath!BH93/FemCnts!V93</f>
        <v>0.15565481729635833</v>
      </c>
      <c r="K93" s="10">
        <f>FemDeath!BI93/FemCnts!W93</f>
        <v>0.1405060325641326</v>
      </c>
      <c r="L93" s="10">
        <f>FemDeath!BJ93/FemCnts!X93</f>
        <v>0.14210396649421039</v>
      </c>
      <c r="M93" s="10">
        <f>FemDeath!BK93/FemCnts!Y93</f>
        <v>0.13801441075487209</v>
      </c>
      <c r="N93" s="10">
        <f>FemDeath!BL93/FemCnts!Z93</f>
        <v>0.14905669434976718</v>
      </c>
      <c r="O93" s="10">
        <f>FemDeath!BM93/FemCnts!AA93</f>
        <v>0.1431193502500803</v>
      </c>
      <c r="P93" s="10">
        <f>FemDeath!BN93/FemCnts!AB93</f>
        <v>0.14131577744250903</v>
      </c>
      <c r="Q93" s="10">
        <f>FemDeath!BO93/FemCnts!AC93</f>
        <v>0.14470428978201</v>
      </c>
      <c r="R93" s="10">
        <f>FemDeath!BP93/FemCnts!AD93</f>
        <v>0.14952623064478854</v>
      </c>
      <c r="S93" s="10">
        <f>FemDeath!BQ93/FemCnts!AE93</f>
        <v>0.14466318342974435</v>
      </c>
      <c r="T93" s="10">
        <f>FemDeath!BR93/FemCnts!AF93</f>
        <v>0.14556482183472327</v>
      </c>
      <c r="U93" s="10">
        <f>FemDeath!BS93/FemCnts!AG93</f>
        <v>0.14592274678111589</v>
      </c>
      <c r="V93" s="10">
        <f>FemDeath!BT93/FemCnts!AH93</f>
        <v>0.15190677966101696</v>
      </c>
      <c r="W93" s="10">
        <f>FemDeath!BU93/FemCnts!AI93</f>
        <v>0.14971399079609479</v>
      </c>
      <c r="X93" s="10">
        <f>FemDeath!BV93/FemCnts!AJ93</f>
        <v>0.15266171792152705</v>
      </c>
      <c r="Y93" s="83">
        <f>X93*'Female fit'!O93/'Female fit'!N93</f>
        <v>0.15319768643138026</v>
      </c>
      <c r="Z93" s="10"/>
      <c r="AA93" s="39">
        <f>'Female fit'!J93*FemCnts!AF93</f>
        <v>3272.1435457042821</v>
      </c>
      <c r="AB93" s="39">
        <f>'Female fit'!K93*FemCnts!AG93</f>
        <v>3275.7404744484847</v>
      </c>
      <c r="AC93" s="39">
        <f>'Female fit'!L93*FemCnts!AH93</f>
        <v>3468.4270949323177</v>
      </c>
      <c r="AD93" s="39">
        <f>'Female fit'!M93*FemCnts!AI93</f>
        <v>3429.217322252287</v>
      </c>
      <c r="AE93" s="39">
        <f>'Female fit'!N93*FemCnts!AJ93</f>
        <v>3489.2532255835367</v>
      </c>
      <c r="AF93" s="39">
        <f>'Female fit'!O93*FemCnts!AK93</f>
        <v>3234.4534099516686</v>
      </c>
      <c r="AH93" s="9">
        <f>FemDeath!BR93-AA93</f>
        <v>-8.1435457042821326</v>
      </c>
      <c r="AI93" s="9">
        <f>FemDeath!BS93-AB93</f>
        <v>-11.740474448484747</v>
      </c>
      <c r="AJ93" s="9">
        <f>FemDeath!BT93-AC93</f>
        <v>116.57290506768231</v>
      </c>
      <c r="AK93" s="9">
        <f>FemDeath!BU93-AD93</f>
        <v>51.782677747713024</v>
      </c>
      <c r="AL93" s="9">
        <f>FemDeath!BV93-AE93</f>
        <v>109.74677441646327</v>
      </c>
      <c r="AM93" s="9"/>
      <c r="AN93" s="9">
        <f t="shared" si="4"/>
        <v>18.557850832724398</v>
      </c>
      <c r="AO93" s="9">
        <f t="shared" si="4"/>
        <v>-99.75655467285597</v>
      </c>
      <c r="AP93" s="9">
        <f t="shared" si="5"/>
        <v>150.8869813432463</v>
      </c>
      <c r="AQ93" s="9">
        <f t="shared" si="6"/>
        <v>53.451990608496637</v>
      </c>
      <c r="AR93" s="9">
        <f t="shared" si="7"/>
        <v>110.6761433443362</v>
      </c>
    </row>
    <row r="94" spans="1:44" x14ac:dyDescent="0.2">
      <c r="A94" t="str">
        <f>MalCnts!A94</f>
        <v>91 jaar</v>
      </c>
      <c r="B94" s="10">
        <f>FemDeath!AZ94/FemCnts!N94</f>
        <v>0.178752924094539</v>
      </c>
      <c r="C94" s="10">
        <f>FemDeath!BA94/FemCnts!O94</f>
        <v>0.18295150975471544</v>
      </c>
      <c r="D94" s="10">
        <f>FemDeath!BB94/FemCnts!P94</f>
        <v>0.19595428007565166</v>
      </c>
      <c r="E94" s="10">
        <f>FemDeath!BC94/FemCnts!Q94</f>
        <v>0.17613899613899614</v>
      </c>
      <c r="F94" s="10">
        <f>FemDeath!BD94/FemCnts!R94</f>
        <v>0.17102993023779162</v>
      </c>
      <c r="G94" s="10">
        <f>FemDeath!BE94/FemCnts!S94</f>
        <v>0.17748664275781306</v>
      </c>
      <c r="H94" s="10">
        <f>FemDeath!BF94/FemCnts!T94</f>
        <v>0.17425099992453399</v>
      </c>
      <c r="I94" s="10">
        <f>FemDeath!BG94/FemCnts!U94</f>
        <v>0.16733215025140491</v>
      </c>
      <c r="J94" s="10">
        <f>FemDeath!BH94/FemCnts!V94</f>
        <v>0.16922408801389693</v>
      </c>
      <c r="K94" s="10">
        <f>FemDeath!BI94/FemCnts!W94</f>
        <v>0.16576721120186697</v>
      </c>
      <c r="L94" s="10">
        <f>FemDeath!BJ94/FemCnts!X94</f>
        <v>0.15025053195140367</v>
      </c>
      <c r="M94" s="10">
        <f>FemDeath!BK94/FemCnts!Y94</f>
        <v>0.15400989529398229</v>
      </c>
      <c r="N94" s="10">
        <f>FemDeath!BL94/FemCnts!Z94</f>
        <v>0.16368980330092697</v>
      </c>
      <c r="O94" s="10">
        <f>FemDeath!BM94/FemCnts!AA94</f>
        <v>0.16216064617455689</v>
      </c>
      <c r="P94" s="10">
        <f>FemDeath!BN94/FemCnts!AB94</f>
        <v>0.1605349374295075</v>
      </c>
      <c r="Q94" s="10">
        <f>FemDeath!BO94/FemCnts!AC94</f>
        <v>0.1668086919471666</v>
      </c>
      <c r="R94" s="10">
        <f>FemDeath!BP94/FemCnts!AD94</f>
        <v>0.16607503686308775</v>
      </c>
      <c r="S94" s="10">
        <f>FemDeath!BQ94/FemCnts!AE94</f>
        <v>0.16276681977843827</v>
      </c>
      <c r="T94" s="10">
        <f>FemDeath!BR94/FemCnts!AF94</f>
        <v>0.16818952782185259</v>
      </c>
      <c r="U94" s="10">
        <f>FemDeath!BS94/FemCnts!AG94</f>
        <v>0.15624024149057977</v>
      </c>
      <c r="V94" s="10">
        <f>FemDeath!BT94/FemCnts!AH94</f>
        <v>0.1737165677053229</v>
      </c>
      <c r="W94" s="10">
        <f>FemDeath!BU94/FemCnts!AI94</f>
        <v>0.16544099254590025</v>
      </c>
      <c r="X94" s="10">
        <f>FemDeath!BV94/FemCnts!AJ94</f>
        <v>0.17879786964240427</v>
      </c>
      <c r="Y94" s="83">
        <f>X94*'Female fit'!O94/'Female fit'!N94</f>
        <v>0.17984906339726639</v>
      </c>
      <c r="Z94" s="10"/>
      <c r="AA94" s="39">
        <f>'Female fit'!J94*FemCnts!AF94</f>
        <v>3030.4446379554433</v>
      </c>
      <c r="AB94" s="39">
        <f>'Female fit'!K94*FemCnts!AG94</f>
        <v>3204.9864524640097</v>
      </c>
      <c r="AC94" s="39">
        <f>'Female fit'!L94*FemCnts!AH94</f>
        <v>3193.4596591979785</v>
      </c>
      <c r="AD94" s="39">
        <f>'Female fit'!M94*FemCnts!AI94</f>
        <v>3374.1698103872563</v>
      </c>
      <c r="AE94" s="39">
        <f>'Female fit'!N94*FemCnts!AJ94</f>
        <v>3347.5995525124808</v>
      </c>
      <c r="AF94" s="39">
        <f>'Female fit'!O94*FemCnts!AK94</f>
        <v>3063.2605738448083</v>
      </c>
      <c r="AH94" s="9">
        <f>FemDeath!BR94-AA94</f>
        <v>43.555362044556659</v>
      </c>
      <c r="AI94" s="9">
        <f>FemDeath!BS94-AB94</f>
        <v>-202.98645246400974</v>
      </c>
      <c r="AJ94" s="9">
        <f>FemDeath!BT94-AC94</f>
        <v>112.54034080202155</v>
      </c>
      <c r="AK94" s="9">
        <f>FemDeath!BU94-AD94</f>
        <v>-67.169810387256348</v>
      </c>
      <c r="AL94" s="9">
        <f>FemDeath!BV94-AE94</f>
        <v>177.40044748751916</v>
      </c>
      <c r="AM94" s="9"/>
      <c r="AN94" s="9">
        <f t="shared" si="4"/>
        <v>37.909789726000596</v>
      </c>
      <c r="AO94" s="9">
        <f t="shared" si="4"/>
        <v>-109.26513483641638</v>
      </c>
      <c r="AP94" s="9">
        <f t="shared" si="5"/>
        <v>130.06636095117346</v>
      </c>
      <c r="AQ94" s="9">
        <f t="shared" si="6"/>
        <v>22.43884339123888</v>
      </c>
      <c r="AR94" s="9">
        <f t="shared" si="7"/>
        <v>89.450795083196041</v>
      </c>
    </row>
    <row r="95" spans="1:44" x14ac:dyDescent="0.2">
      <c r="A95" t="str">
        <f>MalCnts!A95</f>
        <v>92 jaar</v>
      </c>
      <c r="B95" s="10">
        <f>FemDeath!AZ95/FemCnts!N95</f>
        <v>0.21054800164812526</v>
      </c>
      <c r="C95" s="10">
        <f>FemDeath!BA95/FemCnts!O95</f>
        <v>0.19087587637009973</v>
      </c>
      <c r="D95" s="10">
        <f>FemDeath!BB95/FemCnts!P95</f>
        <v>0.22056616985095528</v>
      </c>
      <c r="E95" s="10">
        <f>FemDeath!BC95/FemCnts!Q95</f>
        <v>0.2062126884549226</v>
      </c>
      <c r="F95" s="10">
        <f>FemDeath!BD95/FemCnts!R95</f>
        <v>0.19012952633071759</v>
      </c>
      <c r="G95" s="10">
        <f>FemDeath!BE95/FemCnts!S95</f>
        <v>0.19045446249315567</v>
      </c>
      <c r="H95" s="10">
        <f>FemDeath!BF95/FemCnts!T95</f>
        <v>0.1843590195732675</v>
      </c>
      <c r="I95" s="10">
        <f>FemDeath!BG95/FemCnts!U95</f>
        <v>0.18356739011490061</v>
      </c>
      <c r="J95" s="10">
        <f>FemDeath!BH95/FemCnts!V95</f>
        <v>0.18257852122074919</v>
      </c>
      <c r="K95" s="10">
        <f>FemDeath!BI95/FemCnts!W95</f>
        <v>0.17308857909775738</v>
      </c>
      <c r="L95" s="10">
        <f>FemDeath!BJ95/FemCnts!X95</f>
        <v>0.18636522346368714</v>
      </c>
      <c r="M95" s="10">
        <f>FemDeath!BK95/FemCnts!Y95</f>
        <v>0.1675954761514506</v>
      </c>
      <c r="N95" s="10">
        <f>FemDeath!BL95/FemCnts!Z95</f>
        <v>0.18278682889942943</v>
      </c>
      <c r="O95" s="10">
        <f>FemDeath!BM95/FemCnts!AA95</f>
        <v>0.1781201432529225</v>
      </c>
      <c r="P95" s="10">
        <f>FemDeath!BN95/FemCnts!AB95</f>
        <v>0.16962025316455695</v>
      </c>
      <c r="Q95" s="10">
        <f>FemDeath!BO95/FemCnts!AC95</f>
        <v>0.18705360015443021</v>
      </c>
      <c r="R95" s="10">
        <f>FemDeath!BP95/FemCnts!AD95</f>
        <v>0.18582607036070997</v>
      </c>
      <c r="S95" s="10">
        <f>FemDeath!BQ95/FemCnts!AE95</f>
        <v>0.19831998949993437</v>
      </c>
      <c r="T95" s="10">
        <f>FemDeath!BR95/FemCnts!AF95</f>
        <v>0.18609156066378252</v>
      </c>
      <c r="U95" s="10">
        <f>FemDeath!BS95/FemCnts!AG95</f>
        <v>0.1852747109165741</v>
      </c>
      <c r="V95" s="10">
        <f>FemDeath!BT95/FemCnts!AH95</f>
        <v>0.18996751624187905</v>
      </c>
      <c r="W95" s="10">
        <f>FemDeath!BU95/FemCnts!AI95</f>
        <v>0.19131924614505996</v>
      </c>
      <c r="X95" s="10">
        <f>FemDeath!BV95/FemCnts!AJ95</f>
        <v>0.18485523385300667</v>
      </c>
      <c r="Y95" s="83">
        <f>X95*'Female fit'!O95/'Female fit'!N95</f>
        <v>0.18615935436524544</v>
      </c>
      <c r="Z95" s="10"/>
      <c r="AA95" s="39">
        <f>'Female fit'!J95*FemCnts!AF95</f>
        <v>2885.8241422241113</v>
      </c>
      <c r="AB95" s="39">
        <f>'Female fit'!K95*FemCnts!AG95</f>
        <v>2872.9898884970635</v>
      </c>
      <c r="AC95" s="39">
        <f>'Female fit'!L95*FemCnts!AH95</f>
        <v>3026.2164088504319</v>
      </c>
      <c r="AD95" s="39">
        <f>'Female fit'!M95*FemCnts!AI95</f>
        <v>3000.4625726573599</v>
      </c>
      <c r="AE95" s="39">
        <f>'Female fit'!N95*FemCnts!AJ95</f>
        <v>3185.5347838441476</v>
      </c>
      <c r="AF95" s="39">
        <f>'Female fit'!O95*FemCnts!AK95</f>
        <v>2887.6514794816426</v>
      </c>
      <c r="AH95" s="9">
        <f>FemDeath!BR95-AA95</f>
        <v>-3.8241422241112559</v>
      </c>
      <c r="AI95" s="9">
        <f>FemDeath!BS95-AB95</f>
        <v>-36.989888497063475</v>
      </c>
      <c r="AJ95" s="9">
        <f>FemDeath!BT95-AC95</f>
        <v>14.78359114956811</v>
      </c>
      <c r="AK95" s="9">
        <f>FemDeath!BU95-AD95</f>
        <v>14.537427342640058</v>
      </c>
      <c r="AL95" s="9">
        <f>FemDeath!BV95-AE95</f>
        <v>-114.53478384414757</v>
      </c>
      <c r="AM95" s="9"/>
      <c r="AN95" s="9">
        <f t="shared" si="4"/>
        <v>38.417349277820904</v>
      </c>
      <c r="AO95" s="9">
        <f t="shared" si="4"/>
        <v>-79.314378192134342</v>
      </c>
      <c r="AP95" s="9">
        <f t="shared" si="5"/>
        <v>88.688043327664673</v>
      </c>
      <c r="AQ95" s="9">
        <f t="shared" si="6"/>
        <v>8.0554880237244113</v>
      </c>
      <c r="AR95" s="9">
        <f t="shared" si="7"/>
        <v>65.952963868010187</v>
      </c>
    </row>
    <row r="96" spans="1:44" x14ac:dyDescent="0.2">
      <c r="A96" t="str">
        <f>MalCnts!A96</f>
        <v>93 jaar</v>
      </c>
      <c r="B96" s="10">
        <f>FemDeath!AZ96/FemCnts!N96</f>
        <v>0.2169898430286242</v>
      </c>
      <c r="C96" s="10">
        <f>FemDeath!BA96/FemCnts!O96</f>
        <v>0.22664763881681371</v>
      </c>
      <c r="D96" s="10">
        <f>FemDeath!BB96/FemCnts!P96</f>
        <v>0.22312196337361406</v>
      </c>
      <c r="E96" s="10">
        <f>FemDeath!BC96/FemCnts!Q96</f>
        <v>0.22850966429298067</v>
      </c>
      <c r="F96" s="10">
        <f>FemDeath!BD96/FemCnts!R96</f>
        <v>0.21632549911549154</v>
      </c>
      <c r="G96" s="10">
        <f>FemDeath!BE96/FemCnts!S96</f>
        <v>0.20401691331923891</v>
      </c>
      <c r="H96" s="10">
        <f>FemDeath!BF96/FemCnts!T96</f>
        <v>0.21186633325755855</v>
      </c>
      <c r="I96" s="10">
        <f>FemDeath!BG96/FemCnts!U96</f>
        <v>0.19306930693069307</v>
      </c>
      <c r="J96" s="10">
        <f>FemDeath!BH96/FemCnts!V96</f>
        <v>0.21429371569396213</v>
      </c>
      <c r="K96" s="10">
        <f>FemDeath!BI96/FemCnts!W96</f>
        <v>0.19718155997378195</v>
      </c>
      <c r="L96" s="10">
        <f>FemDeath!BJ96/FemCnts!X96</f>
        <v>0.20169043845747492</v>
      </c>
      <c r="M96" s="10">
        <f>FemDeath!BK96/FemCnts!Y96</f>
        <v>0.20019126554032515</v>
      </c>
      <c r="N96" s="10">
        <f>FemDeath!BL96/FemCnts!Z96</f>
        <v>0.1842447265820254</v>
      </c>
      <c r="O96" s="10">
        <f>FemDeath!BM96/FemCnts!AA96</f>
        <v>0.19241169511576814</v>
      </c>
      <c r="P96" s="10">
        <f>FemDeath!BN96/FemCnts!AB96</f>
        <v>0.1940568051223116</v>
      </c>
      <c r="Q96" s="10">
        <f>FemDeath!BO96/FemCnts!AC96</f>
        <v>0.20530340003253619</v>
      </c>
      <c r="R96" s="10">
        <f>FemDeath!BP96/FemCnts!AD96</f>
        <v>0.1935763888888889</v>
      </c>
      <c r="S96" s="10">
        <f>FemDeath!BQ96/FemCnts!AE96</f>
        <v>0.21249315925259948</v>
      </c>
      <c r="T96" s="10">
        <f>FemDeath!BR96/FemCnts!AF96</f>
        <v>0.21354504212572911</v>
      </c>
      <c r="U96" s="10">
        <f>FemDeath!BS96/FemCnts!AG96</f>
        <v>0.20180651295459948</v>
      </c>
      <c r="V96" s="10">
        <f>FemDeath!BT96/FemCnts!AH96</f>
        <v>0.2209918151179586</v>
      </c>
      <c r="W96" s="10">
        <f>FemDeath!BU96/FemCnts!AI96</f>
        <v>0.20966870028573634</v>
      </c>
      <c r="X96" s="10">
        <f>FemDeath!BV96/FemCnts!AJ96</f>
        <v>0.22374931280923585</v>
      </c>
      <c r="Y96" s="83">
        <f>X96*'Female fit'!O96/'Female fit'!N96</f>
        <v>0.22545405014079883</v>
      </c>
      <c r="Z96" s="10"/>
      <c r="AA96" s="39">
        <f>'Female fit'!J96*FemCnts!AF96</f>
        <v>2546.8345672958267</v>
      </c>
      <c r="AB96" s="39">
        <f>'Female fit'!K96*FemCnts!AG96</f>
        <v>2624.4489692001625</v>
      </c>
      <c r="AC96" s="39">
        <f>'Female fit'!L96*FemCnts!AH96</f>
        <v>2611.5915320334707</v>
      </c>
      <c r="AD96" s="39">
        <f>'Female fit'!M96*FemCnts!AI96</f>
        <v>2734.6445053267521</v>
      </c>
      <c r="AE96" s="39">
        <f>'Female fit'!N96*FemCnts!AJ96</f>
        <v>2709.6732750459237</v>
      </c>
      <c r="AF96" s="39">
        <f>'Female fit'!O96*FemCnts!AK96</f>
        <v>2419.6112649651764</v>
      </c>
      <c r="AH96" s="9">
        <f>FemDeath!BR96-AA96</f>
        <v>89.165432704173327</v>
      </c>
      <c r="AI96" s="9">
        <f>FemDeath!BS96-AB96</f>
        <v>-77.448969200162537</v>
      </c>
      <c r="AJ96" s="9">
        <f>FemDeath!BT96-AC96</f>
        <v>142.40846796652932</v>
      </c>
      <c r="AK96" s="9">
        <f>FemDeath!BU96-AD96</f>
        <v>-19.644505326752096</v>
      </c>
      <c r="AL96" s="9">
        <f>FemDeath!BV96-AE96</f>
        <v>139.32672495407633</v>
      </c>
      <c r="AM96" s="9"/>
      <c r="AN96" s="9">
        <f t="shared" si="4"/>
        <v>46.396330111359205</v>
      </c>
      <c r="AO96" s="9">
        <f t="shared" si="4"/>
        <v>-101.82336426615765</v>
      </c>
      <c r="AP96" s="9">
        <f t="shared" si="5"/>
        <v>78.094333266790812</v>
      </c>
      <c r="AQ96" s="9">
        <f t="shared" si="6"/>
        <v>1.160767484922826</v>
      </c>
      <c r="AR96" s="9">
        <f t="shared" si="7"/>
        <v>60.349610520515306</v>
      </c>
    </row>
    <row r="97" spans="1:44" x14ac:dyDescent="0.2">
      <c r="A97" t="str">
        <f>MalCnts!A97</f>
        <v>94 jaar</v>
      </c>
      <c r="B97" s="10">
        <f>FemDeath!AZ97/FemCnts!N97</f>
        <v>0.24</v>
      </c>
      <c r="C97" s="10">
        <f>FemDeath!BA97/FemCnts!O97</f>
        <v>0.24859239037706876</v>
      </c>
      <c r="D97" s="10">
        <f>FemDeath!BB97/FemCnts!P97</f>
        <v>0.24539054642976868</v>
      </c>
      <c r="E97" s="10">
        <f>FemDeath!BC97/FemCnts!Q97</f>
        <v>0.24102232287285669</v>
      </c>
      <c r="F97" s="10">
        <f>FemDeath!BD97/FemCnts!R97</f>
        <v>0.22670148522931288</v>
      </c>
      <c r="G97" s="10">
        <f>FemDeath!BE97/FemCnts!S97</f>
        <v>0.22764488681971423</v>
      </c>
      <c r="H97" s="10">
        <f>FemDeath!BF97/FemCnts!T97</f>
        <v>0.23254420137848367</v>
      </c>
      <c r="I97" s="10">
        <f>FemDeath!BG97/FemCnts!U97</f>
        <v>0.21760321100917432</v>
      </c>
      <c r="J97" s="10">
        <f>FemDeath!BH97/FemCnts!V97</f>
        <v>0.22483130904183535</v>
      </c>
      <c r="K97" s="10">
        <f>FemDeath!BI97/FemCnts!W97</f>
        <v>0.2278676988036594</v>
      </c>
      <c r="L97" s="10">
        <f>FemDeath!BJ97/FemCnts!X97</f>
        <v>0.21494048433438226</v>
      </c>
      <c r="M97" s="10">
        <f>FemDeath!BK97/FemCnts!Y97</f>
        <v>0.20980962453728186</v>
      </c>
      <c r="N97" s="10">
        <f>FemDeath!BL97/FemCnts!Z97</f>
        <v>0.22375764018070687</v>
      </c>
      <c r="O97" s="10">
        <f>FemDeath!BM97/FemCnts!AA97</f>
        <v>0.20382404398900275</v>
      </c>
      <c r="P97" s="10">
        <f>FemDeath!BN97/FemCnts!AB97</f>
        <v>0.21000526592943655</v>
      </c>
      <c r="Q97" s="10">
        <f>FemDeath!BO97/FemCnts!AC97</f>
        <v>0.22548516274771538</v>
      </c>
      <c r="R97" s="10">
        <f>FemDeath!BP97/FemCnts!AD97</f>
        <v>0.23032040126932132</v>
      </c>
      <c r="S97" s="10">
        <f>FemDeath!BQ97/FemCnts!AE97</f>
        <v>0.22852576907710748</v>
      </c>
      <c r="T97" s="10">
        <f>FemDeath!BR97/FemCnts!AF97</f>
        <v>0.2330395166881252</v>
      </c>
      <c r="U97" s="10">
        <f>FemDeath!BS97/FemCnts!AG97</f>
        <v>0.22047404985696772</v>
      </c>
      <c r="V97" s="10">
        <f>FemDeath!BT97/FemCnts!AH97</f>
        <v>0.23446412488742119</v>
      </c>
      <c r="W97" s="10">
        <f>FemDeath!BU97/FemCnts!AI97</f>
        <v>0.23633949545500971</v>
      </c>
      <c r="X97" s="10">
        <f>FemDeath!BV97/FemCnts!AJ97</f>
        <v>0.23326790971540726</v>
      </c>
      <c r="Y97" s="83">
        <f>X97*'Female fit'!O97/'Female fit'!N97</f>
        <v>0.23466435690897319</v>
      </c>
      <c r="Z97" s="10"/>
      <c r="AA97" s="39">
        <f>'Female fit'!J97*FemCnts!AF97</f>
        <v>2281.6663604312321</v>
      </c>
      <c r="AB97" s="39">
        <f>'Female fit'!K97*FemCnts!AG97</f>
        <v>2225.4061063509512</v>
      </c>
      <c r="AC97" s="39">
        <f>'Female fit'!L97*FemCnts!AH97</f>
        <v>2285.8650883474779</v>
      </c>
      <c r="AD97" s="39">
        <f>'Female fit'!M97*FemCnts!AI97</f>
        <v>2253.2283492577226</v>
      </c>
      <c r="AE97" s="39">
        <f>'Female fit'!N97*FemCnts!AJ97</f>
        <v>2359.1743436738602</v>
      </c>
      <c r="AF97" s="39">
        <f>'Female fit'!O97*FemCnts!AK97</f>
        <v>2067.2608412306586</v>
      </c>
      <c r="AH97" s="9">
        <f>FemDeath!BR97-AA97</f>
        <v>71.333639568767921</v>
      </c>
      <c r="AI97" s="9">
        <f>FemDeath!BS97-AB97</f>
        <v>-67.406106350951177</v>
      </c>
      <c r="AJ97" s="9">
        <f>FemDeath!BT97-AC97</f>
        <v>57.134911652522078</v>
      </c>
      <c r="AK97" s="9">
        <f>FemDeath!BU97-AD97</f>
        <v>60.771650742277416</v>
      </c>
      <c r="AL97" s="9">
        <f>FemDeath!BV97-AE97</f>
        <v>17.825656326139779</v>
      </c>
      <c r="AM97" s="9"/>
      <c r="AN97" s="9">
        <f t="shared" si="4"/>
        <v>48.443346791119396</v>
      </c>
      <c r="AO97" s="9">
        <f t="shared" si="4"/>
        <v>-60.241515794248606</v>
      </c>
      <c r="AP97" s="9">
        <f t="shared" si="5"/>
        <v>59.880369201258375</v>
      </c>
      <c r="AQ97" s="9">
        <f t="shared" si="6"/>
        <v>25.967457745753883</v>
      </c>
      <c r="AR97" s="9">
        <f t="shared" si="7"/>
        <v>36.425290148539808</v>
      </c>
    </row>
    <row r="98" spans="1:44" x14ac:dyDescent="0.2">
      <c r="A98" t="str">
        <f>MalCnts!A98</f>
        <v>95 jaar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>
        <f>FemDeath!BO98/FemCnts!AC98</f>
        <v>0.23215728521411258</v>
      </c>
      <c r="R98" s="10">
        <f>FemDeath!BP98/FemCnts!AD98</f>
        <v>0.25450420392366208</v>
      </c>
      <c r="S98" s="10">
        <f>FemDeath!BQ98/FemCnts!AE98</f>
        <v>0.25079197465681097</v>
      </c>
      <c r="T98" s="10">
        <f>FemDeath!BR98/FemCnts!AF98</f>
        <v>0.25170514165792235</v>
      </c>
      <c r="U98" s="10">
        <f>FemDeath!BS98/FemCnts!AG98</f>
        <v>0.23361128928800512</v>
      </c>
      <c r="V98" s="10">
        <f>FemDeath!BT98/FemCnts!AH98</f>
        <v>0.25996831264853448</v>
      </c>
      <c r="W98" s="10">
        <f>FemDeath!BU98/FemCnts!AI98</f>
        <v>0.25584738011237423</v>
      </c>
      <c r="X98" s="10">
        <f>FemDeath!BV98/FemCnts!AJ98</f>
        <v>0.26655939930276212</v>
      </c>
      <c r="Y98" s="83">
        <f>X98*'Female fit'!O98/'Female fit'!N98</f>
        <v>0.2686608466509306</v>
      </c>
      <c r="Z98" s="10"/>
      <c r="AA98" s="39">
        <f>'Female fit'!J98*FemCnts!AF98</f>
        <v>1887.2486415365906</v>
      </c>
      <c r="AB98" s="39">
        <f>'Female fit'!K98*FemCnts!AG98</f>
        <v>1945.2854048186014</v>
      </c>
      <c r="AC98" s="39">
        <f>'Female fit'!L98*FemCnts!AH98</f>
        <v>1905.395645236687</v>
      </c>
      <c r="AD98" s="39">
        <f>'Female fit'!M98*FemCnts!AI98</f>
        <v>1940.6909249462949</v>
      </c>
      <c r="AE98" s="39">
        <f>'Female fit'!N98*FemCnts!AJ98</f>
        <v>1906.2699923210112</v>
      </c>
      <c r="AF98" s="39">
        <f>'Female fit'!O98*FemCnts!AK98</f>
        <v>1642.0427875573982</v>
      </c>
      <c r="AH98" s="9">
        <f>FemDeath!BR98-AA98</f>
        <v>31.75135846340936</v>
      </c>
      <c r="AI98" s="9">
        <f>FemDeath!BS98-AB98</f>
        <v>-124.28540481860136</v>
      </c>
      <c r="AJ98" s="9">
        <f>FemDeath!BT98-AC98</f>
        <v>63.60435476331304</v>
      </c>
      <c r="AK98" s="9">
        <f>FemDeath!BU98-AD98</f>
        <v>17.309075053705101</v>
      </c>
      <c r="AL98" s="9">
        <f>FemDeath!BV98-AE98</f>
        <v>81.730007678988841</v>
      </c>
      <c r="AM98" s="9"/>
      <c r="AN98" s="9">
        <f t="shared" si="4"/>
        <v>55.96550697155353</v>
      </c>
      <c r="AO98" s="9">
        <f t="shared" si="4"/>
        <v>-50.873501925718664</v>
      </c>
      <c r="AP98" s="9">
        <f t="shared" si="5"/>
        <v>80.866617694130085</v>
      </c>
      <c r="AQ98" s="9">
        <f t="shared" si="6"/>
        <v>30.124341792359019</v>
      </c>
      <c r="AR98" s="9">
        <f t="shared" si="7"/>
        <v>91.412243366776508</v>
      </c>
    </row>
    <row r="99" spans="1:44" x14ac:dyDescent="0.2">
      <c r="A99" t="str">
        <f>MalCnts!A99</f>
        <v>96 jaar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>
        <f>FemDeath!BO99/FemCnts!AC99</f>
        <v>0.25638859556494192</v>
      </c>
      <c r="R99" s="10">
        <f>FemDeath!BP99/FemCnts!AD99</f>
        <v>0.26156328433130155</v>
      </c>
      <c r="S99" s="10">
        <f>FemDeath!BQ99/FemCnts!AE99</f>
        <v>0.26348695962843871</v>
      </c>
      <c r="T99" s="10">
        <f>FemDeath!BR99/FemCnts!AF99</f>
        <v>0.28204225352112677</v>
      </c>
      <c r="U99" s="10">
        <f>FemDeath!BS99/FemCnts!AG99</f>
        <v>0.27630423326892672</v>
      </c>
      <c r="V99" s="10">
        <f>FemDeath!BT99/FemCnts!AH99</f>
        <v>0.28198970840480275</v>
      </c>
      <c r="W99" s="10">
        <f>FemDeath!BU99/FemCnts!AI99</f>
        <v>0.29126730564430248</v>
      </c>
      <c r="X99" s="10">
        <f>FemDeath!BV99/FemCnts!AJ99</f>
        <v>0.2942212825933756</v>
      </c>
      <c r="Y99" s="83">
        <f>X99*'Female fit'!O99/'Female fit'!N99</f>
        <v>0.29719146460029749</v>
      </c>
      <c r="Z99" s="10"/>
      <c r="AA99" s="39">
        <f>'Female fit'!J99*FemCnts!AF99</f>
        <v>1548.2095545566424</v>
      </c>
      <c r="AB99" s="39">
        <f>'Female fit'!K99*FemCnts!AG99</f>
        <v>1568.0772101044645</v>
      </c>
      <c r="AC99" s="39">
        <f>'Female fit'!L99*FemCnts!AH99</f>
        <v>1622.5294795256407</v>
      </c>
      <c r="AD99" s="39">
        <f>'Female fit'!M99*FemCnts!AI99</f>
        <v>1584.1363590831011</v>
      </c>
      <c r="AE99" s="39">
        <f>'Female fit'!N99*FemCnts!AJ99</f>
        <v>1612.2211543723583</v>
      </c>
      <c r="AF99" s="39">
        <f>'Female fit'!O99*FemCnts!AK99</f>
        <v>1364.8270704602</v>
      </c>
      <c r="AH99" s="9">
        <f>FemDeath!BR99-AA99</f>
        <v>53.790445443357612</v>
      </c>
      <c r="AI99" s="9">
        <f>FemDeath!BS99-AB99</f>
        <v>4.9227898955355158</v>
      </c>
      <c r="AJ99" s="9">
        <f>FemDeath!BT99-AC99</f>
        <v>21.470520474359319</v>
      </c>
      <c r="AK99" s="9">
        <f>FemDeath!BU99-AD99</f>
        <v>56.86364091689893</v>
      </c>
      <c r="AL99" s="9">
        <f>FemDeath!BV99-AE99</f>
        <v>57.778845627641658</v>
      </c>
      <c r="AM99" s="9"/>
      <c r="AN99" s="9">
        <f t="shared" si="4"/>
        <v>37.82712468245402</v>
      </c>
      <c r="AO99" s="9">
        <f t="shared" si="4"/>
        <v>-39.822829452864156</v>
      </c>
      <c r="AP99" s="9">
        <f t="shared" si="5"/>
        <v>60.272094238523572</v>
      </c>
      <c r="AQ99" s="9">
        <f t="shared" si="6"/>
        <v>55.162713388146493</v>
      </c>
      <c r="AR99" s="9">
        <f t="shared" si="7"/>
        <v>92.806443609352343</v>
      </c>
    </row>
    <row r="100" spans="1:44" x14ac:dyDescent="0.2">
      <c r="A100" t="str">
        <f>MalCnts!A100</f>
        <v>97 jaar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>
        <f>FemDeath!BO100/FemCnts!AC100</f>
        <v>0.30426716141001853</v>
      </c>
      <c r="R100" s="10">
        <f>FemDeath!BP100/FemCnts!AD100</f>
        <v>0.28859649122807018</v>
      </c>
      <c r="S100" s="10">
        <f>FemDeath!BQ100/FemCnts!AE100</f>
        <v>0.3029925187032419</v>
      </c>
      <c r="T100" s="10">
        <f>FemDeath!BR100/FemCnts!AF100</f>
        <v>0.30069582504970177</v>
      </c>
      <c r="U100" s="10">
        <f>FemDeath!BS100/FemCnts!AG100</f>
        <v>0.29520116335433833</v>
      </c>
      <c r="V100" s="10">
        <f>FemDeath!BT100/FemCnts!AH100</f>
        <v>0.32246288634704307</v>
      </c>
      <c r="W100" s="10">
        <f>FemDeath!BU100/FemCnts!AI100</f>
        <v>0.30233117039173274</v>
      </c>
      <c r="X100" s="10">
        <f>FemDeath!BV100/FemCnts!AJ100</f>
        <v>0.3345874090795084</v>
      </c>
      <c r="Y100" s="83">
        <f>X100*'Female fit'!O100/'Female fit'!N100</f>
        <v>0.33517197907060808</v>
      </c>
      <c r="Z100" s="10"/>
      <c r="AA100" s="39">
        <f>'Female fit'!J100*FemCnts!AF100</f>
        <v>1176.2133413219406</v>
      </c>
      <c r="AB100" s="39">
        <f>'Female fit'!K100*FemCnts!AG100</f>
        <v>1208.1498191544138</v>
      </c>
      <c r="AC100" s="39">
        <f>'Female fit'!L100*FemCnts!AH100</f>
        <v>1205.2851663860733</v>
      </c>
      <c r="AD100" s="39">
        <f>'Female fit'!M100*FemCnts!AI100</f>
        <v>1222.6781524243343</v>
      </c>
      <c r="AE100" s="39">
        <f>'Female fit'!N100*FemCnts!AJ100</f>
        <v>1173.600017752964</v>
      </c>
      <c r="AF100" s="39">
        <f>'Female fit'!O100*FemCnts!AK100</f>
        <v>952.72802319221296</v>
      </c>
      <c r="AH100" s="9">
        <f>FemDeath!BR100-AA100</f>
        <v>33.786658678059439</v>
      </c>
      <c r="AI100" s="9">
        <f>FemDeath!BS100-AB100</f>
        <v>9.8501808455862374</v>
      </c>
      <c r="AJ100" s="9">
        <f>FemDeath!BT100-AC100</f>
        <v>119.71483361392666</v>
      </c>
      <c r="AK100" s="9">
        <f>FemDeath!BU100-AD100</f>
        <v>35.321847575665743</v>
      </c>
      <c r="AL100" s="9">
        <f>FemDeath!BV100-AE100</f>
        <v>160.39998224703595</v>
      </c>
      <c r="AM100" s="9"/>
      <c r="AN100" s="9">
        <f t="shared" si="4"/>
        <v>15.136617065197379</v>
      </c>
      <c r="AO100" s="9">
        <f t="shared" si="4"/>
        <v>-25.211886659532457</v>
      </c>
      <c r="AP100" s="9">
        <f t="shared" si="5"/>
        <v>74.0720763970929</v>
      </c>
      <c r="AQ100" s="9">
        <f t="shared" si="6"/>
        <v>61.807017275682639</v>
      </c>
      <c r="AR100" s="9">
        <f t="shared" si="7"/>
        <v>129.68905747485559</v>
      </c>
    </row>
    <row r="101" spans="1:44" x14ac:dyDescent="0.2">
      <c r="A101" t="str">
        <f>MalCnts!A101</f>
        <v>98 jaar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>
        <f>FemDeath!BO101/FemCnts!AC101</f>
        <v>0.30412371134020616</v>
      </c>
      <c r="R101" s="10">
        <f>FemDeath!BP101/FemCnts!AD101</f>
        <v>0.30843585237258347</v>
      </c>
      <c r="S101" s="10">
        <f>FemDeath!BQ101/FemCnts!AE101</f>
        <v>0.30367585630743527</v>
      </c>
      <c r="T101" s="10">
        <f>FemDeath!BR101/FemCnts!AF101</f>
        <v>0.30334652752788771</v>
      </c>
      <c r="U101" s="10">
        <f>FemDeath!BS101/FemCnts!AG101</f>
        <v>0.29283154121863797</v>
      </c>
      <c r="V101" s="10">
        <f>FemDeath!BT101/FemCnts!AH101</f>
        <v>0.3112719751809721</v>
      </c>
      <c r="W101" s="10">
        <f>FemDeath!BU101/FemCnts!AI101</f>
        <v>0.33191790516631281</v>
      </c>
      <c r="X101" s="10">
        <f>FemDeath!BV101/FemCnts!AJ101</f>
        <v>0.34266713335666782</v>
      </c>
      <c r="Y101" s="83">
        <f>X101*'Female fit'!O101/'Female fit'!N101</f>
        <v>0.33901207401746225</v>
      </c>
      <c r="Z101" s="10"/>
      <c r="AA101" s="39">
        <f>'Female fit'!J101*FemCnts!AF101</f>
        <v>844.52647874132424</v>
      </c>
      <c r="AB101" s="39">
        <f>'Female fit'!K101*FemCnts!AG101</f>
        <v>839.19560683588998</v>
      </c>
      <c r="AC101" s="39">
        <f>'Female fit'!L101*FemCnts!AH101</f>
        <v>863.56414931150323</v>
      </c>
      <c r="AD101" s="39">
        <f>'Female fit'!M101*FemCnts!AI101</f>
        <v>832.45264734781472</v>
      </c>
      <c r="AE101" s="39">
        <f>'Female fit'!N101*FemCnts!AJ101</f>
        <v>832.7022738330445</v>
      </c>
      <c r="AF101" s="39">
        <f>'Female fit'!O101*FemCnts!AK101</f>
        <v>662.34341049548516</v>
      </c>
      <c r="AH101" s="9">
        <f>FemDeath!BR101-AA101</f>
        <v>-1.5264787413242402</v>
      </c>
      <c r="AI101" s="9">
        <f>FemDeath!BS101-AB101</f>
        <v>-22.195606835889976</v>
      </c>
      <c r="AJ101" s="9">
        <f>FemDeath!BT101-AC101</f>
        <v>39.435850688496771</v>
      </c>
      <c r="AK101" s="9">
        <f>FemDeath!BU101-AD101</f>
        <v>105.54735265218528</v>
      </c>
      <c r="AL101" s="9">
        <f>FemDeath!BV101-AE101</f>
        <v>146.2977261669555</v>
      </c>
      <c r="AM101" s="9"/>
      <c r="AN101" s="9">
        <f t="shared" si="4"/>
        <v>17.307053368014124</v>
      </c>
      <c r="AO101" s="9">
        <f t="shared" si="4"/>
        <v>-4.8789242647732181</v>
      </c>
      <c r="AP101" s="9">
        <f t="shared" si="5"/>
        <v>69.284420247408065</v>
      </c>
      <c r="AQ101" s="9">
        <f t="shared" si="6"/>
        <v>72.83778702034482</v>
      </c>
      <c r="AR101" s="9">
        <f t="shared" si="7"/>
        <v>134.51506388350555</v>
      </c>
    </row>
    <row r="102" spans="1:44" x14ac:dyDescent="0.2">
      <c r="A102" t="str">
        <f>MalCnts!A102</f>
        <v>99 jaar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>
        <f>FemDeath!BO102/FemCnts!AC102</f>
        <v>0.32327868852459019</v>
      </c>
      <c r="R102" s="10">
        <f>FemDeath!BP102/FemCnts!AD102</f>
        <v>0.3470812182741117</v>
      </c>
      <c r="S102" s="10">
        <f>FemDeath!BQ102/FemCnts!AE102</f>
        <v>0.33954983922829585</v>
      </c>
      <c r="T102" s="10">
        <f>FemDeath!BR102/FemCnts!AF102</f>
        <v>0.29654335961188599</v>
      </c>
      <c r="U102" s="10">
        <f>FemDeath!BS102/FemCnts!AG102</f>
        <v>0.31706036745406824</v>
      </c>
      <c r="V102" s="10">
        <f>FemDeath!BT102/FemCnts!AH102</f>
        <v>0.37326943556975506</v>
      </c>
      <c r="W102" s="10">
        <f>FemDeath!BU102/FemCnts!AI102</f>
        <v>0.34609494640122512</v>
      </c>
      <c r="X102" s="10">
        <f>FemDeath!BV102/FemCnts!AJ102</f>
        <v>0.39903069466882068</v>
      </c>
      <c r="Y102" s="83">
        <f>X102*'Female fit'!O102/'Female fit'!N102</f>
        <v>0.38804111998127977</v>
      </c>
      <c r="Z102" s="10"/>
      <c r="AA102" s="39">
        <f>'Female fit'!J102*FemCnts!AF102</f>
        <v>531.11889851751528</v>
      </c>
      <c r="AB102" s="39">
        <f>'Female fit'!K102*FemCnts!AG102</f>
        <v>598.35139238429269</v>
      </c>
      <c r="AC102" s="39">
        <f>'Female fit'!L102*FemCnts!AH102</f>
        <v>574.86517755463126</v>
      </c>
      <c r="AD102" s="39">
        <f>'Female fit'!M102*FemCnts!AI102</f>
        <v>584.00682982004184</v>
      </c>
      <c r="AE102" s="39">
        <f>'Female fit'!N102*FemCnts!AJ102</f>
        <v>538.76127434634395</v>
      </c>
      <c r="AF102" s="39">
        <f>'Female fit'!O102*FemCnts!AK102</f>
        <v>404.29847510627815</v>
      </c>
      <c r="AH102" s="9">
        <f>FemDeath!BR102-AA102</f>
        <v>-42.118898517515277</v>
      </c>
      <c r="AI102" s="9">
        <f>FemDeath!BS102-AB102</f>
        <v>5.6486076157073057</v>
      </c>
      <c r="AJ102" s="9">
        <f>FemDeath!BT102-AC102</f>
        <v>126.13482244536874</v>
      </c>
      <c r="AK102" s="9">
        <f>FemDeath!BU102-AD102</f>
        <v>93.993170179958156</v>
      </c>
      <c r="AL102" s="9">
        <f>FemDeath!BV102-AE102</f>
        <v>202.23872565365605</v>
      </c>
      <c r="AM102" s="9"/>
      <c r="AN102" s="9">
        <f t="shared" si="4"/>
        <v>3.6570192719905092</v>
      </c>
      <c r="AO102" s="9">
        <f t="shared" si="4"/>
        <v>-7.1476279459957137</v>
      </c>
      <c r="AP102" s="9">
        <f t="shared" si="5"/>
        <v>68.482206667025054</v>
      </c>
      <c r="AQ102" s="9">
        <f t="shared" si="6"/>
        <v>67.209697375266273</v>
      </c>
      <c r="AR102" s="9">
        <f t="shared" si="7"/>
        <v>130.92001928815282</v>
      </c>
    </row>
    <row r="103" spans="1:44" x14ac:dyDescent="0.2">
      <c r="A103" t="str">
        <f>MalCnts!A103</f>
        <v>100 jaar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>
        <f>FemDeath!BO103/FemCnts!AC103</f>
        <v>0.42499999999999999</v>
      </c>
      <c r="R103" s="10">
        <f>FemDeath!BP103/FemCnts!AD103</f>
        <v>0.33133732534930138</v>
      </c>
      <c r="S103" s="10">
        <f>FemDeath!BQ103/FemCnts!AE103</f>
        <v>0.38446411012782694</v>
      </c>
      <c r="T103" s="10">
        <f>FemDeath!BR103/FemCnts!AF103</f>
        <v>0.38719211822660099</v>
      </c>
      <c r="U103" s="10">
        <f>FemDeath!BS103/FemCnts!AG103</f>
        <v>0.3140794223826715</v>
      </c>
      <c r="V103" s="10">
        <f>FemDeath!BT103/FemCnts!AH103</f>
        <v>0.35537848605577688</v>
      </c>
      <c r="W103" s="10">
        <f>FemDeath!BU103/FemCnts!AI103</f>
        <v>0.37313432835820898</v>
      </c>
      <c r="X103" s="10">
        <f>FemDeath!BV103/FemCnts!AJ103</f>
        <v>0.38607594936708861</v>
      </c>
      <c r="Y103" s="83">
        <f>X103*'Female fit'!O103/'Female fit'!N103</f>
        <v>0.37238238838093757</v>
      </c>
      <c r="Z103" s="10"/>
      <c r="AA103" s="39">
        <f>'Female fit'!J103*FemCnts!AF103</f>
        <v>350.39646002250691</v>
      </c>
      <c r="AB103" s="39">
        <f>'Female fit'!K103*FemCnts!AG103</f>
        <v>370.62059284480517</v>
      </c>
      <c r="AC103" s="39">
        <f>'Female fit'!L103*FemCnts!AH103</f>
        <v>406.33392598511119</v>
      </c>
      <c r="AD103" s="39">
        <f>'Female fit'!M103*FemCnts!AI103</f>
        <v>377.53707622298401</v>
      </c>
      <c r="AE103" s="39">
        <f>'Female fit'!N103*FemCnts!AJ103</f>
        <v>382.13996027776142</v>
      </c>
      <c r="AF103" s="39">
        <f>'Female fit'!O103*FemCnts!AK103</f>
        <v>281.3967508512057</v>
      </c>
      <c r="AH103" s="9">
        <f>FemDeath!BR103-AA103</f>
        <v>42.603539977493085</v>
      </c>
      <c r="AI103" s="9">
        <f>FemDeath!BS103-AB103</f>
        <v>-22.620592844805174</v>
      </c>
      <c r="AJ103" s="9">
        <f>FemDeath!BT103-AC103</f>
        <v>39.666074014888807</v>
      </c>
      <c r="AK103" s="9">
        <f>FemDeath!BU103-AD103</f>
        <v>72.462923777015988</v>
      </c>
      <c r="AL103" s="9">
        <f>FemDeath!BV103-AE103</f>
        <v>105.86003972223858</v>
      </c>
      <c r="AM103" s="9"/>
      <c r="AN103" s="9">
        <f t="shared" si="4"/>
        <v>1.6300389838397393</v>
      </c>
      <c r="AO103" s="9">
        <f t="shared" si="4"/>
        <v>-11.148578915097072</v>
      </c>
      <c r="AP103" s="9">
        <f t="shared" si="5"/>
        <v>42.297988556790763</v>
      </c>
      <c r="AQ103" s="9">
        <f t="shared" si="6"/>
        <v>60.845500127664174</v>
      </c>
      <c r="AR103" s="9">
        <f t="shared" si="7"/>
        <v>100.8457448005739</v>
      </c>
    </row>
    <row r="104" spans="1:44" x14ac:dyDescent="0.2">
      <c r="A104" t="str">
        <f>MalCnts!A104</f>
        <v>101 jaar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>
        <f>FemDeath!BO104/FemCnts!AC104</f>
        <v>0.35582822085889571</v>
      </c>
      <c r="R104" s="10">
        <f>FemDeath!BP104/FemCnts!AD104</f>
        <v>0.38347107438016531</v>
      </c>
      <c r="S104" s="10">
        <f>FemDeath!BQ104/FemCnts!AE104</f>
        <v>0.36741214057507987</v>
      </c>
      <c r="T104" s="10">
        <f>FemDeath!BR104/FemCnts!AF104</f>
        <v>0.34775641025641024</v>
      </c>
      <c r="U104" s="10">
        <f>FemDeath!BS104/FemCnts!AG104</f>
        <v>0.35669781931464173</v>
      </c>
      <c r="V104" s="10">
        <f>FemDeath!BT104/FemCnts!AH104</f>
        <v>0.38723404255319149</v>
      </c>
      <c r="W104" s="10">
        <f>FemDeath!BU104/FemCnts!AI104</f>
        <v>0.39534883720930231</v>
      </c>
      <c r="X104" s="10">
        <f>FemDeath!BV104/FemCnts!AJ104</f>
        <v>0.40816326530612246</v>
      </c>
      <c r="Y104" s="83">
        <f>X104*'Female fit'!O104/'Female fit'!N104</f>
        <v>0.40328607311377329</v>
      </c>
      <c r="Z104" s="10"/>
      <c r="AA104" s="39">
        <f>'Female fit'!J104*FemCnts!AF104</f>
        <v>231.45972503676046</v>
      </c>
      <c r="AB104" s="39">
        <f>'Female fit'!K104*FemCnts!AG104</f>
        <v>235.42072851057696</v>
      </c>
      <c r="AC104" s="39">
        <f>'Female fit'!L104*FemCnts!AH104</f>
        <v>255.54054742755577</v>
      </c>
      <c r="AD104" s="39">
        <f>'Female fit'!M104*FemCnts!AI104</f>
        <v>277.2768073084938</v>
      </c>
      <c r="AE104" s="39">
        <f>'Female fit'!N104*FemCnts!AJ104</f>
        <v>260.19637734912192</v>
      </c>
      <c r="AF104" s="39">
        <f>'Female fit'!O104*FemCnts!AK104</f>
        <v>186.7817639620113</v>
      </c>
      <c r="AH104" s="9">
        <f>FemDeath!BR104-AA104</f>
        <v>-14.45972503676046</v>
      </c>
      <c r="AI104" s="9">
        <f>FemDeath!BS104-AB104</f>
        <v>-6.4207285105769643</v>
      </c>
      <c r="AJ104" s="9">
        <f>FemDeath!BT104-AC104</f>
        <v>17.459452572444235</v>
      </c>
      <c r="AK104" s="9">
        <f>FemDeath!BU104-AD104</f>
        <v>28.723192691506199</v>
      </c>
      <c r="AL104" s="9">
        <f>FemDeath!BV104-AE104</f>
        <v>39.803622650878083</v>
      </c>
      <c r="AM104" s="9"/>
      <c r="AN104" s="9">
        <f t="shared" si="4"/>
        <v>2.1722795485647111</v>
      </c>
      <c r="AO104" s="9">
        <f t="shared" si="4"/>
        <v>-9.1902444582292588</v>
      </c>
      <c r="AP104" s="9">
        <f t="shared" si="5"/>
        <v>35.498762946290455</v>
      </c>
      <c r="AQ104" s="9">
        <f t="shared" si="6"/>
        <v>39.438240875002599</v>
      </c>
      <c r="AR104" s="9">
        <f t="shared" si="7"/>
        <v>74.123884429081471</v>
      </c>
    </row>
    <row r="105" spans="1:44" x14ac:dyDescent="0.2">
      <c r="A105" t="str">
        <f>MalCnts!A105</f>
        <v>102 jaar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>
        <f>FemDeath!BO105/FemCnts!AC105</f>
        <v>0.38442211055276382</v>
      </c>
      <c r="R105" s="10">
        <f>FemDeath!BP105/FemCnts!AD105</f>
        <v>0.36895674300254455</v>
      </c>
      <c r="S105" s="10">
        <f>FemDeath!BQ105/FemCnts!AE105</f>
        <v>0.45429362880886426</v>
      </c>
      <c r="T105" s="10">
        <f>FemDeath!BR105/FemCnts!AF105</f>
        <v>0.45967741935483869</v>
      </c>
      <c r="U105" s="10">
        <f>FemDeath!BS105/FemCnts!AG105</f>
        <v>0.37142857142857144</v>
      </c>
      <c r="V105" s="10">
        <f>FemDeath!BT105/FemCnts!AH105</f>
        <v>0.37121212121212122</v>
      </c>
      <c r="W105" s="10">
        <f>FemDeath!BU105/FemCnts!AI105</f>
        <v>0.40975609756097559</v>
      </c>
      <c r="X105" s="10">
        <f>FemDeath!BV105/FemCnts!AJ105</f>
        <v>0.42430703624733473</v>
      </c>
      <c r="Y105" s="83">
        <f>X105*'Female fit'!O105/'Female fit'!N105</f>
        <v>0.4261042693847743</v>
      </c>
      <c r="Z105" s="10"/>
      <c r="AA105" s="39">
        <f>'Female fit'!J105*FemCnts!AF105</f>
        <v>147.34824276269441</v>
      </c>
      <c r="AB105" s="39">
        <f>'Female fit'!K105*FemCnts!AG105</f>
        <v>153.15457399992056</v>
      </c>
      <c r="AC105" s="39">
        <f>'Female fit'!L105*FemCnts!AH105</f>
        <v>158.20625693724475</v>
      </c>
      <c r="AD105" s="39">
        <f>'Female fit'!M105*FemCnts!AI105</f>
        <v>164.49913866234473</v>
      </c>
      <c r="AE105" s="39">
        <f>'Female fit'!N105*FemCnts!AJ105</f>
        <v>188.9713901908587</v>
      </c>
      <c r="AF105" s="39">
        <f>'Female fit'!O105*FemCnts!AK105</f>
        <v>142.02538778551374</v>
      </c>
      <c r="AH105" s="9">
        <f>FemDeath!BR105-AA105</f>
        <v>23.651757237305588</v>
      </c>
      <c r="AI105" s="9">
        <f>FemDeath!BS105-AB105</f>
        <v>-10.154573999920558</v>
      </c>
      <c r="AJ105" s="9">
        <f>FemDeath!BT105-AC105</f>
        <v>-11.206256937244746</v>
      </c>
      <c r="AK105" s="9">
        <f>FemDeath!BU105-AD105</f>
        <v>3.500861337655266</v>
      </c>
      <c r="AL105" s="9">
        <f>FemDeath!BV105-AE105</f>
        <v>10.028609809141301</v>
      </c>
      <c r="AM105" s="9"/>
      <c r="AN105" s="9">
        <f t="shared" si="4"/>
        <v>14.501865130106831</v>
      </c>
      <c r="AO105" s="9">
        <f t="shared" si="4"/>
        <v>-7.5505525771711266</v>
      </c>
      <c r="AP105" s="9">
        <f t="shared" si="5"/>
        <v>14.794835346698994</v>
      </c>
      <c r="AQ105" s="9">
        <f t="shared" si="6"/>
        <v>24.24599464987951</v>
      </c>
      <c r="AR105" s="9">
        <f t="shared" si="7"/>
        <v>38.442925190919915</v>
      </c>
    </row>
    <row r="106" spans="1:44" x14ac:dyDescent="0.2">
      <c r="A106" t="str">
        <f>MalCnts!A106</f>
        <v>103 jaar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>
        <f>FemDeath!BO106/FemCnts!AC106</f>
        <v>0.41208791208791207</v>
      </c>
      <c r="R106" s="10">
        <f>FemDeath!BP106/FemCnts!AD106</f>
        <v>0.32921810699588477</v>
      </c>
      <c r="S106" s="10">
        <f>FemDeath!BQ106/FemCnts!AE106</f>
        <v>0.48510638297872338</v>
      </c>
      <c r="T106" s="10">
        <f>FemDeath!BR106/FemCnts!AF106</f>
        <v>0.41919191919191917</v>
      </c>
      <c r="U106" s="10">
        <f>FemDeath!BS106/FemCnts!AG106</f>
        <v>0.35348837209302325</v>
      </c>
      <c r="V106" s="10">
        <f>FemDeath!BT106/FemCnts!AH106</f>
        <v>0.43220338983050849</v>
      </c>
      <c r="W106" s="10">
        <f>FemDeath!BU106/FemCnts!AI106</f>
        <v>0.40084388185654007</v>
      </c>
      <c r="X106" s="10">
        <f>FemDeath!BV106/FemCnts!AJ106</f>
        <v>0.46330275229357798</v>
      </c>
      <c r="Y106" s="83">
        <f>X106*'Female fit'!O106/'Female fit'!N106</f>
        <v>0.46098409020394693</v>
      </c>
      <c r="Z106" s="10"/>
      <c r="AA106" s="39">
        <f>'Female fit'!J106*FemCnts!AF106</f>
        <v>81.815275917699381</v>
      </c>
      <c r="AB106" s="39">
        <f>'Female fit'!K106*FemCnts!AG106</f>
        <v>88.403934551550904</v>
      </c>
      <c r="AC106" s="39">
        <f>'Female fit'!L106*FemCnts!AH106</f>
        <v>96.560277364004776</v>
      </c>
      <c r="AD106" s="39">
        <f>'Female fit'!M106*FemCnts!AI106</f>
        <v>96.488943611122593</v>
      </c>
      <c r="AE106" s="39">
        <f>'Female fit'!N106*FemCnts!AJ106</f>
        <v>88.311575690506615</v>
      </c>
      <c r="AF106" s="39">
        <f>'Female fit'!O106*FemCnts!AK106</f>
        <v>58.848453273545722</v>
      </c>
      <c r="AH106" s="9">
        <f>FemDeath!BR106-AA106</f>
        <v>1.1847240823006189</v>
      </c>
      <c r="AI106" s="9">
        <f>FemDeath!BS106-AB106</f>
        <v>-12.403934551550904</v>
      </c>
      <c r="AJ106" s="9">
        <f>FemDeath!BT106-AC106</f>
        <v>5.4397226359952242</v>
      </c>
      <c r="AK106" s="9">
        <f>FemDeath!BU106-AD106</f>
        <v>-1.4889436111225933</v>
      </c>
      <c r="AL106" s="9">
        <f>FemDeath!BV106-AE106</f>
        <v>12.688424309493385</v>
      </c>
      <c r="AM106" s="9"/>
      <c r="AN106" s="9">
        <f t="shared" ref="AN106:AR107" si="8">AVERAGE(AH104:AH109)</f>
        <v>7.4764464182602683</v>
      </c>
      <c r="AO106" s="9">
        <f t="shared" si="8"/>
        <v>-3.7830425102626144</v>
      </c>
      <c r="AP106" s="9">
        <f t="shared" si="8"/>
        <v>8.5770256796515429</v>
      </c>
      <c r="AQ106" s="9">
        <f t="shared" si="8"/>
        <v>12.191762368095388</v>
      </c>
      <c r="AR106" s="9">
        <f t="shared" si="8"/>
        <v>21.588646558090254</v>
      </c>
    </row>
    <row r="107" spans="1:44" x14ac:dyDescent="0.2">
      <c r="A107" t="str">
        <f>MalCnts!A107</f>
        <v>104 jaar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>
        <f>FemDeath!BO107/FemCnts!AC107</f>
        <v>0.49579831932773111</v>
      </c>
      <c r="R107" s="10">
        <f>FemDeath!BP107/FemCnts!AD107</f>
        <v>0.46153846153846156</v>
      </c>
      <c r="S107" s="10">
        <f>FemDeath!BQ107/FemCnts!AE107</f>
        <v>0.39310344827586208</v>
      </c>
      <c r="T107" s="10">
        <f>FemDeath!BR107/FemCnts!AF107</f>
        <v>0.47286821705426357</v>
      </c>
      <c r="U107" s="10">
        <f>FemDeath!BS107/FemCnts!AG107</f>
        <v>0.44444444444444442</v>
      </c>
      <c r="V107" s="10">
        <f>FemDeath!BT107/FemCnts!AH107</f>
        <v>0.50427350427350426</v>
      </c>
      <c r="W107" s="10">
        <f>FemDeath!BU107/FemCnts!AI107</f>
        <v>0.44029850746268656</v>
      </c>
      <c r="X107" s="10">
        <f>FemDeath!BV107/FemCnts!AJ107</f>
        <v>0.47445255474452552</v>
      </c>
      <c r="Y107" s="83">
        <f>X107*'Female fit'!O107/'Female fit'!N107</f>
        <v>0.46616370091350789</v>
      </c>
      <c r="Z107" s="10"/>
      <c r="AA107" s="39">
        <f>'Female fit'!J107*FemCnts!AF107</f>
        <v>41.470970609804674</v>
      </c>
      <c r="AB107" s="39">
        <f>'Female fit'!K107*FemCnts!AG107</f>
        <v>34.152932979002031</v>
      </c>
      <c r="AC107" s="39">
        <f>'Female fit'!L107*FemCnts!AH107</f>
        <v>36.384815552588542</v>
      </c>
      <c r="AD107" s="39">
        <f>'Female fit'!M107*FemCnts!AI107</f>
        <v>40.968060945657321</v>
      </c>
      <c r="AE107" s="39">
        <f>'Female fit'!N107*FemCnts!AJ107</f>
        <v>41.166070537151754</v>
      </c>
      <c r="AF107" s="39">
        <f>'Female fit'!O107*FemCnts!AK107</f>
        <v>28.342342587567039</v>
      </c>
      <c r="AH107" s="9">
        <f>FemDeath!BR107-AA107</f>
        <v>19.529029390195326</v>
      </c>
      <c r="AI107" s="9">
        <f>FemDeath!BS107-AB107</f>
        <v>13.847067020997969</v>
      </c>
      <c r="AJ107" s="9">
        <f>FemDeath!BT107-AC107</f>
        <v>22.615184447411458</v>
      </c>
      <c r="AK107" s="9">
        <f>FemDeath!BU107-AD107</f>
        <v>18.031939054342679</v>
      </c>
      <c r="AL107" s="9">
        <f>FemDeath!BV107-AE107</f>
        <v>23.833929462848246</v>
      </c>
      <c r="AM107" s="9"/>
      <c r="AN107" s="9">
        <f t="shared" si="8"/>
        <v>14.788503569933845</v>
      </c>
      <c r="AO107" s="9">
        <f t="shared" si="8"/>
        <v>-2.9038138434911644</v>
      </c>
      <c r="AP107" s="9">
        <f t="shared" si="8"/>
        <v>5.6162167153873126</v>
      </c>
      <c r="AQ107" s="9">
        <f t="shared" si="8"/>
        <v>6.681285593625117</v>
      </c>
      <c r="AR107" s="9">
        <f t="shared" si="8"/>
        <v>15.516987860494311</v>
      </c>
    </row>
    <row r="108" spans="1:44" x14ac:dyDescent="0.2">
      <c r="A108" t="s">
        <v>127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9"/>
      <c r="AB108" s="9"/>
      <c r="AC108" s="9"/>
      <c r="AD108" s="9"/>
      <c r="AE108" s="9"/>
      <c r="AF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</row>
    <row r="109" spans="1:44" ht="17" thickBot="1" x14ac:dyDescent="0.25">
      <c r="A109" t="s">
        <v>116</v>
      </c>
      <c r="B109" s="10">
        <f>AVERAGE(B68:B83)</f>
        <v>2.4448369391152618E-2</v>
      </c>
      <c r="C109" s="10">
        <f t="shared" ref="C109:U109" si="9">AVERAGE(C68:C83)</f>
        <v>2.4421001106923076E-2</v>
      </c>
      <c r="D109" s="10">
        <f t="shared" si="9"/>
        <v>2.4377556723429429E-2</v>
      </c>
      <c r="E109" s="10">
        <f t="shared" si="9"/>
        <v>2.3587255253272814E-2</v>
      </c>
      <c r="F109" s="10">
        <f t="shared" si="9"/>
        <v>2.2421215988457213E-2</v>
      </c>
      <c r="G109" s="10">
        <f t="shared" si="9"/>
        <v>2.1841356411654703E-2</v>
      </c>
      <c r="H109" s="10">
        <f t="shared" si="9"/>
        <v>2.1155462899302976E-2</v>
      </c>
      <c r="I109" s="10">
        <f t="shared" si="9"/>
        <v>2.0210600314509219E-2</v>
      </c>
      <c r="J109" s="10">
        <f t="shared" si="9"/>
        <v>1.9974415268375595E-2</v>
      </c>
      <c r="K109" s="10">
        <f t="shared" si="9"/>
        <v>1.9032948323253078E-2</v>
      </c>
      <c r="L109" s="10">
        <f t="shared" si="9"/>
        <v>1.9229319259269104E-2</v>
      </c>
      <c r="M109" s="10">
        <f t="shared" si="9"/>
        <v>1.8763126329010869E-2</v>
      </c>
      <c r="N109" s="10">
        <f t="shared" si="9"/>
        <v>1.8756915129502262E-2</v>
      </c>
      <c r="O109" s="10">
        <f t="shared" si="9"/>
        <v>1.8331819095130913E-2</v>
      </c>
      <c r="P109" s="10">
        <f t="shared" si="9"/>
        <v>1.7713990362899425E-2</v>
      </c>
      <c r="Q109" s="10">
        <f t="shared" si="9"/>
        <v>1.823411814490674E-2</v>
      </c>
      <c r="R109" s="10">
        <f t="shared" si="9"/>
        <v>1.8032764150924835E-2</v>
      </c>
      <c r="S109" s="10">
        <f t="shared" si="9"/>
        <v>1.7698110446484259E-2</v>
      </c>
      <c r="T109" s="10">
        <f t="shared" si="9"/>
        <v>1.7800147400031201E-2</v>
      </c>
      <c r="U109" s="10">
        <f t="shared" si="9"/>
        <v>1.7519995049275573E-2</v>
      </c>
      <c r="V109" s="10">
        <f t="shared" ref="V109:X109" si="10">AVERAGE(V68:V83)</f>
        <v>1.8821078309007457E-2</v>
      </c>
      <c r="W109" s="10">
        <f t="shared" si="10"/>
        <v>1.9124445379074977E-2</v>
      </c>
      <c r="X109" s="10">
        <f t="shared" si="10"/>
        <v>1.8710047394396162E-2</v>
      </c>
      <c r="Y109" s="10">
        <f t="shared" ref="Y109" si="11">AVERAGE(Y68:Y83)</f>
        <v>1.8524516799730231E-2</v>
      </c>
      <c r="Z109" s="10"/>
      <c r="AA109" s="10"/>
      <c r="AB109" s="9"/>
      <c r="AC109" s="9"/>
      <c r="AD109" s="9"/>
      <c r="AE109" s="9"/>
      <c r="AF109" s="9"/>
    </row>
    <row r="110" spans="1:44" x14ac:dyDescent="0.2">
      <c r="A110" t="s">
        <v>111</v>
      </c>
      <c r="L110" s="10">
        <f>AVERAGE('Female fit'!B68:B83)</f>
        <v>1.9030591764870403E-2</v>
      </c>
      <c r="M110" s="10">
        <f>AVERAGE('Female fit'!C68:C83)</f>
        <v>1.8862910153514104E-2</v>
      </c>
      <c r="N110" s="10">
        <f>AVERAGE('Female fit'!D68:D83)</f>
        <v>1.8695228542157785E-2</v>
      </c>
      <c r="O110" s="10">
        <f>AVERAGE('Female fit'!E68:E83)</f>
        <v>1.8527546930801473E-2</v>
      </c>
      <c r="P110" s="10">
        <f>AVERAGE('Female fit'!F68:F83)</f>
        <v>1.8359865319445175E-2</v>
      </c>
      <c r="Q110" s="10">
        <f>AVERAGE('Female fit'!G68:G83)</f>
        <v>1.8192183708088873E-2</v>
      </c>
      <c r="R110" s="10">
        <f>AVERAGE('Female fit'!H68:H83)</f>
        <v>1.8024502096732564E-2</v>
      </c>
      <c r="S110" s="10">
        <f>AVERAGE('Female fit'!I68:I83)</f>
        <v>1.7856820485376266E-2</v>
      </c>
      <c r="T110" s="10">
        <f>AVERAGE('Female fit'!J68:J83)</f>
        <v>1.768913887401994E-2</v>
      </c>
      <c r="U110" s="10">
        <f>AVERAGE('Female fit'!K68:K83)</f>
        <v>1.7521457262663638E-2</v>
      </c>
      <c r="V110" s="10">
        <f>AVERAGE('Female fit'!L68:L83)</f>
        <v>1.7353775651307336E-2</v>
      </c>
      <c r="W110" s="10">
        <f>AVERAGE('Female fit'!M68:M83)</f>
        <v>1.7186094039951021E-2</v>
      </c>
      <c r="X110" s="10">
        <f>AVERAGE('Female fit'!N68:N83)</f>
        <v>1.7018412428594712E-2</v>
      </c>
      <c r="Y110" s="10">
        <f>AVERAGE('Female fit'!O68:O83)</f>
        <v>1.6850730817238407E-2</v>
      </c>
      <c r="Z110" s="14" t="s">
        <v>109</v>
      </c>
      <c r="AA110" s="15">
        <f>SUM(AA3:AA107)</f>
        <v>77992.461167998728</v>
      </c>
      <c r="AB110" s="15">
        <f>SUM(AB3:AB107)</f>
        <v>78932.308317483228</v>
      </c>
      <c r="AC110" s="15">
        <f t="shared" ref="AC110:AF110" si="12">SUM(AC3:AC107)</f>
        <v>79770.313379010695</v>
      </c>
      <c r="AD110" s="15">
        <f t="shared" si="12"/>
        <v>80398.564034353665</v>
      </c>
      <c r="AE110" s="16">
        <f t="shared" si="12"/>
        <v>81098.104140369804</v>
      </c>
      <c r="AF110" s="9">
        <f t="shared" si="12"/>
        <v>76796.896630079704</v>
      </c>
    </row>
    <row r="111" spans="1:44" x14ac:dyDescent="0.2">
      <c r="A111" t="s">
        <v>122</v>
      </c>
      <c r="B111">
        <v>2000</v>
      </c>
      <c r="C111">
        <f>B111+1</f>
        <v>2001</v>
      </c>
      <c r="D111">
        <f t="shared" ref="D111:U111" si="13">C111+1</f>
        <v>2002</v>
      </c>
      <c r="E111">
        <f t="shared" si="13"/>
        <v>2003</v>
      </c>
      <c r="F111">
        <f t="shared" si="13"/>
        <v>2004</v>
      </c>
      <c r="G111">
        <f t="shared" si="13"/>
        <v>2005</v>
      </c>
      <c r="H111">
        <f t="shared" si="13"/>
        <v>2006</v>
      </c>
      <c r="I111">
        <f t="shared" si="13"/>
        <v>2007</v>
      </c>
      <c r="J111">
        <f t="shared" si="13"/>
        <v>2008</v>
      </c>
      <c r="K111">
        <f t="shared" si="13"/>
        <v>2009</v>
      </c>
      <c r="L111">
        <f t="shared" si="13"/>
        <v>2010</v>
      </c>
      <c r="M111">
        <f t="shared" si="13"/>
        <v>2011</v>
      </c>
      <c r="N111">
        <f t="shared" si="13"/>
        <v>2012</v>
      </c>
      <c r="O111">
        <f t="shared" si="13"/>
        <v>2013</v>
      </c>
      <c r="P111">
        <f t="shared" si="13"/>
        <v>2014</v>
      </c>
      <c r="Q111">
        <f t="shared" si="13"/>
        <v>2015</v>
      </c>
      <c r="R111">
        <f t="shared" si="13"/>
        <v>2016</v>
      </c>
      <c r="S111">
        <f t="shared" si="13"/>
        <v>2017</v>
      </c>
      <c r="T111">
        <f t="shared" si="13"/>
        <v>2018</v>
      </c>
      <c r="U111">
        <f t="shared" si="13"/>
        <v>2019</v>
      </c>
      <c r="V111">
        <f t="shared" ref="V111:X111" si="14">U111+1</f>
        <v>2020</v>
      </c>
      <c r="W111">
        <f t="shared" si="14"/>
        <v>2021</v>
      </c>
      <c r="X111">
        <f t="shared" si="14"/>
        <v>2022</v>
      </c>
      <c r="Z111" s="17" t="s">
        <v>123</v>
      </c>
      <c r="AA111">
        <f>FemDeath!BR2</f>
        <v>78841</v>
      </c>
      <c r="AB111">
        <f>FemDeath!BS2</f>
        <v>77453</v>
      </c>
      <c r="AC111">
        <f>FemDeath!BT2</f>
        <v>84361</v>
      </c>
      <c r="AD111">
        <f>FemDeath!BU2</f>
        <v>85203</v>
      </c>
      <c r="AE111" s="18">
        <f>FemDeath!BV2</f>
        <v>86363</v>
      </c>
    </row>
    <row r="112" spans="1:44" ht="17" thickBot="1" x14ac:dyDescent="0.25">
      <c r="Z112" s="20" t="s">
        <v>124</v>
      </c>
      <c r="AA112" s="24">
        <f>AA111-AA110</f>
        <v>848.53883200127166</v>
      </c>
      <c r="AB112" s="24">
        <f>AB111-AB110</f>
        <v>-1479.3083174832282</v>
      </c>
      <c r="AC112" s="24">
        <f t="shared" ref="AC112:AE112" si="15">AC111-AC110</f>
        <v>4590.6866209893051</v>
      </c>
      <c r="AD112" s="24">
        <f t="shared" si="15"/>
        <v>4804.4359656463348</v>
      </c>
      <c r="AE112" s="25">
        <f t="shared" si="15"/>
        <v>5264.8958596301964</v>
      </c>
    </row>
    <row r="113" spans="1:32" x14ac:dyDescent="0.2">
      <c r="A113" t="s">
        <v>149</v>
      </c>
      <c r="B113" s="10">
        <f>AVERAGE(B48:B63)</f>
        <v>3.6072940760285962E-3</v>
      </c>
      <c r="C113" s="10">
        <f t="shared" ref="C113:X113" si="16">AVERAGE(C48:C63)</f>
        <v>3.611313105786607E-3</v>
      </c>
      <c r="D113" s="10">
        <f t="shared" si="16"/>
        <v>3.6267336475703077E-3</v>
      </c>
      <c r="E113" s="10">
        <f t="shared" si="16"/>
        <v>3.6276585946191917E-3</v>
      </c>
      <c r="F113" s="10">
        <f t="shared" si="16"/>
        <v>3.4998748900193772E-3</v>
      </c>
      <c r="G113" s="10">
        <f t="shared" si="16"/>
        <v>3.3780600314183718E-3</v>
      </c>
      <c r="H113" s="10">
        <f t="shared" si="16"/>
        <v>3.2842234884628654E-3</v>
      </c>
      <c r="I113" s="10">
        <f t="shared" si="16"/>
        <v>3.2507972010274457E-3</v>
      </c>
      <c r="J113" s="10">
        <f t="shared" si="16"/>
        <v>3.2791651252715619E-3</v>
      </c>
      <c r="K113" s="10">
        <f t="shared" si="16"/>
        <v>3.1232409488293586E-3</v>
      </c>
      <c r="L113" s="10">
        <f t="shared" si="16"/>
        <v>3.1217360264577934E-3</v>
      </c>
      <c r="M113" s="10">
        <f t="shared" si="16"/>
        <v>3.1191040661745746E-3</v>
      </c>
      <c r="N113" s="10">
        <f t="shared" si="16"/>
        <v>3.0728063423248494E-3</v>
      </c>
      <c r="O113" s="10">
        <f t="shared" si="16"/>
        <v>2.9297986435747308E-3</v>
      </c>
      <c r="P113" s="10">
        <f t="shared" si="16"/>
        <v>2.8226483112608041E-3</v>
      </c>
      <c r="Q113" s="10">
        <f t="shared" si="16"/>
        <v>2.8245622934563331E-3</v>
      </c>
      <c r="R113" s="10">
        <f t="shared" si="16"/>
        <v>2.8678855637675996E-3</v>
      </c>
      <c r="S113" s="10">
        <f t="shared" si="16"/>
        <v>2.6732551592333403E-3</v>
      </c>
      <c r="T113" s="10">
        <f t="shared" si="16"/>
        <v>2.6648943669706424E-3</v>
      </c>
      <c r="U113" s="10">
        <f t="shared" si="16"/>
        <v>2.5039889746032024E-3</v>
      </c>
      <c r="V113" s="10">
        <f t="shared" si="16"/>
        <v>2.4517321804341445E-3</v>
      </c>
      <c r="W113" s="10">
        <f t="shared" si="16"/>
        <v>2.6689725067908327E-3</v>
      </c>
      <c r="X113" s="10">
        <f t="shared" si="16"/>
        <v>2.5862827845388142E-3</v>
      </c>
      <c r="Y113" s="10">
        <f t="shared" ref="Y113" si="17">AVERAGE(Y48:Y63)</f>
        <v>2.5123694136506168E-3</v>
      </c>
    </row>
    <row r="114" spans="1:32" x14ac:dyDescent="0.2">
      <c r="A114" t="s">
        <v>111</v>
      </c>
      <c r="L114" s="10">
        <f>AVERAGE('Female fit'!B48:B63)</f>
        <v>3.1608337261993741E-3</v>
      </c>
      <c r="M114" s="10">
        <f>AVERAGE('Female fit'!C48:C63)</f>
        <v>3.0951196557501238E-3</v>
      </c>
      <c r="N114" s="10">
        <f>AVERAGE('Female fit'!D48:D63)</f>
        <v>3.0294055853008731E-3</v>
      </c>
      <c r="O114" s="10">
        <f>AVERAGE('Female fit'!E48:E63)</f>
        <v>2.9636915148516202E-3</v>
      </c>
      <c r="P114" s="10">
        <f>AVERAGE('Female fit'!F48:F63)</f>
        <v>2.8979774444023725E-3</v>
      </c>
      <c r="Q114" s="10">
        <f>AVERAGE('Female fit'!G48:G63)</f>
        <v>2.8322633739531222E-3</v>
      </c>
      <c r="R114" s="10">
        <f>AVERAGE('Female fit'!H48:H63)</f>
        <v>2.7665493035038727E-3</v>
      </c>
      <c r="S114" s="10">
        <f>AVERAGE('Female fit'!I48:I63)</f>
        <v>2.7008352330546194E-3</v>
      </c>
      <c r="T114" s="10">
        <f>AVERAGE('Female fit'!J48:J63)</f>
        <v>2.6351211626053665E-3</v>
      </c>
      <c r="U114" s="10">
        <f>AVERAGE('Female fit'!K48:K63)</f>
        <v>2.5694070921561197E-3</v>
      </c>
      <c r="V114" s="10">
        <f>AVERAGE('Female fit'!L48:L63)</f>
        <v>2.5036930217068654E-3</v>
      </c>
      <c r="W114" s="10">
        <f>AVERAGE('Female fit'!M48:M63)</f>
        <v>2.4379789512576169E-3</v>
      </c>
      <c r="X114" s="10">
        <f>AVERAGE('Female fit'!N48:N63)</f>
        <v>2.3722648808083679E-3</v>
      </c>
      <c r="Y114" s="10">
        <f>AVERAGE('Female fit'!O48:O63)</f>
        <v>2.3065508103591176E-3</v>
      </c>
    </row>
    <row r="115" spans="1:32" x14ac:dyDescent="0.2">
      <c r="AB115" s="11"/>
      <c r="AC115" s="11"/>
      <c r="AD115" s="11"/>
      <c r="AE115" s="11"/>
    </row>
    <row r="119" spans="1:32" x14ac:dyDescent="0.2">
      <c r="AC119" s="9"/>
      <c r="AD119" s="9"/>
      <c r="AE119" s="9"/>
      <c r="AF119" s="9"/>
    </row>
  </sheetData>
  <mergeCells count="3">
    <mergeCell ref="AA1:AF1"/>
    <mergeCell ref="AH1:AL1"/>
    <mergeCell ref="AN1:A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9147-D8FE-4640-BF38-5F8B498857A3}">
  <dimension ref="A2:Y107"/>
  <sheetViews>
    <sheetView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P99" sqref="P99"/>
    </sheetView>
  </sheetViews>
  <sheetFormatPr baseColWidth="10" defaultRowHeight="16" x14ac:dyDescent="0.2"/>
  <cols>
    <col min="15" max="15" width="12.1640625" bestFit="1" customWidth="1"/>
    <col min="16" max="17" width="12.1640625" customWidth="1"/>
    <col min="18" max="18" width="12.1640625" style="61" customWidth="1"/>
    <col min="19" max="19" width="12.1640625" customWidth="1"/>
  </cols>
  <sheetData>
    <row r="2" spans="1:25" x14ac:dyDescent="0.2">
      <c r="B2">
        <v>2010</v>
      </c>
      <c r="C2">
        <f t="shared" ref="C2:O2" si="0">B2+1</f>
        <v>2011</v>
      </c>
      <c r="D2">
        <f t="shared" si="0"/>
        <v>2012</v>
      </c>
      <c r="E2">
        <f t="shared" si="0"/>
        <v>2013</v>
      </c>
      <c r="F2">
        <f>E2+1</f>
        <v>2014</v>
      </c>
      <c r="G2">
        <f t="shared" si="0"/>
        <v>2015</v>
      </c>
      <c r="H2">
        <f t="shared" si="0"/>
        <v>2016</v>
      </c>
      <c r="I2">
        <f t="shared" si="0"/>
        <v>2017</v>
      </c>
      <c r="J2">
        <f t="shared" si="0"/>
        <v>2018</v>
      </c>
      <c r="K2">
        <f t="shared" si="0"/>
        <v>2019</v>
      </c>
      <c r="L2">
        <f t="shared" si="0"/>
        <v>2020</v>
      </c>
      <c r="M2">
        <f t="shared" si="0"/>
        <v>2021</v>
      </c>
      <c r="N2">
        <f>M2+1</f>
        <v>2022</v>
      </c>
      <c r="O2">
        <f t="shared" si="0"/>
        <v>2023</v>
      </c>
      <c r="Q2" t="s">
        <v>148</v>
      </c>
    </row>
    <row r="3" spans="1:25" x14ac:dyDescent="0.2">
      <c r="A3">
        <v>0</v>
      </c>
      <c r="B3" s="65">
        <f t="shared" ref="B3:N4" si="1">B$2*$Q3+$R3</f>
        <v>6.7773045486015093E-3</v>
      </c>
      <c r="C3" s="65">
        <f t="shared" si="1"/>
        <v>6.7189747211751499E-3</v>
      </c>
      <c r="D3" s="65">
        <f t="shared" si="1"/>
        <v>6.6606448937488044E-3</v>
      </c>
      <c r="E3" s="65">
        <f t="shared" si="1"/>
        <v>6.602315066322445E-3</v>
      </c>
      <c r="F3" s="65">
        <f t="shared" si="1"/>
        <v>6.5439852388960856E-3</v>
      </c>
      <c r="G3" s="65">
        <f t="shared" si="1"/>
        <v>6.4856554114697401E-3</v>
      </c>
      <c r="H3" s="65">
        <f t="shared" si="1"/>
        <v>6.4273255840433807E-3</v>
      </c>
      <c r="I3" s="65">
        <f t="shared" si="1"/>
        <v>6.3689957566170213E-3</v>
      </c>
      <c r="J3" s="65">
        <f t="shared" si="1"/>
        <v>6.3106659291906758E-3</v>
      </c>
      <c r="K3" s="65">
        <f t="shared" si="1"/>
        <v>6.2523361017643164E-3</v>
      </c>
      <c r="L3" s="65">
        <f t="shared" si="1"/>
        <v>6.194006274337957E-3</v>
      </c>
      <c r="M3" s="65">
        <f t="shared" si="1"/>
        <v>6.1356764469116115E-3</v>
      </c>
      <c r="N3" s="65">
        <f t="shared" si="1"/>
        <v>6.0773466194852521E-3</v>
      </c>
      <c r="O3" s="65">
        <f>O$2*$Q3+$R3</f>
        <v>6.0190167920588927E-3</v>
      </c>
      <c r="P3" s="65"/>
      <c r="Q3" s="13" cm="1">
        <f t="array" ref="Q3:R3">LINEST('Female Baseline'!L3:U3,'Female Baseline'!L$2:U$2,TRUE,FALSE)</f>
        <v>-5.8329827426355043E-5</v>
      </c>
      <c r="R3" s="61">
        <v>0.12402025767557515</v>
      </c>
      <c r="S3" s="65"/>
      <c r="U3" s="37"/>
      <c r="V3" s="37"/>
      <c r="W3" s="37"/>
      <c r="X3" s="37"/>
      <c r="Y3" s="37"/>
    </row>
    <row r="4" spans="1:25" x14ac:dyDescent="0.2">
      <c r="A4">
        <f>A3+1</f>
        <v>1</v>
      </c>
      <c r="B4" s="65">
        <f t="shared" si="1"/>
        <v>2.182024446505549E-4</v>
      </c>
      <c r="C4" s="65">
        <f t="shared" si="1"/>
        <v>2.1954417748574866E-4</v>
      </c>
      <c r="D4" s="65">
        <f t="shared" si="1"/>
        <v>2.2088591032094198E-4</v>
      </c>
      <c r="E4" s="65">
        <f t="shared" si="1"/>
        <v>2.2222764315613574E-4</v>
      </c>
      <c r="F4" s="65">
        <f t="shared" si="1"/>
        <v>2.2356937599132907E-4</v>
      </c>
      <c r="G4" s="65">
        <f t="shared" si="1"/>
        <v>2.2491110882652283E-4</v>
      </c>
      <c r="H4" s="65">
        <f t="shared" si="1"/>
        <v>2.2625284166171615E-4</v>
      </c>
      <c r="I4" s="65">
        <f t="shared" si="1"/>
        <v>2.2759457449690948E-4</v>
      </c>
      <c r="J4" s="65">
        <f t="shared" si="1"/>
        <v>2.2893630733210324E-4</v>
      </c>
      <c r="K4" s="65">
        <f t="shared" si="1"/>
        <v>2.3027804016729657E-4</v>
      </c>
      <c r="L4" s="65">
        <f t="shared" si="1"/>
        <v>2.3161977300249032E-4</v>
      </c>
      <c r="M4" s="65">
        <f t="shared" si="1"/>
        <v>2.3296150583768365E-4</v>
      </c>
      <c r="N4" s="65">
        <f t="shared" si="1"/>
        <v>2.3430323867287698E-4</v>
      </c>
      <c r="O4" s="65">
        <f>O$2*$Q4+$R4</f>
        <v>2.3564497150807074E-4</v>
      </c>
      <c r="P4" s="65"/>
      <c r="Q4" s="13" cm="1">
        <f t="array" ref="Q4:R4">LINEST('Female Baseline'!L4:U4,'Female Baseline'!L$2:U$2,TRUE,FALSE)</f>
        <v>1.3417328351935032E-6</v>
      </c>
      <c r="R4" s="61">
        <v>-2.4786805540883863E-3</v>
      </c>
      <c r="S4" s="65"/>
      <c r="U4" s="37"/>
      <c r="V4" s="37"/>
      <c r="W4" s="37"/>
      <c r="X4" s="37"/>
      <c r="Y4" s="37"/>
    </row>
    <row r="5" spans="1:25" x14ac:dyDescent="0.2">
      <c r="A5">
        <f t="shared" ref="A5:A68" si="2">A4+1</f>
        <v>2</v>
      </c>
      <c r="B5" s="65">
        <f t="shared" ref="B5:B18" si="3">0.5*(B$2*$Q5+$R5)+0.25*(B$2*$Q4+$R4+B$2*$Q6+$R6)</f>
        <v>1.4255716529017385E-4</v>
      </c>
      <c r="C5" s="65">
        <f t="shared" ref="C5:C18" si="4">0.5*(C$2*$Q5+$R5)+0.25*(C$2*$Q4+$R4+C$2*$Q6+$R6)</f>
        <v>1.4046427494433483E-4</v>
      </c>
      <c r="D5" s="65">
        <f t="shared" ref="D5:D18" si="5">0.5*(D$2*$Q5+$R5)+0.25*(D$2*$Q4+$R4+D$2*$Q6+$R6)</f>
        <v>1.3837138459849569E-4</v>
      </c>
      <c r="E5" s="65">
        <f t="shared" ref="E5:E18" si="6">0.5*(E$2*$Q5+$R5)+0.25*(E$2*$Q4+$R4+E$2*$Q6+$R6)</f>
        <v>1.3627849425265669E-4</v>
      </c>
      <c r="F5" s="65">
        <f t="shared" ref="F5:F18" si="7">0.5*(F$2*$Q5+$R5)+0.25*(F$2*$Q4+$R4+F$2*$Q6+$R6)</f>
        <v>1.3418560390681756E-4</v>
      </c>
      <c r="G5" s="65">
        <f t="shared" ref="G5:G18" si="8">0.5*(G$2*$Q5+$R5)+0.25*(G$2*$Q4+$R4+G$2*$Q6+$R6)</f>
        <v>1.3209271356097853E-4</v>
      </c>
      <c r="H5" s="65">
        <f t="shared" ref="H5:H18" si="9">0.5*(H$2*$Q5+$R5)+0.25*(H$2*$Q4+$R4+H$2*$Q6+$R6)</f>
        <v>1.2999982321513939E-4</v>
      </c>
      <c r="I5" s="65">
        <f t="shared" ref="I5:I18" si="10">0.5*(I$2*$Q5+$R5)+0.25*(I$2*$Q4+$R4+I$2*$Q6+$R6)</f>
        <v>1.2790693286930026E-4</v>
      </c>
      <c r="J5" s="65">
        <f t="shared" ref="J5:J18" si="11">0.5*(J$2*$Q5+$R5)+0.25*(J$2*$Q4+$R4+J$2*$Q6+$R6)</f>
        <v>1.2581404252346123E-4</v>
      </c>
      <c r="K5" s="65">
        <f t="shared" ref="K5:K18" si="12">0.5*(K$2*$Q5+$R5)+0.25*(K$2*$Q4+$R4+K$2*$Q6+$R6)</f>
        <v>1.2372115217762212E-4</v>
      </c>
      <c r="L5" s="65">
        <f t="shared" ref="L5:L18" si="13">0.5*(L$2*$Q5+$R5)+0.25*(L$2*$Q4+$R4+L$2*$Q6+$R6)</f>
        <v>1.216282618317831E-4</v>
      </c>
      <c r="M5" s="65">
        <f t="shared" ref="M5:M18" si="14">0.5*(M$2*$Q5+$R5)+0.25*(M$2*$Q4+$R4+M$2*$Q6+$R6)</f>
        <v>1.1953537148594396E-4</v>
      </c>
      <c r="N5" s="65">
        <f t="shared" ref="N5:N18" si="15">0.5*(N$2*$Q5+$R5)+0.25*(N$2*$Q4+$R4+N$2*$Q6+$R6)</f>
        <v>1.1744248114010483E-4</v>
      </c>
      <c r="O5" s="65">
        <f t="shared" ref="O5:O18" si="16">0.5*(O$2*$Q5+$R5)+0.25*(O$2*$Q4+$R4+O$2*$Q6+$R6)</f>
        <v>1.153495907942658E-4</v>
      </c>
      <c r="P5" s="65"/>
      <c r="Q5" s="13" cm="1">
        <f t="array" ref="Q5:R5">LINEST('Female Baseline'!L5:U5,'Female Baseline'!L$2:U$2,TRUE,FALSE)</f>
        <v>-5.0284175601243099E-6</v>
      </c>
      <c r="R5" s="61">
        <v>1.0239941630942427E-2</v>
      </c>
      <c r="S5" s="65"/>
      <c r="U5" s="37"/>
      <c r="V5" s="37"/>
      <c r="W5" s="37"/>
      <c r="X5" s="37"/>
      <c r="Y5" s="37"/>
    </row>
    <row r="6" spans="1:25" x14ac:dyDescent="0.2">
      <c r="A6">
        <f t="shared" si="2"/>
        <v>3</v>
      </c>
      <c r="B6" s="65">
        <f t="shared" si="3"/>
        <v>1.019027680155984E-4</v>
      </c>
      <c r="C6" s="65">
        <f t="shared" si="4"/>
        <v>9.9913957172409289E-5</v>
      </c>
      <c r="D6" s="65">
        <f t="shared" si="5"/>
        <v>9.7925146329219963E-5</v>
      </c>
      <c r="E6" s="65">
        <f t="shared" si="6"/>
        <v>9.5936335486030691E-5</v>
      </c>
      <c r="F6" s="65">
        <f t="shared" si="7"/>
        <v>9.3947524642841364E-5</v>
      </c>
      <c r="G6" s="65">
        <f t="shared" si="8"/>
        <v>9.1958713799652255E-5</v>
      </c>
      <c r="H6" s="65">
        <f t="shared" si="9"/>
        <v>8.9969902956462929E-5</v>
      </c>
      <c r="I6" s="65">
        <f t="shared" si="10"/>
        <v>8.7981092113273603E-5</v>
      </c>
      <c r="J6" s="65">
        <f t="shared" si="11"/>
        <v>8.5992281270084276E-5</v>
      </c>
      <c r="K6" s="65">
        <f t="shared" si="12"/>
        <v>8.4003470426895004E-5</v>
      </c>
      <c r="L6" s="65">
        <f t="shared" si="13"/>
        <v>8.2014659583705895E-5</v>
      </c>
      <c r="M6" s="65">
        <f t="shared" si="14"/>
        <v>8.0025848740516569E-5</v>
      </c>
      <c r="N6" s="65">
        <f t="shared" si="15"/>
        <v>7.8037037897327243E-5</v>
      </c>
      <c r="O6" s="65">
        <f t="shared" si="16"/>
        <v>7.6048227054137916E-5</v>
      </c>
      <c r="P6" s="65"/>
      <c r="Q6" s="13" cm="1">
        <f t="array" ref="Q6:R6">LINEST('Female Baseline'!L6:U6,'Female Baseline'!L$2:U$2,TRUE,FALSE)</f>
        <v>3.435409016987529E-7</v>
      </c>
      <c r="R6" s="61">
        <v>-6.0413566608948132E-4</v>
      </c>
      <c r="S6" s="65"/>
      <c r="U6" s="37"/>
      <c r="V6" s="37"/>
      <c r="W6" s="37"/>
      <c r="X6" s="37"/>
      <c r="Y6" s="37"/>
    </row>
    <row r="7" spans="1:25" x14ac:dyDescent="0.2">
      <c r="A7">
        <f t="shared" si="2"/>
        <v>4</v>
      </c>
      <c r="B7" s="65">
        <f t="shared" si="3"/>
        <v>9.32540392267298E-5</v>
      </c>
      <c r="C7" s="65">
        <f t="shared" si="4"/>
        <v>9.1126936368581815E-5</v>
      </c>
      <c r="D7" s="65">
        <f t="shared" si="5"/>
        <v>8.8999833510433287E-5</v>
      </c>
      <c r="E7" s="65">
        <f t="shared" si="6"/>
        <v>8.6872730652284868E-5</v>
      </c>
      <c r="F7" s="65">
        <f t="shared" si="7"/>
        <v>8.4745627794136449E-5</v>
      </c>
      <c r="G7" s="65">
        <f t="shared" si="8"/>
        <v>8.2618524935988355E-5</v>
      </c>
      <c r="H7" s="65">
        <f t="shared" si="9"/>
        <v>8.0491422077839936E-5</v>
      </c>
      <c r="I7" s="65">
        <f t="shared" si="10"/>
        <v>7.8364319219691408E-5</v>
      </c>
      <c r="J7" s="65">
        <f t="shared" si="11"/>
        <v>7.6237216361542989E-5</v>
      </c>
      <c r="K7" s="65">
        <f t="shared" si="12"/>
        <v>7.411011350339457E-5</v>
      </c>
      <c r="L7" s="65">
        <f t="shared" si="13"/>
        <v>7.1983010645246476E-5</v>
      </c>
      <c r="M7" s="65">
        <f t="shared" si="14"/>
        <v>6.9855907787098057E-5</v>
      </c>
      <c r="N7" s="65">
        <f t="shared" si="15"/>
        <v>6.7728804928949638E-5</v>
      </c>
      <c r="O7" s="65">
        <f t="shared" si="16"/>
        <v>6.560170207080111E-5</v>
      </c>
      <c r="P7" s="65"/>
      <c r="Q7" s="13" cm="1">
        <f t="array" ref="Q7:R7">LINEST('Female Baseline'!L7:U7,'Female Baseline'!L$2:U$2,TRUE,FALSE)</f>
        <v>-3.6139076160302801E-6</v>
      </c>
      <c r="R7" s="61">
        <v>7.3659799525406687E-3</v>
      </c>
      <c r="S7" s="65"/>
      <c r="U7" s="37"/>
      <c r="V7" s="37"/>
      <c r="W7" s="37"/>
      <c r="X7" s="37"/>
      <c r="Y7" s="37"/>
    </row>
    <row r="8" spans="1:25" x14ac:dyDescent="0.2">
      <c r="A8">
        <f t="shared" si="2"/>
        <v>5</v>
      </c>
      <c r="B8" s="65">
        <f t="shared" si="3"/>
        <v>8.9505616175316639E-5</v>
      </c>
      <c r="C8" s="65">
        <f t="shared" si="4"/>
        <v>8.7041682750403464E-5</v>
      </c>
      <c r="D8" s="65">
        <f t="shared" si="5"/>
        <v>8.4577749325489854E-5</v>
      </c>
      <c r="E8" s="65">
        <f t="shared" si="6"/>
        <v>8.2113815900576462E-5</v>
      </c>
      <c r="F8" s="65">
        <f t="shared" si="7"/>
        <v>7.964988247566307E-5</v>
      </c>
      <c r="G8" s="65">
        <f t="shared" si="8"/>
        <v>7.7185949050749677E-5</v>
      </c>
      <c r="H8" s="65">
        <f t="shared" si="9"/>
        <v>7.4722015625836285E-5</v>
      </c>
      <c r="I8" s="65">
        <f t="shared" si="10"/>
        <v>7.2258082200922676E-5</v>
      </c>
      <c r="J8" s="65">
        <f t="shared" si="11"/>
        <v>6.9794148776009283E-5</v>
      </c>
      <c r="K8" s="65">
        <f t="shared" si="12"/>
        <v>6.7330215351095891E-5</v>
      </c>
      <c r="L8" s="65">
        <f t="shared" si="13"/>
        <v>6.4866281926182498E-5</v>
      </c>
      <c r="M8" s="65">
        <f t="shared" si="14"/>
        <v>6.2402348501269106E-5</v>
      </c>
      <c r="N8" s="65">
        <f t="shared" si="15"/>
        <v>5.9938415076355714E-5</v>
      </c>
      <c r="O8" s="65">
        <f t="shared" si="16"/>
        <v>5.7474481651442104E-5</v>
      </c>
      <c r="P8" s="65"/>
      <c r="Q8" s="13" cm="1">
        <f t="array" ref="Q8:R8">LINEST('Female Baseline'!L8:U8,'Female Baseline'!L$2:U$2,TRUE,FALSE)</f>
        <v>-1.6241371022316209E-6</v>
      </c>
      <c r="R8" s="61">
        <v>3.3470988974278544E-3</v>
      </c>
      <c r="S8" s="65"/>
      <c r="U8" s="37"/>
      <c r="V8" s="37"/>
      <c r="W8" s="37"/>
      <c r="X8" s="37"/>
      <c r="Y8" s="37"/>
    </row>
    <row r="9" spans="1:25" x14ac:dyDescent="0.2">
      <c r="A9">
        <f t="shared" si="2"/>
        <v>6</v>
      </c>
      <c r="B9" s="65">
        <f t="shared" si="3"/>
        <v>8.5167286078696573E-5</v>
      </c>
      <c r="C9" s="65">
        <f t="shared" si="4"/>
        <v>8.2844150274779703E-5</v>
      </c>
      <c r="D9" s="65">
        <f t="shared" si="5"/>
        <v>8.0521014470862724E-5</v>
      </c>
      <c r="E9" s="65">
        <f t="shared" si="6"/>
        <v>7.8197878666945854E-5</v>
      </c>
      <c r="F9" s="65">
        <f t="shared" si="7"/>
        <v>7.5874742863029092E-5</v>
      </c>
      <c r="G9" s="65">
        <f t="shared" si="8"/>
        <v>7.3551607059112113E-5</v>
      </c>
      <c r="H9" s="65">
        <f t="shared" si="9"/>
        <v>7.1228471255195243E-5</v>
      </c>
      <c r="I9" s="65">
        <f t="shared" si="10"/>
        <v>6.8905335451278265E-5</v>
      </c>
      <c r="J9" s="65">
        <f t="shared" si="11"/>
        <v>6.6582199647361394E-5</v>
      </c>
      <c r="K9" s="65">
        <f t="shared" si="12"/>
        <v>6.4259063843444524E-5</v>
      </c>
      <c r="L9" s="65">
        <f t="shared" si="13"/>
        <v>6.1935928039527546E-5</v>
      </c>
      <c r="M9" s="65">
        <f t="shared" si="14"/>
        <v>5.9612792235610675E-5</v>
      </c>
      <c r="N9" s="65">
        <f t="shared" si="15"/>
        <v>5.7289656431693914E-5</v>
      </c>
      <c r="O9" s="65">
        <f t="shared" si="16"/>
        <v>5.4966520627776935E-5</v>
      </c>
      <c r="P9" s="65"/>
      <c r="Q9" s="13" cm="1">
        <f t="array" ref="Q9:R9">LINEST('Female Baseline'!L9:U9,'Female Baseline'!L$2:U$2,TRUE,FALSE)</f>
        <v>-2.9935518791601452E-6</v>
      </c>
      <c r="R9" s="61">
        <v>6.1078694536087601E-3</v>
      </c>
      <c r="S9" s="65"/>
      <c r="U9" s="37"/>
      <c r="V9" s="37"/>
      <c r="W9" s="37"/>
      <c r="X9" s="37"/>
      <c r="Y9" s="37"/>
    </row>
    <row r="10" spans="1:25" x14ac:dyDescent="0.2">
      <c r="A10">
        <f t="shared" si="2"/>
        <v>7</v>
      </c>
      <c r="B10" s="65">
        <f t="shared" si="3"/>
        <v>7.5761692518718432E-5</v>
      </c>
      <c r="C10" s="65">
        <f t="shared" si="4"/>
        <v>7.4183943098714349E-5</v>
      </c>
      <c r="D10" s="65">
        <f t="shared" si="5"/>
        <v>7.2606193678710238E-5</v>
      </c>
      <c r="E10" s="65">
        <f t="shared" si="6"/>
        <v>7.1028444258706128E-5</v>
      </c>
      <c r="F10" s="65">
        <f t="shared" si="7"/>
        <v>6.9450694838702249E-5</v>
      </c>
      <c r="G10" s="65">
        <f t="shared" si="8"/>
        <v>6.7872945418698152E-5</v>
      </c>
      <c r="H10" s="65">
        <f t="shared" si="9"/>
        <v>6.6295195998694042E-5</v>
      </c>
      <c r="I10" s="65">
        <f t="shared" si="10"/>
        <v>6.4717446578689932E-5</v>
      </c>
      <c r="J10" s="65">
        <f t="shared" si="11"/>
        <v>6.3139697158685849E-5</v>
      </c>
      <c r="K10" s="65">
        <f t="shared" si="12"/>
        <v>6.1561947738681739E-5</v>
      </c>
      <c r="L10" s="65">
        <f t="shared" si="13"/>
        <v>5.9984198318677636E-5</v>
      </c>
      <c r="M10" s="65">
        <f t="shared" si="14"/>
        <v>5.8406448898673532E-5</v>
      </c>
      <c r="N10" s="65">
        <f t="shared" si="15"/>
        <v>5.6828699478669646E-5</v>
      </c>
      <c r="O10" s="65">
        <f t="shared" si="16"/>
        <v>5.5250950058665543E-5</v>
      </c>
      <c r="P10" s="65"/>
      <c r="Q10" s="13" cm="1">
        <f t="array" ref="Q10:R10">LINEST('Female Baseline'!L10:U10,'Female Baseline'!L$2:U$2,TRUE,FALSE)</f>
        <v>-1.6813023551156182E-6</v>
      </c>
      <c r="R10" s="61">
        <v>3.4558432031611456E-3</v>
      </c>
      <c r="S10" s="65"/>
      <c r="U10" s="37"/>
      <c r="V10" s="37"/>
      <c r="W10" s="37"/>
      <c r="X10" s="37"/>
      <c r="Y10" s="37"/>
    </row>
    <row r="11" spans="1:25" x14ac:dyDescent="0.2">
      <c r="A11">
        <f t="shared" si="2"/>
        <v>8</v>
      </c>
      <c r="B11" s="65">
        <f t="shared" si="3"/>
        <v>5.880190520173963E-5</v>
      </c>
      <c r="C11" s="65">
        <f t="shared" si="4"/>
        <v>5.9396616571141486E-5</v>
      </c>
      <c r="D11" s="65">
        <f t="shared" si="5"/>
        <v>5.9991327940542901E-5</v>
      </c>
      <c r="E11" s="65">
        <f t="shared" si="6"/>
        <v>6.0586039309945184E-5</v>
      </c>
      <c r="F11" s="65">
        <f t="shared" si="7"/>
        <v>6.1180750679347033E-5</v>
      </c>
      <c r="G11" s="65">
        <f t="shared" si="8"/>
        <v>6.1775462048748462E-5</v>
      </c>
      <c r="H11" s="65">
        <f t="shared" si="9"/>
        <v>6.2370173418149863E-5</v>
      </c>
      <c r="I11" s="65">
        <f t="shared" si="10"/>
        <v>6.2964884787551726E-5</v>
      </c>
      <c r="J11" s="65">
        <f t="shared" si="11"/>
        <v>6.3559596156953561E-5</v>
      </c>
      <c r="K11" s="65">
        <f t="shared" si="12"/>
        <v>6.4154307526355424E-5</v>
      </c>
      <c r="L11" s="65">
        <f t="shared" si="13"/>
        <v>6.4749018895757273E-5</v>
      </c>
      <c r="M11" s="65">
        <f t="shared" si="14"/>
        <v>6.5343730265158688E-5</v>
      </c>
      <c r="N11" s="65">
        <f t="shared" si="15"/>
        <v>6.5938441634560537E-5</v>
      </c>
      <c r="O11" s="65">
        <f t="shared" si="16"/>
        <v>6.6533153003961953E-5</v>
      </c>
      <c r="P11" s="65"/>
      <c r="Q11" s="13" cm="1">
        <f t="array" ref="Q11:R11">LINEST('Female Baseline'!L11:U11,'Female Baseline'!L$2:U$2,TRUE,FALSE)</f>
        <v>4.5158909375113214E-8</v>
      </c>
      <c r="R11" s="61">
        <v>-3.1403753023478341E-5</v>
      </c>
      <c r="S11" s="65"/>
      <c r="U11" s="37"/>
      <c r="V11" s="37"/>
      <c r="W11" s="37"/>
      <c r="X11" s="37"/>
      <c r="Y11" s="37"/>
    </row>
    <row r="12" spans="1:25" x14ac:dyDescent="0.2">
      <c r="A12">
        <f t="shared" si="2"/>
        <v>9</v>
      </c>
      <c r="B12" s="65">
        <f t="shared" si="3"/>
        <v>5.4957158800857889E-5</v>
      </c>
      <c r="C12" s="65">
        <f t="shared" si="4"/>
        <v>5.6780089718366019E-5</v>
      </c>
      <c r="D12" s="65">
        <f t="shared" si="5"/>
        <v>5.8603020635874202E-5</v>
      </c>
      <c r="E12" s="65">
        <f t="shared" si="6"/>
        <v>6.0425951553383253E-5</v>
      </c>
      <c r="F12" s="65">
        <f t="shared" si="7"/>
        <v>6.2248882470891437E-5</v>
      </c>
      <c r="G12" s="65">
        <f t="shared" si="8"/>
        <v>6.407181338839962E-5</v>
      </c>
      <c r="H12" s="65">
        <f t="shared" si="9"/>
        <v>6.5894744305907804E-5</v>
      </c>
      <c r="I12" s="65">
        <f t="shared" si="10"/>
        <v>6.7717675223415933E-5</v>
      </c>
      <c r="J12" s="65">
        <f t="shared" si="11"/>
        <v>6.9540606140924117E-5</v>
      </c>
      <c r="K12" s="65">
        <f t="shared" si="12"/>
        <v>7.1363537058433113E-5</v>
      </c>
      <c r="L12" s="65">
        <f t="shared" si="13"/>
        <v>7.3186467975941297E-5</v>
      </c>
      <c r="M12" s="65">
        <f t="shared" si="14"/>
        <v>7.5009398893449535E-5</v>
      </c>
      <c r="N12" s="65">
        <f t="shared" si="15"/>
        <v>7.6832329810957664E-5</v>
      </c>
      <c r="O12" s="65">
        <f t="shared" si="16"/>
        <v>7.8655260728465847E-5</v>
      </c>
      <c r="P12" s="65"/>
      <c r="Q12" s="13" cm="1">
        <f t="array" ref="Q12:R12">LINEST('Female Baseline'!L12:U12,'Female Baseline'!L$2:U$2,TRUE,FALSE)</f>
        <v>3.9698300139722498E-6</v>
      </c>
      <c r="R12" s="61">
        <v>-7.9393074862970144E-3</v>
      </c>
      <c r="S12" s="65"/>
      <c r="U12" s="37"/>
      <c r="V12" s="37"/>
      <c r="W12" s="37"/>
      <c r="X12" s="37"/>
      <c r="Y12" s="37"/>
    </row>
    <row r="13" spans="1:25" x14ac:dyDescent="0.2">
      <c r="A13">
        <f t="shared" si="2"/>
        <v>10</v>
      </c>
      <c r="B13" s="65">
        <f t="shared" si="3"/>
        <v>7.3313031398404148E-5</v>
      </c>
      <c r="C13" s="65">
        <f t="shared" si="4"/>
        <v>7.2257495985007672E-5</v>
      </c>
      <c r="D13" s="65">
        <f t="shared" si="5"/>
        <v>7.1201960571610763E-5</v>
      </c>
      <c r="E13" s="65">
        <f t="shared" si="6"/>
        <v>7.0146425158214721E-5</v>
      </c>
      <c r="F13" s="65">
        <f t="shared" si="7"/>
        <v>6.9090889744818354E-5</v>
      </c>
      <c r="G13" s="65">
        <f t="shared" si="8"/>
        <v>6.8035354331421444E-5</v>
      </c>
      <c r="H13" s="65">
        <f t="shared" si="9"/>
        <v>6.6979818918024969E-5</v>
      </c>
      <c r="I13" s="65">
        <f t="shared" si="10"/>
        <v>6.5924283504628493E-5</v>
      </c>
      <c r="J13" s="65">
        <f t="shared" si="11"/>
        <v>6.4868748091231583E-5</v>
      </c>
      <c r="K13" s="65">
        <f t="shared" si="12"/>
        <v>6.3813212677835541E-5</v>
      </c>
      <c r="L13" s="65">
        <f t="shared" si="13"/>
        <v>6.2757677264439066E-5</v>
      </c>
      <c r="M13" s="65">
        <f t="shared" si="14"/>
        <v>6.1702141851042265E-5</v>
      </c>
      <c r="N13" s="65">
        <f t="shared" si="15"/>
        <v>6.0646606437645789E-5</v>
      </c>
      <c r="O13" s="65">
        <f t="shared" si="16"/>
        <v>5.959107102424888E-5</v>
      </c>
      <c r="P13" s="65"/>
      <c r="Q13" s="13" cm="1">
        <f t="array" ref="Q13:R13">LINEST('Female Baseline'!L13:U13,'Female Baseline'!L$2:U$2,TRUE,FALSE)</f>
        <v>-6.9309526728639705E-7</v>
      </c>
      <c r="R13" s="61">
        <v>1.4734827840541755E-3</v>
      </c>
      <c r="S13" s="65"/>
      <c r="U13" s="37"/>
      <c r="V13" s="37"/>
      <c r="W13" s="37"/>
      <c r="X13" s="37"/>
      <c r="Y13" s="37"/>
    </row>
    <row r="14" spans="1:25" x14ac:dyDescent="0.2">
      <c r="A14">
        <f t="shared" si="2"/>
        <v>11</v>
      </c>
      <c r="B14" s="65">
        <f t="shared" si="3"/>
        <v>8.8045426325834906E-5</v>
      </c>
      <c r="C14" s="65">
        <f t="shared" si="4"/>
        <v>8.4049533877265416E-5</v>
      </c>
      <c r="D14" s="65">
        <f t="shared" si="5"/>
        <v>8.0053641428695058E-5</v>
      </c>
      <c r="E14" s="65">
        <f t="shared" si="6"/>
        <v>7.6057748980125459E-5</v>
      </c>
      <c r="F14" s="65">
        <f t="shared" si="7"/>
        <v>7.2061856531555968E-5</v>
      </c>
      <c r="G14" s="65">
        <f t="shared" si="8"/>
        <v>6.806596408298561E-5</v>
      </c>
      <c r="H14" s="65">
        <f t="shared" si="9"/>
        <v>6.4070071634416011E-5</v>
      </c>
      <c r="I14" s="65">
        <f t="shared" si="10"/>
        <v>6.0074179185846412E-5</v>
      </c>
      <c r="J14" s="65">
        <f t="shared" si="11"/>
        <v>5.6078286737276054E-5</v>
      </c>
      <c r="K14" s="65">
        <f t="shared" si="12"/>
        <v>5.2082394288706564E-5</v>
      </c>
      <c r="L14" s="65">
        <f t="shared" si="13"/>
        <v>4.8086501840136965E-5</v>
      </c>
      <c r="M14" s="65">
        <f t="shared" si="14"/>
        <v>4.4090609391566607E-5</v>
      </c>
      <c r="N14" s="65">
        <f t="shared" si="15"/>
        <v>4.0094716942997116E-5</v>
      </c>
      <c r="O14" s="65">
        <f t="shared" si="16"/>
        <v>3.6098824494426758E-5</v>
      </c>
      <c r="P14" s="65"/>
      <c r="Q14" s="13" cm="1">
        <f t="array" ref="Q14:R14">LINEST('Female Baseline'!L14:U14,'Female Baseline'!L$2:U$2,TRUE,FALSE)</f>
        <v>-6.805781132985626E-6</v>
      </c>
      <c r="R14" s="61">
        <v>1.3772098767490483E-2</v>
      </c>
      <c r="S14" s="65"/>
      <c r="U14" s="37"/>
      <c r="V14" s="37"/>
      <c r="W14" s="37"/>
      <c r="X14" s="37"/>
      <c r="Y14" s="37"/>
    </row>
    <row r="15" spans="1:25" x14ac:dyDescent="0.2">
      <c r="A15">
        <f t="shared" si="2"/>
        <v>12</v>
      </c>
      <c r="B15" s="65">
        <f t="shared" si="3"/>
        <v>9.1025003437377556E-5</v>
      </c>
      <c r="C15" s="65">
        <f t="shared" si="4"/>
        <v>8.7551532354891021E-5</v>
      </c>
      <c r="D15" s="65">
        <f t="shared" si="5"/>
        <v>8.4078061272404052E-5</v>
      </c>
      <c r="E15" s="65">
        <f t="shared" si="6"/>
        <v>8.0604590189917299E-5</v>
      </c>
      <c r="F15" s="65">
        <f t="shared" si="7"/>
        <v>7.7131119107430764E-5</v>
      </c>
      <c r="G15" s="65">
        <f t="shared" si="8"/>
        <v>7.3657648024943794E-5</v>
      </c>
      <c r="H15" s="65">
        <f t="shared" si="9"/>
        <v>7.0184176942457042E-5</v>
      </c>
      <c r="I15" s="65">
        <f t="shared" si="10"/>
        <v>6.6710705859970507E-5</v>
      </c>
      <c r="J15" s="65">
        <f t="shared" si="11"/>
        <v>6.3237234777483537E-5</v>
      </c>
      <c r="K15" s="65">
        <f t="shared" si="12"/>
        <v>5.9763763694996785E-5</v>
      </c>
      <c r="L15" s="65">
        <f t="shared" si="13"/>
        <v>5.629029261251025E-5</v>
      </c>
      <c r="M15" s="65">
        <f t="shared" si="14"/>
        <v>5.2816821530023064E-5</v>
      </c>
      <c r="N15" s="65">
        <f t="shared" si="15"/>
        <v>4.9343350447536745E-5</v>
      </c>
      <c r="O15" s="65">
        <f t="shared" si="16"/>
        <v>4.5869879365049776E-5</v>
      </c>
      <c r="P15" s="65"/>
      <c r="Q15" s="13" cm="1">
        <f t="array" ref="Q15:R15">LINEST('Female Baseline'!L15:U15,'Female Baseline'!L$2:U$2,TRUE,FALSE)</f>
        <v>-1.678912261021657E-6</v>
      </c>
      <c r="R15" s="61">
        <v>3.4614766727696041E-3</v>
      </c>
      <c r="S15" s="65"/>
      <c r="U15" s="37"/>
      <c r="V15" s="37"/>
      <c r="W15" s="37"/>
      <c r="X15" s="37"/>
      <c r="Y15" s="37"/>
    </row>
    <row r="16" spans="1:25" x14ac:dyDescent="0.2">
      <c r="A16">
        <f t="shared" si="2"/>
        <v>13</v>
      </c>
      <c r="B16" s="65">
        <f t="shared" si="3"/>
        <v>9.108093824541062E-5</v>
      </c>
      <c r="C16" s="65">
        <f t="shared" si="4"/>
        <v>8.901355605026094E-5</v>
      </c>
      <c r="D16" s="65">
        <f t="shared" si="5"/>
        <v>8.6946173855111315E-5</v>
      </c>
      <c r="E16" s="65">
        <f t="shared" si="6"/>
        <v>8.4878791659961255E-5</v>
      </c>
      <c r="F16" s="65">
        <f t="shared" si="7"/>
        <v>8.281140946481163E-5</v>
      </c>
      <c r="G16" s="65">
        <f t="shared" si="8"/>
        <v>8.0744027269662004E-5</v>
      </c>
      <c r="H16" s="65">
        <f t="shared" si="9"/>
        <v>7.8676645074511945E-5</v>
      </c>
      <c r="I16" s="65">
        <f t="shared" si="10"/>
        <v>7.6609262879362265E-5</v>
      </c>
      <c r="J16" s="65">
        <f t="shared" si="11"/>
        <v>7.4541880684212639E-5</v>
      </c>
      <c r="K16" s="65">
        <f t="shared" si="12"/>
        <v>7.247449848906258E-5</v>
      </c>
      <c r="L16" s="65">
        <f t="shared" si="13"/>
        <v>7.0407116293912954E-5</v>
      </c>
      <c r="M16" s="65">
        <f t="shared" si="14"/>
        <v>6.8339734098762895E-5</v>
      </c>
      <c r="N16" s="65">
        <f t="shared" si="15"/>
        <v>6.6272351903613324E-5</v>
      </c>
      <c r="O16" s="65">
        <f t="shared" si="16"/>
        <v>6.4204969708463698E-5</v>
      </c>
      <c r="P16" s="65"/>
      <c r="Q16" s="13" cm="1">
        <f t="array" ref="Q16:R16">LINEST('Female Baseline'!L16:U16,'Female Baseline'!L$2:U$2,TRUE,FALSE)</f>
        <v>-3.7302786749180474E-6</v>
      </c>
      <c r="R16" s="61">
        <v>7.595755403913264E-3</v>
      </c>
      <c r="S16" s="65"/>
      <c r="U16" s="37"/>
      <c r="V16" s="37"/>
      <c r="W16" s="37"/>
      <c r="X16" s="37"/>
      <c r="Y16" s="37"/>
    </row>
    <row r="17" spans="1:25" x14ac:dyDescent="0.2">
      <c r="A17">
        <f t="shared" si="2"/>
        <v>14</v>
      </c>
      <c r="B17" s="65">
        <f t="shared" si="3"/>
        <v>8.9787443073241317E-5</v>
      </c>
      <c r="C17" s="65">
        <f t="shared" si="4"/>
        <v>8.956594320130482E-5</v>
      </c>
      <c r="D17" s="65">
        <f t="shared" si="5"/>
        <v>8.9344443329368323E-5</v>
      </c>
      <c r="E17" s="65">
        <f t="shared" si="6"/>
        <v>8.9122943457431718E-5</v>
      </c>
      <c r="F17" s="65">
        <f t="shared" si="7"/>
        <v>8.8901443585495221E-5</v>
      </c>
      <c r="G17" s="65">
        <f t="shared" si="8"/>
        <v>8.8679943713558832E-5</v>
      </c>
      <c r="H17" s="65">
        <f t="shared" si="9"/>
        <v>8.8458443841622119E-5</v>
      </c>
      <c r="I17" s="65">
        <f t="shared" si="10"/>
        <v>8.8236943969685622E-5</v>
      </c>
      <c r="J17" s="65">
        <f t="shared" si="11"/>
        <v>8.8015444097749125E-5</v>
      </c>
      <c r="K17" s="65">
        <f t="shared" si="12"/>
        <v>8.7793944225812519E-5</v>
      </c>
      <c r="L17" s="65">
        <f t="shared" si="13"/>
        <v>8.7572444353876022E-5</v>
      </c>
      <c r="M17" s="65">
        <f t="shared" si="14"/>
        <v>8.7350944481939417E-5</v>
      </c>
      <c r="N17" s="65">
        <f t="shared" si="15"/>
        <v>8.7129444610002812E-5</v>
      </c>
      <c r="O17" s="65">
        <f t="shared" si="16"/>
        <v>8.6907944738066423E-5</v>
      </c>
      <c r="P17" s="65"/>
      <c r="Q17" s="13" cm="1">
        <f t="array" ref="Q17:R17">LINEST('Female Baseline'!L17:U17,'Female Baseline'!L$2:U$2,TRUE,FALSE)</f>
        <v>8.6994083025862776E-7</v>
      </c>
      <c r="R17" s="61">
        <v>-1.6669108786102501E-3</v>
      </c>
      <c r="S17" s="65"/>
      <c r="U17" s="37"/>
      <c r="V17" s="37"/>
      <c r="W17" s="37"/>
      <c r="X17" s="37"/>
      <c r="Y17" s="37"/>
    </row>
    <row r="18" spans="1:25" x14ac:dyDescent="0.2">
      <c r="A18">
        <f t="shared" si="2"/>
        <v>15</v>
      </c>
      <c r="B18" s="65">
        <f t="shared" si="3"/>
        <v>9.8169613532779216E-5</v>
      </c>
      <c r="C18" s="65">
        <f t="shared" si="4"/>
        <v>9.9481359973057877E-5</v>
      </c>
      <c r="D18" s="65">
        <f t="shared" si="5"/>
        <v>1.0079310641333611E-4</v>
      </c>
      <c r="E18" s="65">
        <f t="shared" si="6"/>
        <v>1.0210485285361455E-4</v>
      </c>
      <c r="F18" s="65">
        <f t="shared" si="7"/>
        <v>1.0341659929389299E-4</v>
      </c>
      <c r="G18" s="65">
        <f t="shared" si="8"/>
        <v>1.0472834573417166E-4</v>
      </c>
      <c r="H18" s="65">
        <f t="shared" si="9"/>
        <v>1.0604009217444988E-4</v>
      </c>
      <c r="I18" s="65">
        <f t="shared" si="10"/>
        <v>1.0735183861472855E-4</v>
      </c>
      <c r="J18" s="65">
        <f t="shared" si="11"/>
        <v>1.0866358505500656E-4</v>
      </c>
      <c r="K18" s="65">
        <f t="shared" si="12"/>
        <v>1.0997533149528522E-4</v>
      </c>
      <c r="L18" s="65">
        <f t="shared" si="13"/>
        <v>1.1128707793556366E-4</v>
      </c>
      <c r="M18" s="65">
        <f t="shared" si="14"/>
        <v>1.1259882437584232E-4</v>
      </c>
      <c r="N18" s="65">
        <f t="shared" si="15"/>
        <v>1.1391057081612034E-4</v>
      </c>
      <c r="O18" s="65">
        <f t="shared" si="16"/>
        <v>1.15222317256399E-4</v>
      </c>
      <c r="P18" s="65"/>
      <c r="Q18" s="13" cm="1">
        <f t="array" ref="Q18:R18">LINEST('Female Baseline'!L18:U18,'Female Baseline'!L$2:U$2,TRUE,FALSE)</f>
        <v>1.1043975266546409E-6</v>
      </c>
      <c r="R18" s="61">
        <v>-2.1219249040300352E-3</v>
      </c>
      <c r="S18" s="65"/>
      <c r="U18" s="37"/>
      <c r="V18" s="37"/>
      <c r="W18" s="37"/>
      <c r="X18" s="37"/>
      <c r="Y18" s="37"/>
    </row>
    <row r="19" spans="1:25" x14ac:dyDescent="0.2">
      <c r="A19">
        <f t="shared" si="2"/>
        <v>16</v>
      </c>
      <c r="B19" s="65">
        <f t="shared" ref="B19:B66" si="17">0.5*(B$2*$Q19+$R19)+0.25*(B$2*$Q18+$R18+B$2*$Q20+$R20)</f>
        <v>1.2103140585217019E-4</v>
      </c>
      <c r="C19" s="65">
        <f t="shared" ref="C19:C66" si="18">0.5*(C$2*$Q19+$R19)+0.25*(C$2*$Q18+$R18+C$2*$Q20+$R20)</f>
        <v>1.233229087057705E-4</v>
      </c>
      <c r="D19" s="65">
        <f t="shared" ref="D19:D66" si="19">0.5*(D$2*$Q19+$R19)+0.25*(D$2*$Q18+$R18+D$2*$Q20+$R20)</f>
        <v>1.2561441155937081E-4</v>
      </c>
      <c r="E19" s="65">
        <f t="shared" ref="E19:E66" si="20">0.5*(E$2*$Q19+$R19)+0.25*(E$2*$Q18+$R18+E$2*$Q20+$R20)</f>
        <v>1.279059144129709E-4</v>
      </c>
      <c r="F19" s="65">
        <f t="shared" ref="F19:F66" si="21">0.5*(F$2*$Q19+$R19)+0.25*(F$2*$Q18+$R18+F$2*$Q20+$R20)</f>
        <v>1.3019741726657099E-4</v>
      </c>
      <c r="G19" s="65">
        <f t="shared" ref="G19:G66" si="22">0.5*(G$2*$Q19+$R19)+0.25*(G$2*$Q18+$R18+G$2*$Q20+$R20)</f>
        <v>1.3248892012017129E-4</v>
      </c>
      <c r="H19" s="65">
        <f t="shared" ref="H19:H66" si="23">0.5*(H$2*$Q19+$R19)+0.25*(H$2*$Q18+$R18+H$2*$Q20+$R20)</f>
        <v>1.347804229737716E-4</v>
      </c>
      <c r="I19" s="65">
        <f t="shared" ref="I19:I66" si="24">0.5*(I$2*$Q19+$R19)+0.25*(I$2*$Q18+$R18+I$2*$Q20+$R20)</f>
        <v>1.3707192582737213E-4</v>
      </c>
      <c r="J19" s="65">
        <f t="shared" ref="J19:J66" si="25">0.5*(J$2*$Q19+$R19)+0.25*(J$2*$Q18+$R18+J$2*$Q20+$R20)</f>
        <v>1.3936342868097178E-4</v>
      </c>
      <c r="K19" s="65">
        <f t="shared" ref="K19:O82" si="26">0.5*(K$2*$Q19+$R19)+0.25*(K$2*$Q18+$R18+K$2*$Q20+$R20)</f>
        <v>1.4165493153457209E-4</v>
      </c>
      <c r="L19" s="65">
        <f t="shared" si="26"/>
        <v>1.439464343881724E-4</v>
      </c>
      <c r="M19" s="65">
        <f t="shared" si="26"/>
        <v>1.4623793724177292E-4</v>
      </c>
      <c r="N19" s="65">
        <f t="shared" ref="N19:N50" si="27">0.5*(N$2*$Q19+$R19)+0.25*(N$2*$Q18+$R18+N$2*$Q20+$R20)</f>
        <v>1.4852944009537258E-4</v>
      </c>
      <c r="O19" s="65">
        <f t="shared" ref="O19:O50" si="28">0.5*(O$2*$Q19+$R19)+0.25*(O$2*$Q18+$R18+O$2*$Q20+$R20)</f>
        <v>1.5082094294897289E-4</v>
      </c>
      <c r="P19" s="65"/>
      <c r="Q19" s="13" cm="1">
        <f t="array" ref="Q19:R19">LINEST('Female Baseline'!L19:U19,'Female Baseline'!L$2:U$2,TRUE,FALSE)</f>
        <v>2.1682498775458634E-6</v>
      </c>
      <c r="R19" s="61">
        <v>-4.2430022390372467E-3</v>
      </c>
      <c r="S19" s="65"/>
      <c r="U19" s="37"/>
      <c r="V19" s="37"/>
      <c r="W19" s="37"/>
      <c r="X19" s="37"/>
      <c r="Y19" s="37"/>
    </row>
    <row r="20" spans="1:25" x14ac:dyDescent="0.2">
      <c r="A20">
        <f t="shared" si="2"/>
        <v>17</v>
      </c>
      <c r="B20" s="65">
        <f t="shared" si="17"/>
        <v>1.4627004177757011E-4</v>
      </c>
      <c r="C20" s="65">
        <f t="shared" si="18"/>
        <v>1.488378856811683E-4</v>
      </c>
      <c r="D20" s="65">
        <f t="shared" si="19"/>
        <v>1.5140572958476653E-4</v>
      </c>
      <c r="E20" s="65">
        <f t="shared" si="20"/>
        <v>1.5397357348836494E-4</v>
      </c>
      <c r="F20" s="65">
        <f t="shared" si="21"/>
        <v>1.5654141739196312E-4</v>
      </c>
      <c r="G20" s="65">
        <f t="shared" si="22"/>
        <v>1.5910926129556136E-4</v>
      </c>
      <c r="H20" s="65">
        <f t="shared" si="23"/>
        <v>1.6167710519915954E-4</v>
      </c>
      <c r="I20" s="65">
        <f t="shared" si="24"/>
        <v>1.6424494910275821E-4</v>
      </c>
      <c r="J20" s="65">
        <f t="shared" si="25"/>
        <v>1.6681279300635618E-4</v>
      </c>
      <c r="K20" s="65">
        <f t="shared" si="26"/>
        <v>1.6938063690995436E-4</v>
      </c>
      <c r="L20" s="65">
        <f t="shared" si="26"/>
        <v>1.719484808135526E-4</v>
      </c>
      <c r="M20" s="65">
        <f t="shared" si="26"/>
        <v>1.7451632471715122E-4</v>
      </c>
      <c r="N20" s="65">
        <f t="shared" si="27"/>
        <v>1.7708416862074919E-4</v>
      </c>
      <c r="O20" s="65">
        <f t="shared" si="28"/>
        <v>1.7965201252434742E-4</v>
      </c>
      <c r="P20" s="65"/>
      <c r="Q20" s="13" cm="1">
        <f t="array" ref="Q20:R20">LINEST('Female Baseline'!L20:U20,'Female Baseline'!L$2:U$2,TRUE,FALSE)</f>
        <v>3.7251141326545127E-6</v>
      </c>
      <c r="R20" s="61">
        <v>-7.3316279374325607E-3</v>
      </c>
      <c r="S20" s="65"/>
      <c r="U20" s="37"/>
      <c r="V20" s="37"/>
      <c r="W20" s="37"/>
      <c r="X20" s="37"/>
      <c r="Y20" s="37"/>
    </row>
    <row r="21" spans="1:25" x14ac:dyDescent="0.2">
      <c r="A21">
        <f t="shared" si="2"/>
        <v>18</v>
      </c>
      <c r="B21" s="65">
        <f t="shared" si="17"/>
        <v>1.6820871794389746E-4</v>
      </c>
      <c r="C21" s="65">
        <f t="shared" si="18"/>
        <v>1.6833720129510478E-4</v>
      </c>
      <c r="D21" s="65">
        <f t="shared" si="19"/>
        <v>1.6846568464631221E-4</v>
      </c>
      <c r="E21" s="65">
        <f t="shared" si="20"/>
        <v>1.6859416799751997E-4</v>
      </c>
      <c r="F21" s="65">
        <f t="shared" si="21"/>
        <v>1.6872265134872642E-4</v>
      </c>
      <c r="G21" s="65">
        <f t="shared" si="22"/>
        <v>1.6885113469993385E-4</v>
      </c>
      <c r="H21" s="65">
        <f t="shared" si="23"/>
        <v>1.6897961805114117E-4</v>
      </c>
      <c r="I21" s="65">
        <f t="shared" si="24"/>
        <v>1.6910810140234904E-4</v>
      </c>
      <c r="J21" s="65">
        <f t="shared" si="25"/>
        <v>1.6923658475355592E-4</v>
      </c>
      <c r="K21" s="65">
        <f t="shared" si="26"/>
        <v>1.6936506810476325E-4</v>
      </c>
      <c r="L21" s="65">
        <f t="shared" si="26"/>
        <v>1.6949355145597068E-4</v>
      </c>
      <c r="M21" s="65">
        <f t="shared" si="26"/>
        <v>1.69622034807178E-4</v>
      </c>
      <c r="N21" s="65">
        <f t="shared" si="27"/>
        <v>1.6975051815838532E-4</v>
      </c>
      <c r="O21" s="65">
        <f t="shared" si="28"/>
        <v>1.6987900150959275E-4</v>
      </c>
      <c r="P21" s="65"/>
      <c r="Q21" s="13" cm="1">
        <f t="array" ref="Q21:R21">LINEST('Female Baseline'!L21:U21,'Female Baseline'!L$2:U$2,TRUE,FALSE)</f>
        <v>6.5289747153820607E-7</v>
      </c>
      <c r="R21" s="61">
        <v>-1.1541267039174726E-3</v>
      </c>
      <c r="S21" s="65"/>
      <c r="U21" s="37"/>
      <c r="V21" s="37"/>
      <c r="W21" s="37"/>
      <c r="X21" s="37"/>
      <c r="Y21" s="37"/>
    </row>
    <row r="22" spans="1:25" x14ac:dyDescent="0.2">
      <c r="A22">
        <f t="shared" si="2"/>
        <v>19</v>
      </c>
      <c r="B22" s="65">
        <f t="shared" si="17"/>
        <v>1.7773899143645809E-4</v>
      </c>
      <c r="C22" s="65">
        <f t="shared" si="18"/>
        <v>1.7645946062948693E-4</v>
      </c>
      <c r="D22" s="65">
        <f t="shared" si="19"/>
        <v>1.7517992982251556E-4</v>
      </c>
      <c r="E22" s="65">
        <f t="shared" si="20"/>
        <v>1.7390039901554418E-4</v>
      </c>
      <c r="F22" s="65">
        <f t="shared" si="21"/>
        <v>1.7262086820857216E-4</v>
      </c>
      <c r="G22" s="65">
        <f t="shared" si="22"/>
        <v>1.7134133740160078E-4</v>
      </c>
      <c r="H22" s="65">
        <f t="shared" si="23"/>
        <v>1.7006180659462963E-4</v>
      </c>
      <c r="I22" s="65">
        <f t="shared" si="24"/>
        <v>1.6878227578765847E-4</v>
      </c>
      <c r="J22" s="65">
        <f t="shared" si="25"/>
        <v>1.6750274498068623E-4</v>
      </c>
      <c r="K22" s="65">
        <f t="shared" si="26"/>
        <v>1.6622321417371507E-4</v>
      </c>
      <c r="L22" s="65">
        <f t="shared" si="26"/>
        <v>1.6494368336674391E-4</v>
      </c>
      <c r="M22" s="65">
        <f t="shared" si="26"/>
        <v>1.6366415255977232E-4</v>
      </c>
      <c r="N22" s="65">
        <f t="shared" si="27"/>
        <v>1.623846217528003E-4</v>
      </c>
      <c r="O22" s="65">
        <f t="shared" si="28"/>
        <v>1.6110509094582892E-4</v>
      </c>
      <c r="P22" s="65"/>
      <c r="Q22" s="13" cm="1">
        <f t="array" ref="Q22:R22">LINEST('Female Baseline'!L22:U22,'Female Baseline'!L$2:U$2,TRUE,FALSE)</f>
        <v>-4.516975670901682E-6</v>
      </c>
      <c r="R22" s="61">
        <v>9.279710073336318E-3</v>
      </c>
      <c r="S22" s="65"/>
      <c r="U22" s="37"/>
      <c r="V22" s="37"/>
      <c r="W22" s="37"/>
      <c r="X22" s="37"/>
      <c r="Y22" s="37"/>
    </row>
    <row r="23" spans="1:25" x14ac:dyDescent="0.2">
      <c r="A23">
        <f t="shared" si="2"/>
        <v>20</v>
      </c>
      <c r="B23" s="65">
        <f t="shared" si="17"/>
        <v>1.7320651696712294E-4</v>
      </c>
      <c r="C23" s="65">
        <f t="shared" si="18"/>
        <v>1.7290306450923375E-4</v>
      </c>
      <c r="D23" s="65">
        <f t="shared" si="19"/>
        <v>1.7259961205134413E-4</v>
      </c>
      <c r="E23" s="65">
        <f t="shared" si="20"/>
        <v>1.7229615959345494E-4</v>
      </c>
      <c r="F23" s="65">
        <f t="shared" si="21"/>
        <v>1.7199270713556532E-4</v>
      </c>
      <c r="G23" s="65">
        <f t="shared" si="22"/>
        <v>1.7168925467767569E-4</v>
      </c>
      <c r="H23" s="65">
        <f t="shared" si="23"/>
        <v>1.713858022197865E-4</v>
      </c>
      <c r="I23" s="65">
        <f t="shared" si="24"/>
        <v>1.7108234976189731E-4</v>
      </c>
      <c r="J23" s="65">
        <f t="shared" si="25"/>
        <v>1.7077889730400726E-4</v>
      </c>
      <c r="K23" s="65">
        <f t="shared" si="26"/>
        <v>1.7047544484611807E-4</v>
      </c>
      <c r="L23" s="65">
        <f t="shared" si="26"/>
        <v>1.7017199238822888E-4</v>
      </c>
      <c r="M23" s="65">
        <f t="shared" si="26"/>
        <v>1.6986853993033926E-4</v>
      </c>
      <c r="N23" s="65">
        <f t="shared" si="27"/>
        <v>1.6956508747244963E-4</v>
      </c>
      <c r="O23" s="65">
        <f t="shared" si="28"/>
        <v>1.6926163501456001E-4</v>
      </c>
      <c r="P23" s="65"/>
      <c r="Q23" s="13" cm="1">
        <f t="array" ref="Q23:R23">LINEST('Female Baseline'!L23:U23,'Female Baseline'!L$2:U$2,TRUE,FALSE)</f>
        <v>3.2629306423792413E-6</v>
      </c>
      <c r="R23" s="61">
        <v>-6.4069097889586377E-3</v>
      </c>
      <c r="S23" s="65"/>
      <c r="U23" s="37"/>
      <c r="V23" s="37"/>
      <c r="W23" s="37"/>
      <c r="X23" s="37"/>
      <c r="Y23" s="37"/>
    </row>
    <row r="24" spans="1:25" x14ac:dyDescent="0.2">
      <c r="A24">
        <f t="shared" si="2"/>
        <v>21</v>
      </c>
      <c r="B24" s="65">
        <f t="shared" si="17"/>
        <v>1.7021462649021053E-4</v>
      </c>
      <c r="C24" s="65">
        <f t="shared" si="18"/>
        <v>1.7045809598928213E-4</v>
      </c>
      <c r="D24" s="65">
        <f t="shared" si="19"/>
        <v>1.7070156548835329E-4</v>
      </c>
      <c r="E24" s="65">
        <f t="shared" si="20"/>
        <v>1.7094503498742445E-4</v>
      </c>
      <c r="F24" s="65">
        <f t="shared" si="21"/>
        <v>1.7118850448649562E-4</v>
      </c>
      <c r="G24" s="65">
        <f t="shared" si="22"/>
        <v>1.7143197398556678E-4</v>
      </c>
      <c r="H24" s="65">
        <f t="shared" si="23"/>
        <v>1.7167544348463751E-4</v>
      </c>
      <c r="I24" s="65">
        <f t="shared" si="24"/>
        <v>1.719189129837091E-4</v>
      </c>
      <c r="J24" s="65">
        <f t="shared" si="25"/>
        <v>1.7216238248277983E-4</v>
      </c>
      <c r="K24" s="65">
        <f t="shared" si="26"/>
        <v>1.72405851981851E-4</v>
      </c>
      <c r="L24" s="65">
        <f t="shared" si="26"/>
        <v>1.7264932148092216E-4</v>
      </c>
      <c r="M24" s="65">
        <f t="shared" si="26"/>
        <v>1.7289279097999289E-4</v>
      </c>
      <c r="N24" s="65">
        <f t="shared" si="27"/>
        <v>1.7313626047906448E-4</v>
      </c>
      <c r="O24" s="65">
        <f t="shared" si="28"/>
        <v>1.7337972997813521E-4</v>
      </c>
      <c r="P24" s="65"/>
      <c r="Q24" s="13" cm="1">
        <f t="array" ref="Q24:R24">LINEST('Female Baseline'!L24:U24,'Female Baseline'!L$2:U$2,TRUE,FALSE)</f>
        <v>-3.2226954454145451E-6</v>
      </c>
      <c r="R24" s="61">
        <v>6.6666933338805157E-3</v>
      </c>
      <c r="S24" s="65"/>
      <c r="U24" s="37"/>
      <c r="V24" s="37"/>
      <c r="W24" s="37"/>
      <c r="X24" s="37"/>
      <c r="Y24" s="37"/>
    </row>
    <row r="25" spans="1:25" x14ac:dyDescent="0.2">
      <c r="A25">
        <f t="shared" si="2"/>
        <v>22</v>
      </c>
      <c r="B25" s="65">
        <f t="shared" si="17"/>
        <v>1.6444101003176446E-4</v>
      </c>
      <c r="C25" s="65">
        <f t="shared" si="18"/>
        <v>1.6735759681248217E-4</v>
      </c>
      <c r="D25" s="65">
        <f t="shared" si="19"/>
        <v>1.7027418359319901E-4</v>
      </c>
      <c r="E25" s="65">
        <f t="shared" si="20"/>
        <v>1.7319077037391542E-4</v>
      </c>
      <c r="F25" s="65">
        <f t="shared" si="21"/>
        <v>1.7610735715463182E-4</v>
      </c>
      <c r="G25" s="65">
        <f t="shared" si="22"/>
        <v>1.7902394393534823E-4</v>
      </c>
      <c r="H25" s="65">
        <f t="shared" si="23"/>
        <v>1.8194053071606464E-4</v>
      </c>
      <c r="I25" s="65">
        <f t="shared" si="24"/>
        <v>1.8485711749678148E-4</v>
      </c>
      <c r="J25" s="65">
        <f t="shared" si="25"/>
        <v>1.8777370427749832E-4</v>
      </c>
      <c r="K25" s="65">
        <f t="shared" si="26"/>
        <v>1.9069029105821473E-4</v>
      </c>
      <c r="L25" s="65">
        <f t="shared" si="26"/>
        <v>1.9360687783893113E-4</v>
      </c>
      <c r="M25" s="65">
        <f t="shared" si="26"/>
        <v>1.9652346461964754E-4</v>
      </c>
      <c r="N25" s="65">
        <f t="shared" si="27"/>
        <v>1.9944005140036395E-4</v>
      </c>
      <c r="O25" s="65">
        <f t="shared" si="28"/>
        <v>2.0235663818108079E-4</v>
      </c>
      <c r="P25" s="65"/>
      <c r="Q25" s="13" cm="1">
        <f t="array" ref="Q25:R25">LINEST('Female Baseline'!L25:U25,'Female Baseline'!L$2:U$2,TRUE,FALSE)</f>
        <v>4.1563382447343705E-6</v>
      </c>
      <c r="R25" s="61">
        <v>-8.2031131453734387E-3</v>
      </c>
      <c r="S25" s="65"/>
      <c r="U25" s="37"/>
      <c r="V25" s="37"/>
      <c r="W25" s="37"/>
      <c r="X25" s="37"/>
      <c r="Y25" s="37"/>
    </row>
    <row r="26" spans="1:25" x14ac:dyDescent="0.2">
      <c r="A26">
        <f t="shared" si="2"/>
        <v>23</v>
      </c>
      <c r="B26" s="65">
        <f t="shared" si="17"/>
        <v>1.7086649757280478E-4</v>
      </c>
      <c r="C26" s="65">
        <f t="shared" si="18"/>
        <v>1.7436672296923658E-4</v>
      </c>
      <c r="D26" s="65">
        <f t="shared" si="19"/>
        <v>1.7786694836566816E-4</v>
      </c>
      <c r="E26" s="65">
        <f t="shared" si="20"/>
        <v>1.8136717376209953E-4</v>
      </c>
      <c r="F26" s="65">
        <f t="shared" si="21"/>
        <v>1.8486739915853003E-4</v>
      </c>
      <c r="G26" s="65">
        <f t="shared" si="22"/>
        <v>1.8836762455496162E-4</v>
      </c>
      <c r="H26" s="65">
        <f t="shared" si="23"/>
        <v>1.9186784995139298E-4</v>
      </c>
      <c r="I26" s="65">
        <f t="shared" si="24"/>
        <v>1.9536807534782457E-4</v>
      </c>
      <c r="J26" s="65">
        <f t="shared" si="25"/>
        <v>1.9886830074425594E-4</v>
      </c>
      <c r="K26" s="65">
        <f t="shared" si="26"/>
        <v>2.0236852614068752E-4</v>
      </c>
      <c r="L26" s="65">
        <f t="shared" si="26"/>
        <v>2.0586875153711889E-4</v>
      </c>
      <c r="M26" s="65">
        <f t="shared" si="26"/>
        <v>2.0936897693354939E-4</v>
      </c>
      <c r="N26" s="65">
        <f t="shared" si="27"/>
        <v>2.1286920232998097E-4</v>
      </c>
      <c r="O26" s="65">
        <f t="shared" si="28"/>
        <v>2.1636942772641234E-4</v>
      </c>
      <c r="P26" s="65"/>
      <c r="Q26" s="13" cm="1">
        <f t="array" ref="Q26:R26">LINEST('Female Baseline'!L26:U26,'Female Baseline'!L$2:U$2,TRUE,FALSE)</f>
        <v>6.5763660788123302E-6</v>
      </c>
      <c r="R26" s="61">
        <v>-1.3052060719968296E-2</v>
      </c>
      <c r="S26" s="65"/>
      <c r="U26" s="37"/>
      <c r="V26" s="37"/>
      <c r="W26" s="37"/>
      <c r="X26" s="37"/>
      <c r="Y26" s="37"/>
    </row>
    <row r="27" spans="1:25" x14ac:dyDescent="0.2">
      <c r="A27">
        <f t="shared" si="2"/>
        <v>24</v>
      </c>
      <c r="B27" s="65">
        <f t="shared" si="17"/>
        <v>1.8454317712506072E-4</v>
      </c>
      <c r="C27" s="65">
        <f t="shared" si="18"/>
        <v>1.8498674193752611E-4</v>
      </c>
      <c r="D27" s="65">
        <f t="shared" si="19"/>
        <v>1.8543030674999194E-4</v>
      </c>
      <c r="E27" s="65">
        <f t="shared" si="20"/>
        <v>1.8587387156245732E-4</v>
      </c>
      <c r="F27" s="65">
        <f t="shared" si="21"/>
        <v>1.8631743637492228E-4</v>
      </c>
      <c r="G27" s="65">
        <f t="shared" si="22"/>
        <v>1.867610011873881E-4</v>
      </c>
      <c r="H27" s="65">
        <f t="shared" si="23"/>
        <v>1.8720456599985349E-4</v>
      </c>
      <c r="I27" s="65">
        <f t="shared" si="24"/>
        <v>1.8764813081231931E-4</v>
      </c>
      <c r="J27" s="65">
        <f t="shared" si="25"/>
        <v>1.880916956247847E-4</v>
      </c>
      <c r="K27" s="65">
        <f t="shared" si="26"/>
        <v>1.8853526043725052E-4</v>
      </c>
      <c r="L27" s="65">
        <f t="shared" si="26"/>
        <v>1.8897882524971591E-4</v>
      </c>
      <c r="M27" s="65">
        <f t="shared" si="26"/>
        <v>1.8942239006218087E-4</v>
      </c>
      <c r="N27" s="65">
        <f t="shared" si="27"/>
        <v>1.8986595487464669E-4</v>
      </c>
      <c r="O27" s="65">
        <f t="shared" si="28"/>
        <v>1.9030951968711208E-4</v>
      </c>
      <c r="P27" s="65"/>
      <c r="Q27" s="13" cm="1">
        <f t="array" ref="Q27:R27">LINEST('Female Baseline'!L27:U27,'Female Baseline'!L$2:U$2,TRUE,FALSE)</f>
        <v>-3.30816881663352E-6</v>
      </c>
      <c r="R27" s="61">
        <v>6.8488883882929725E-3</v>
      </c>
      <c r="S27" s="65"/>
      <c r="U27" s="37"/>
      <c r="V27" s="37"/>
      <c r="W27" s="37"/>
      <c r="X27" s="37"/>
      <c r="Y27" s="37"/>
    </row>
    <row r="28" spans="1:25" x14ac:dyDescent="0.2">
      <c r="A28">
        <f t="shared" si="2"/>
        <v>25</v>
      </c>
      <c r="B28" s="65">
        <f t="shared" si="17"/>
        <v>1.9222259879669488E-4</v>
      </c>
      <c r="C28" s="65">
        <f t="shared" si="18"/>
        <v>1.9202736378916784E-4</v>
      </c>
      <c r="D28" s="65">
        <f t="shared" si="19"/>
        <v>1.9183212878164113E-4</v>
      </c>
      <c r="E28" s="65">
        <f t="shared" si="20"/>
        <v>1.9163689377411409E-4</v>
      </c>
      <c r="F28" s="65">
        <f t="shared" si="21"/>
        <v>1.9144165876658706E-4</v>
      </c>
      <c r="G28" s="65">
        <f t="shared" si="22"/>
        <v>1.9124642375906024E-4</v>
      </c>
      <c r="H28" s="65">
        <f t="shared" si="23"/>
        <v>1.910511887515332E-4</v>
      </c>
      <c r="I28" s="65">
        <f t="shared" si="24"/>
        <v>1.9085595374400638E-4</v>
      </c>
      <c r="J28" s="65">
        <f t="shared" si="25"/>
        <v>1.9066071873647945E-4</v>
      </c>
      <c r="K28" s="65">
        <f t="shared" si="26"/>
        <v>1.9046548372895263E-4</v>
      </c>
      <c r="L28" s="65">
        <f t="shared" si="26"/>
        <v>1.902702487214256E-4</v>
      </c>
      <c r="M28" s="65">
        <f t="shared" si="26"/>
        <v>1.9007501371389856E-4</v>
      </c>
      <c r="N28" s="65">
        <f t="shared" si="27"/>
        <v>1.8987977870637174E-4</v>
      </c>
      <c r="O28" s="65">
        <f t="shared" si="28"/>
        <v>1.896845436988447E-4</v>
      </c>
      <c r="P28" s="65"/>
      <c r="Q28" s="13" cm="1">
        <f t="array" ref="Q28:R28">LINEST('Female Baseline'!L28:U28,'Female Baseline'!L$2:U$2,TRUE,FALSE)</f>
        <v>1.8142308043167915E-6</v>
      </c>
      <c r="R28" s="61">
        <v>-3.4738044403401914E-3</v>
      </c>
      <c r="S28" s="65"/>
      <c r="U28" s="37"/>
      <c r="V28" s="37"/>
      <c r="W28" s="37"/>
      <c r="X28" s="37"/>
      <c r="Y28" s="37"/>
    </row>
    <row r="29" spans="1:25" x14ac:dyDescent="0.2">
      <c r="A29">
        <f t="shared" si="2"/>
        <v>26</v>
      </c>
      <c r="B29" s="65">
        <f t="shared" si="17"/>
        <v>2.0506365488642779E-4</v>
      </c>
      <c r="C29" s="65">
        <f t="shared" si="18"/>
        <v>2.0497351834319888E-4</v>
      </c>
      <c r="D29" s="65">
        <f t="shared" si="19"/>
        <v>2.0488338179997016E-4</v>
      </c>
      <c r="E29" s="65">
        <f t="shared" si="20"/>
        <v>2.0479324525674123E-4</v>
      </c>
      <c r="F29" s="65">
        <f t="shared" si="21"/>
        <v>2.0470310871351232E-4</v>
      </c>
      <c r="G29" s="65">
        <f t="shared" si="22"/>
        <v>2.0461297217028342E-4</v>
      </c>
      <c r="H29" s="65">
        <f t="shared" si="23"/>
        <v>2.0452283562705448E-4</v>
      </c>
      <c r="I29" s="65">
        <f t="shared" si="24"/>
        <v>2.0443269908382557E-4</v>
      </c>
      <c r="J29" s="65">
        <f t="shared" si="25"/>
        <v>2.0434256254059688E-4</v>
      </c>
      <c r="K29" s="65">
        <f t="shared" si="26"/>
        <v>2.0425242599736795E-4</v>
      </c>
      <c r="L29" s="65">
        <f t="shared" si="26"/>
        <v>2.0416228945413904E-4</v>
      </c>
      <c r="M29" s="65">
        <f t="shared" si="26"/>
        <v>2.0407215291091014E-4</v>
      </c>
      <c r="N29" s="65">
        <f t="shared" si="27"/>
        <v>2.039820163676812E-4</v>
      </c>
      <c r="O29" s="65">
        <f t="shared" si="28"/>
        <v>2.0389187982445227E-4</v>
      </c>
      <c r="P29" s="65"/>
      <c r="Q29" s="13" cm="1">
        <f t="array" ref="Q29:R29">LINEST('Female Baseline'!L29:U29,'Female Baseline'!L$2:U$2,TRUE,FALSE)</f>
        <v>-1.1012328221077487E-6</v>
      </c>
      <c r="R29" s="61">
        <v>2.4373003480906378E-3</v>
      </c>
      <c r="S29" s="65"/>
      <c r="U29" s="37"/>
      <c r="V29" s="37"/>
      <c r="W29" s="37"/>
      <c r="X29" s="37"/>
      <c r="Y29" s="37"/>
    </row>
    <row r="30" spans="1:25" x14ac:dyDescent="0.2">
      <c r="A30">
        <f t="shared" si="2"/>
        <v>27</v>
      </c>
      <c r="B30" s="65">
        <f t="shared" si="17"/>
        <v>2.1183698541130488E-4</v>
      </c>
      <c r="C30" s="65">
        <f t="shared" si="18"/>
        <v>2.1360662591659682E-4</v>
      </c>
      <c r="D30" s="65">
        <f t="shared" si="19"/>
        <v>2.1537626642188703E-4</v>
      </c>
      <c r="E30" s="65">
        <f t="shared" si="20"/>
        <v>2.171459069271781E-4</v>
      </c>
      <c r="F30" s="65">
        <f t="shared" si="21"/>
        <v>2.1891554743246831E-4</v>
      </c>
      <c r="G30" s="65">
        <f t="shared" si="22"/>
        <v>2.2068518793776028E-4</v>
      </c>
      <c r="H30" s="65">
        <f t="shared" si="23"/>
        <v>2.2245482844305048E-4</v>
      </c>
      <c r="I30" s="65">
        <f t="shared" si="24"/>
        <v>2.2422446894834156E-4</v>
      </c>
      <c r="J30" s="65">
        <f t="shared" si="25"/>
        <v>2.2599410945363263E-4</v>
      </c>
      <c r="K30" s="65">
        <f t="shared" si="26"/>
        <v>2.2776374995892371E-4</v>
      </c>
      <c r="L30" s="65">
        <f t="shared" si="26"/>
        <v>2.2953339046421481E-4</v>
      </c>
      <c r="M30" s="65">
        <f t="shared" si="26"/>
        <v>2.3130303096950499E-4</v>
      </c>
      <c r="N30" s="65">
        <f t="shared" si="27"/>
        <v>2.3307267147479696E-4</v>
      </c>
      <c r="O30" s="65">
        <f t="shared" si="28"/>
        <v>2.3484231198008803E-4</v>
      </c>
      <c r="P30" s="65"/>
      <c r="Q30" s="13" cm="1">
        <f t="array" ref="Q30:R30">LINEST('Female Baseline'!L30:U30,'Female Baseline'!L$2:U$2,TRUE,FALSE)</f>
        <v>2.7688666983195287E-8</v>
      </c>
      <c r="R30" s="61">
        <v>1.4415617126480344E-4</v>
      </c>
      <c r="S30" s="65"/>
      <c r="U30" s="37"/>
      <c r="V30" s="37"/>
      <c r="W30" s="37"/>
      <c r="X30" s="37"/>
      <c r="Y30" s="37"/>
    </row>
    <row r="31" spans="1:25" x14ac:dyDescent="0.2">
      <c r="A31">
        <f t="shared" si="2"/>
        <v>28</v>
      </c>
      <c r="B31" s="65">
        <f t="shared" si="17"/>
        <v>2.3990315451230884E-4</v>
      </c>
      <c r="C31" s="65">
        <f t="shared" si="18"/>
        <v>2.4243818875896959E-4</v>
      </c>
      <c r="D31" s="65">
        <f t="shared" si="19"/>
        <v>2.4497322300562818E-4</v>
      </c>
      <c r="E31" s="65">
        <f t="shared" si="20"/>
        <v>2.475082572522885E-4</v>
      </c>
      <c r="F31" s="65">
        <f t="shared" si="21"/>
        <v>2.5004329149894708E-4</v>
      </c>
      <c r="G31" s="65">
        <f t="shared" si="22"/>
        <v>2.525783257456074E-4</v>
      </c>
      <c r="H31" s="65">
        <f t="shared" si="23"/>
        <v>2.5511335999226599E-4</v>
      </c>
      <c r="I31" s="65">
        <f t="shared" si="24"/>
        <v>2.5764839423892631E-4</v>
      </c>
      <c r="J31" s="65">
        <f t="shared" si="25"/>
        <v>2.6018342848558706E-4</v>
      </c>
      <c r="K31" s="65">
        <f t="shared" si="26"/>
        <v>2.6271846273224521E-4</v>
      </c>
      <c r="L31" s="65">
        <f t="shared" si="26"/>
        <v>2.6525349697890553E-4</v>
      </c>
      <c r="M31" s="65">
        <f t="shared" si="26"/>
        <v>2.6778853122556455E-4</v>
      </c>
      <c r="N31" s="65">
        <f t="shared" si="27"/>
        <v>2.7032356547222443E-4</v>
      </c>
      <c r="O31" s="65">
        <f t="shared" si="28"/>
        <v>2.7285859971888518E-4</v>
      </c>
      <c r="P31" s="65"/>
      <c r="Q31" s="13" cm="1">
        <f t="array" ref="Q31:R31">LINEST('Female Baseline'!L31:U31,'Female Baseline'!L$2:U$2,TRUE,FALSE)</f>
        <v>8.124417509305161E-6</v>
      </c>
      <c r="R31" s="61">
        <v>-1.6106174411514268E-2</v>
      </c>
      <c r="S31" s="65"/>
      <c r="U31" s="37"/>
      <c r="V31" s="37"/>
      <c r="W31" s="37"/>
      <c r="X31" s="37"/>
      <c r="Y31" s="37"/>
    </row>
    <row r="32" spans="1:25" x14ac:dyDescent="0.2">
      <c r="A32">
        <f t="shared" si="2"/>
        <v>29</v>
      </c>
      <c r="B32" s="65">
        <f t="shared" si="17"/>
        <v>2.9164821741324109E-4</v>
      </c>
      <c r="C32" s="65">
        <f t="shared" si="18"/>
        <v>2.8971537033683136E-4</v>
      </c>
      <c r="D32" s="65">
        <f t="shared" si="19"/>
        <v>2.8778252326042099E-4</v>
      </c>
      <c r="E32" s="65">
        <f t="shared" si="20"/>
        <v>2.8584967618401039E-4</v>
      </c>
      <c r="F32" s="65">
        <f t="shared" si="21"/>
        <v>2.8391682910760001E-4</v>
      </c>
      <c r="G32" s="65">
        <f t="shared" si="22"/>
        <v>2.8198398203119028E-4</v>
      </c>
      <c r="H32" s="65">
        <f t="shared" si="23"/>
        <v>2.8005113495477903E-4</v>
      </c>
      <c r="I32" s="65">
        <f t="shared" si="24"/>
        <v>2.781182878783693E-4</v>
      </c>
      <c r="J32" s="65">
        <f t="shared" si="25"/>
        <v>2.7618544080195958E-4</v>
      </c>
      <c r="K32" s="65">
        <f t="shared" si="26"/>
        <v>2.7425259372554833E-4</v>
      </c>
      <c r="L32" s="65">
        <f t="shared" si="26"/>
        <v>2.723197466491386E-4</v>
      </c>
      <c r="M32" s="65">
        <f t="shared" si="26"/>
        <v>2.7038689957272822E-4</v>
      </c>
      <c r="N32" s="65">
        <f t="shared" si="27"/>
        <v>2.6845405249631762E-4</v>
      </c>
      <c r="O32" s="65">
        <f t="shared" si="28"/>
        <v>2.665212054199079E-4</v>
      </c>
      <c r="P32" s="65"/>
      <c r="Q32" s="13" cm="1">
        <f t="array" ref="Q32:R32">LINEST('Female Baseline'!L32:U32,'Female Baseline'!L$2:U$2,TRUE,FALSE)</f>
        <v>-6.136386698955006E-6</v>
      </c>
      <c r="R32" s="61">
        <v>1.2646129926669561E-2</v>
      </c>
      <c r="S32" s="65"/>
      <c r="U32" s="37"/>
      <c r="V32" s="37"/>
      <c r="W32" s="37"/>
      <c r="X32" s="37"/>
      <c r="Y32" s="37"/>
    </row>
    <row r="33" spans="1:25" x14ac:dyDescent="0.2">
      <c r="A33">
        <f t="shared" si="2"/>
        <v>30</v>
      </c>
      <c r="B33" s="65">
        <f t="shared" si="17"/>
        <v>3.2040614122295181E-4</v>
      </c>
      <c r="C33" s="65">
        <f t="shared" si="18"/>
        <v>3.1552664708447151E-4</v>
      </c>
      <c r="D33" s="65">
        <f t="shared" si="19"/>
        <v>3.1064715294599164E-4</v>
      </c>
      <c r="E33" s="65">
        <f t="shared" si="20"/>
        <v>3.0576765880751134E-4</v>
      </c>
      <c r="F33" s="65">
        <f t="shared" si="21"/>
        <v>3.0088816466903147E-4</v>
      </c>
      <c r="G33" s="65">
        <f t="shared" si="22"/>
        <v>2.9600867053055117E-4</v>
      </c>
      <c r="H33" s="65">
        <f t="shared" si="23"/>
        <v>2.911291763920713E-4</v>
      </c>
      <c r="I33" s="65">
        <f t="shared" si="24"/>
        <v>2.86249682253591E-4</v>
      </c>
      <c r="J33" s="65">
        <f t="shared" si="25"/>
        <v>2.813701881151107E-4</v>
      </c>
      <c r="K33" s="65">
        <f t="shared" si="26"/>
        <v>2.764906939766304E-4</v>
      </c>
      <c r="L33" s="65">
        <f t="shared" si="26"/>
        <v>2.7161119983815053E-4</v>
      </c>
      <c r="M33" s="65">
        <f t="shared" si="26"/>
        <v>2.6673170569967066E-4</v>
      </c>
      <c r="N33" s="65">
        <f t="shared" si="27"/>
        <v>2.6185221156118993E-4</v>
      </c>
      <c r="O33" s="65">
        <f t="shared" si="28"/>
        <v>2.5697271742270962E-4</v>
      </c>
      <c r="P33" s="65"/>
      <c r="Q33" s="13" cm="1">
        <f t="array" ref="Q33:R33">LINEST('Female Baseline'!L33:U33,'Female Baseline'!L$2:U$2,TRUE,FALSE)</f>
        <v>-3.5830324170362827E-6</v>
      </c>
      <c r="R33" s="61">
        <v>7.5205979221667895E-3</v>
      </c>
      <c r="S33" s="65"/>
      <c r="U33" s="37"/>
      <c r="V33" s="37"/>
      <c r="W33" s="37"/>
      <c r="X33" s="37"/>
      <c r="Y33" s="37"/>
    </row>
    <row r="34" spans="1:25" x14ac:dyDescent="0.2">
      <c r="A34">
        <f t="shared" si="2"/>
        <v>31</v>
      </c>
      <c r="B34" s="65">
        <f t="shared" si="17"/>
        <v>3.3146591203775996E-4</v>
      </c>
      <c r="C34" s="65">
        <f t="shared" si="18"/>
        <v>3.2677565401892546E-4</v>
      </c>
      <c r="D34" s="65">
        <f t="shared" si="19"/>
        <v>3.2208539600009117E-4</v>
      </c>
      <c r="E34" s="65">
        <f t="shared" si="20"/>
        <v>3.1739513798125776E-4</v>
      </c>
      <c r="F34" s="65">
        <f t="shared" si="21"/>
        <v>3.1270487996242348E-4</v>
      </c>
      <c r="G34" s="65">
        <f t="shared" si="22"/>
        <v>3.0801462194358898E-4</v>
      </c>
      <c r="H34" s="65">
        <f t="shared" si="23"/>
        <v>3.0332436392475556E-4</v>
      </c>
      <c r="I34" s="65">
        <f t="shared" si="24"/>
        <v>2.9863410590592128E-4</v>
      </c>
      <c r="J34" s="65">
        <f t="shared" si="25"/>
        <v>2.9394384788708678E-4</v>
      </c>
      <c r="K34" s="65">
        <f t="shared" si="26"/>
        <v>2.892535898682525E-4</v>
      </c>
      <c r="L34" s="65">
        <f t="shared" si="26"/>
        <v>2.8456333184941887E-4</v>
      </c>
      <c r="M34" s="65">
        <f t="shared" si="26"/>
        <v>2.798730738305848E-4</v>
      </c>
      <c r="N34" s="65">
        <f t="shared" si="27"/>
        <v>2.751828158117503E-4</v>
      </c>
      <c r="O34" s="65">
        <f t="shared" si="28"/>
        <v>2.704925577929158E-4</v>
      </c>
      <c r="P34" s="65"/>
      <c r="Q34" s="13" cm="1">
        <f t="array" ref="Q34:R34">LINEST('Female Baseline'!L34:U34,'Female Baseline'!L$2:U$2,TRUE,FALSE)</f>
        <v>-6.2155250208930079E-6</v>
      </c>
      <c r="R34" s="61">
        <v>1.2825431667269032E-2</v>
      </c>
      <c r="S34" s="65"/>
      <c r="U34" s="37"/>
      <c r="V34" s="37"/>
      <c r="W34" s="37"/>
      <c r="X34" s="37"/>
      <c r="Y34" s="37"/>
    </row>
    <row r="35" spans="1:25" x14ac:dyDescent="0.2">
      <c r="A35">
        <f t="shared" si="2"/>
        <v>32</v>
      </c>
      <c r="B35" s="65">
        <f t="shared" si="17"/>
        <v>3.4947316664322948E-4</v>
      </c>
      <c r="C35" s="65">
        <f t="shared" si="18"/>
        <v>3.462209040015745E-4</v>
      </c>
      <c r="D35" s="65">
        <f t="shared" si="19"/>
        <v>3.4296864135991952E-4</v>
      </c>
      <c r="E35" s="65">
        <f t="shared" si="20"/>
        <v>3.397163787182654E-4</v>
      </c>
      <c r="F35" s="65">
        <f t="shared" si="21"/>
        <v>3.3646411607661042E-4</v>
      </c>
      <c r="G35" s="65">
        <f t="shared" si="22"/>
        <v>3.3321185343495544E-4</v>
      </c>
      <c r="H35" s="65">
        <f t="shared" si="23"/>
        <v>3.2995959079330079E-4</v>
      </c>
      <c r="I35" s="65">
        <f t="shared" si="24"/>
        <v>3.2670732815164624E-4</v>
      </c>
      <c r="J35" s="65">
        <f t="shared" si="25"/>
        <v>3.2345506550999126E-4</v>
      </c>
      <c r="K35" s="65">
        <f t="shared" si="26"/>
        <v>3.2020280286833628E-4</v>
      </c>
      <c r="L35" s="65">
        <f t="shared" si="26"/>
        <v>3.1695054022668173E-4</v>
      </c>
      <c r="M35" s="65">
        <f t="shared" si="26"/>
        <v>3.1369827758502718E-4</v>
      </c>
      <c r="N35" s="65">
        <f t="shared" si="27"/>
        <v>3.104460149433722E-4</v>
      </c>
      <c r="O35" s="65">
        <f t="shared" si="28"/>
        <v>3.0719375230171722E-4</v>
      </c>
      <c r="P35" s="65"/>
      <c r="Q35" s="13" cm="1">
        <f t="array" ref="Q35:R35">LINEST('Female Baseline'!L35:U35,'Female Baseline'!L$2:U$2,TRUE,FALSE)</f>
        <v>-2.7469496165142078E-6</v>
      </c>
      <c r="R35" s="61">
        <v>5.8640768628725644E-3</v>
      </c>
      <c r="S35" s="65"/>
      <c r="U35" s="37"/>
      <c r="V35" s="37"/>
      <c r="W35" s="37"/>
      <c r="X35" s="37"/>
      <c r="Y35" s="37"/>
    </row>
    <row r="36" spans="1:25" x14ac:dyDescent="0.2">
      <c r="A36">
        <f t="shared" si="2"/>
        <v>33</v>
      </c>
      <c r="B36" s="65">
        <f t="shared" si="17"/>
        <v>3.7143016681737004E-4</v>
      </c>
      <c r="C36" s="65">
        <f t="shared" si="18"/>
        <v>3.7025806152436583E-4</v>
      </c>
      <c r="D36" s="65">
        <f t="shared" si="19"/>
        <v>3.6908595623136157E-4</v>
      </c>
      <c r="E36" s="65">
        <f t="shared" si="20"/>
        <v>3.6791385093835758E-4</v>
      </c>
      <c r="F36" s="65">
        <f t="shared" si="21"/>
        <v>3.6674174564535331E-4</v>
      </c>
      <c r="G36" s="65">
        <f t="shared" si="22"/>
        <v>3.655696403523491E-4</v>
      </c>
      <c r="H36" s="65">
        <f t="shared" si="23"/>
        <v>3.6439753505934462E-4</v>
      </c>
      <c r="I36" s="65">
        <f t="shared" si="24"/>
        <v>3.6322542976634063E-4</v>
      </c>
      <c r="J36" s="65">
        <f t="shared" si="25"/>
        <v>3.6205332447333637E-4</v>
      </c>
      <c r="K36" s="65">
        <f t="shared" si="26"/>
        <v>3.6088121918033216E-4</v>
      </c>
      <c r="L36" s="65">
        <f t="shared" si="26"/>
        <v>3.5970911388732789E-4</v>
      </c>
      <c r="M36" s="65">
        <f t="shared" si="26"/>
        <v>3.585370085943239E-4</v>
      </c>
      <c r="N36" s="65">
        <f t="shared" si="27"/>
        <v>3.5736490330131964E-4</v>
      </c>
      <c r="O36" s="65">
        <f t="shared" si="28"/>
        <v>3.5619279800831543E-4</v>
      </c>
      <c r="P36" s="65"/>
      <c r="Q36" s="13" cm="1">
        <f t="array" ref="Q36:R36">LINEST('Female Baseline'!L36:U36,'Female Baseline'!L$2:U$2,TRUE,FALSE)</f>
        <v>-1.2996263126976764E-6</v>
      </c>
      <c r="R36" s="61">
        <v>2.9924989124631481E-3</v>
      </c>
      <c r="S36" s="65"/>
      <c r="U36" s="37"/>
      <c r="V36" s="37"/>
      <c r="W36" s="37"/>
      <c r="X36" s="37"/>
      <c r="Y36" s="37"/>
    </row>
    <row r="37" spans="1:25" x14ac:dyDescent="0.2">
      <c r="A37">
        <f t="shared" si="2"/>
        <v>34</v>
      </c>
      <c r="B37" s="65">
        <f t="shared" si="17"/>
        <v>3.9001981128203517E-4</v>
      </c>
      <c r="C37" s="65">
        <f t="shared" si="18"/>
        <v>3.8988648810962709E-4</v>
      </c>
      <c r="D37" s="65">
        <f t="shared" si="19"/>
        <v>3.8975316493721884E-4</v>
      </c>
      <c r="E37" s="65">
        <f t="shared" si="20"/>
        <v>3.8961984176481075E-4</v>
      </c>
      <c r="F37" s="65">
        <f t="shared" si="21"/>
        <v>3.8948651859240256E-4</v>
      </c>
      <c r="G37" s="65">
        <f t="shared" si="22"/>
        <v>3.8935319541999447E-4</v>
      </c>
      <c r="H37" s="65">
        <f t="shared" si="23"/>
        <v>3.8921987224758612E-4</v>
      </c>
      <c r="I37" s="65">
        <f t="shared" si="24"/>
        <v>3.8908654907517803E-4</v>
      </c>
      <c r="J37" s="65">
        <f t="shared" si="25"/>
        <v>3.8895322590276984E-4</v>
      </c>
      <c r="K37" s="65">
        <f t="shared" si="26"/>
        <v>3.8881990273036175E-4</v>
      </c>
      <c r="L37" s="65">
        <f t="shared" si="26"/>
        <v>3.8868657955795356E-4</v>
      </c>
      <c r="M37" s="65">
        <f t="shared" si="26"/>
        <v>3.8855325638554542E-4</v>
      </c>
      <c r="N37" s="65">
        <f t="shared" si="27"/>
        <v>3.8841993321313723E-4</v>
      </c>
      <c r="O37" s="65">
        <f t="shared" si="28"/>
        <v>3.8828661004072914E-4</v>
      </c>
      <c r="P37" s="65"/>
      <c r="Q37" s="13" cm="1">
        <f t="array" ref="Q37:R37">LINEST('Female Baseline'!L37:U37,'Female Baseline'!L$2:U$2,TRUE,FALSE)</f>
        <v>6.577810698927252E-7</v>
      </c>
      <c r="R37" s="61">
        <v>-9.3962746477554114E-4</v>
      </c>
      <c r="S37" s="65"/>
      <c r="U37" s="37"/>
      <c r="V37" s="37"/>
      <c r="W37" s="37"/>
      <c r="X37" s="37"/>
      <c r="Y37" s="37"/>
    </row>
    <row r="38" spans="1:25" x14ac:dyDescent="0.2">
      <c r="A38">
        <f t="shared" si="2"/>
        <v>35</v>
      </c>
      <c r="B38" s="65">
        <f t="shared" si="17"/>
        <v>4.3118552252849958E-4</v>
      </c>
      <c r="C38" s="65">
        <f t="shared" si="18"/>
        <v>4.2708187328542948E-4</v>
      </c>
      <c r="D38" s="65">
        <f t="shared" si="19"/>
        <v>4.2297822404236101E-4</v>
      </c>
      <c r="E38" s="65">
        <f t="shared" si="20"/>
        <v>4.1887457479929092E-4</v>
      </c>
      <c r="F38" s="65">
        <f t="shared" si="21"/>
        <v>4.1477092555622082E-4</v>
      </c>
      <c r="G38" s="65">
        <f t="shared" si="22"/>
        <v>4.1066727631315246E-4</v>
      </c>
      <c r="H38" s="65">
        <f t="shared" si="23"/>
        <v>4.0656362707008225E-4</v>
      </c>
      <c r="I38" s="65">
        <f t="shared" si="24"/>
        <v>4.0245997782701215E-4</v>
      </c>
      <c r="J38" s="65">
        <f t="shared" si="25"/>
        <v>3.9835632858394379E-4</v>
      </c>
      <c r="K38" s="65">
        <f t="shared" si="26"/>
        <v>3.9425267934087369E-4</v>
      </c>
      <c r="L38" s="65">
        <f t="shared" si="26"/>
        <v>3.901490300978036E-4</v>
      </c>
      <c r="M38" s="65">
        <f t="shared" si="26"/>
        <v>3.8604538085473513E-4</v>
      </c>
      <c r="N38" s="65">
        <f t="shared" si="27"/>
        <v>3.8194173161166503E-4</v>
      </c>
      <c r="O38" s="65">
        <f t="shared" si="28"/>
        <v>3.7783808236859493E-4</v>
      </c>
      <c r="P38" s="65"/>
      <c r="Q38" s="13" cm="1">
        <f t="array" ref="Q38:R38">LINEST('Female Baseline'!L38:U38,'Female Baseline'!L$2:U$2,TRUE,FALSE)</f>
        <v>-5.4922851672043304E-7</v>
      </c>
      <c r="R38" s="61">
        <v>1.5187535683777197E-3</v>
      </c>
      <c r="S38" s="65"/>
      <c r="U38" s="37"/>
      <c r="V38" s="37"/>
      <c r="W38" s="37"/>
      <c r="X38" s="37"/>
      <c r="Y38" s="37"/>
    </row>
    <row r="39" spans="1:25" x14ac:dyDescent="0.2">
      <c r="A39">
        <f t="shared" si="2"/>
        <v>36</v>
      </c>
      <c r="B39" s="65">
        <f t="shared" si="17"/>
        <v>5.1151799362124731E-4</v>
      </c>
      <c r="C39" s="65">
        <f t="shared" si="18"/>
        <v>4.9863257939154054E-4</v>
      </c>
      <c r="D39" s="65">
        <f t="shared" si="19"/>
        <v>4.8574716516183031E-4</v>
      </c>
      <c r="E39" s="65">
        <f t="shared" si="20"/>
        <v>4.7286175093212181E-4</v>
      </c>
      <c r="F39" s="65">
        <f t="shared" si="21"/>
        <v>4.5997633670241331E-4</v>
      </c>
      <c r="G39" s="65">
        <f t="shared" si="22"/>
        <v>4.4709092247270481E-4</v>
      </c>
      <c r="H39" s="65">
        <f t="shared" si="23"/>
        <v>4.3420550824299804E-4</v>
      </c>
      <c r="I39" s="65">
        <f t="shared" si="24"/>
        <v>4.2132009401328954E-4</v>
      </c>
      <c r="J39" s="65">
        <f t="shared" si="25"/>
        <v>4.0843467978357931E-4</v>
      </c>
      <c r="K39" s="65">
        <f t="shared" si="26"/>
        <v>3.9554926555387081E-4</v>
      </c>
      <c r="L39" s="65">
        <f t="shared" si="26"/>
        <v>3.8266385132416231E-4</v>
      </c>
      <c r="M39" s="65">
        <f t="shared" si="26"/>
        <v>3.6977843709445554E-4</v>
      </c>
      <c r="N39" s="65">
        <f t="shared" si="27"/>
        <v>3.5689302286474704E-4</v>
      </c>
      <c r="O39" s="65">
        <f t="shared" si="28"/>
        <v>3.4400760863503854E-4</v>
      </c>
      <c r="P39" s="65"/>
      <c r="Q39" s="13" cm="1">
        <f t="array" ref="Q39:R39">LINEST('Female Baseline'!L39:U39,'Female Baseline'!L$2:U$2,TRUE,FALSE)</f>
        <v>-1.5973921008729986E-5</v>
      </c>
      <c r="R39" s="61">
        <v>3.2620202332413133E-2</v>
      </c>
      <c r="S39" s="65"/>
      <c r="U39" s="37"/>
      <c r="V39" s="37"/>
      <c r="W39" s="37"/>
      <c r="X39" s="37"/>
      <c r="Y39" s="37"/>
    </row>
    <row r="40" spans="1:25" x14ac:dyDescent="0.2">
      <c r="A40">
        <f t="shared" si="2"/>
        <v>37</v>
      </c>
      <c r="B40" s="65">
        <f t="shared" si="17"/>
        <v>5.7863579587325801E-4</v>
      </c>
      <c r="C40" s="65">
        <f t="shared" si="18"/>
        <v>5.6172777315575267E-4</v>
      </c>
      <c r="D40" s="65">
        <f t="shared" si="19"/>
        <v>5.44819750438243E-4</v>
      </c>
      <c r="E40" s="65">
        <f t="shared" si="20"/>
        <v>5.279117277207368E-4</v>
      </c>
      <c r="F40" s="65">
        <f t="shared" si="21"/>
        <v>5.110037050032306E-4</v>
      </c>
      <c r="G40" s="65">
        <f t="shared" si="22"/>
        <v>4.940956822857244E-4</v>
      </c>
      <c r="H40" s="65">
        <f t="shared" si="23"/>
        <v>4.7718765956821906E-4</v>
      </c>
      <c r="I40" s="65">
        <f t="shared" si="24"/>
        <v>4.6027963685071286E-4</v>
      </c>
      <c r="J40" s="65">
        <f t="shared" si="25"/>
        <v>4.4337161413320319E-4</v>
      </c>
      <c r="K40" s="65">
        <f t="shared" si="26"/>
        <v>4.2646359141569699E-4</v>
      </c>
      <c r="L40" s="65">
        <f t="shared" si="26"/>
        <v>4.0955556869819078E-4</v>
      </c>
      <c r="M40" s="65">
        <f t="shared" si="26"/>
        <v>3.9264754598068545E-4</v>
      </c>
      <c r="N40" s="65">
        <f t="shared" si="27"/>
        <v>3.7573952326317925E-4</v>
      </c>
      <c r="O40" s="65">
        <f t="shared" si="28"/>
        <v>3.5883150054567305E-4</v>
      </c>
      <c r="P40" s="65"/>
      <c r="Q40" s="13" cm="1">
        <f t="array" ref="Q40:R40">LINEST('Female Baseline'!L40:U40,'Female Baseline'!L$2:U$2,TRUE,FALSE)</f>
        <v>-1.9044586384653202E-5</v>
      </c>
      <c r="R40" s="61">
        <v>3.8885644148136549E-2</v>
      </c>
      <c r="S40" s="65"/>
      <c r="U40" s="37"/>
      <c r="V40" s="37"/>
      <c r="W40" s="37"/>
      <c r="X40" s="37"/>
      <c r="Y40" s="37"/>
    </row>
    <row r="41" spans="1:25" x14ac:dyDescent="0.2">
      <c r="A41">
        <f t="shared" si="2"/>
        <v>38</v>
      </c>
      <c r="B41" s="65">
        <f t="shared" si="17"/>
        <v>6.23969057150911E-4</v>
      </c>
      <c r="C41" s="65">
        <f t="shared" si="18"/>
        <v>6.0848893455184294E-4</v>
      </c>
      <c r="D41" s="65">
        <f t="shared" si="19"/>
        <v>5.9300881195277141E-4</v>
      </c>
      <c r="E41" s="65">
        <f t="shared" si="20"/>
        <v>5.7752868935370162E-4</v>
      </c>
      <c r="F41" s="65">
        <f t="shared" si="21"/>
        <v>5.6204856675463183E-4</v>
      </c>
      <c r="G41" s="65">
        <f t="shared" si="22"/>
        <v>5.4656844415556204E-4</v>
      </c>
      <c r="H41" s="65">
        <f t="shared" si="23"/>
        <v>5.3108832155649571E-4</v>
      </c>
      <c r="I41" s="65">
        <f t="shared" si="24"/>
        <v>5.1560819895742592E-4</v>
      </c>
      <c r="J41" s="65">
        <f t="shared" si="25"/>
        <v>5.0012807635835439E-4</v>
      </c>
      <c r="K41" s="65">
        <f t="shared" si="26"/>
        <v>4.846479537592846E-4</v>
      </c>
      <c r="L41" s="65">
        <f t="shared" si="26"/>
        <v>4.6916783116021481E-4</v>
      </c>
      <c r="M41" s="65">
        <f t="shared" si="26"/>
        <v>4.5368770856114675E-4</v>
      </c>
      <c r="N41" s="65">
        <f t="shared" si="27"/>
        <v>4.3820758596207696E-4</v>
      </c>
      <c r="O41" s="65">
        <f t="shared" si="28"/>
        <v>4.2272746336300716E-4</v>
      </c>
      <c r="P41" s="65"/>
      <c r="Q41" s="13" cm="1">
        <f t="array" ref="Q41:R41">LINEST('Female Baseline'!L41:U41,'Female Baseline'!L$2:U$2,TRUE,FALSE)</f>
        <v>-1.3568997091990136E-5</v>
      </c>
      <c r="R41" s="61">
        <v>2.7863555203560115E-2</v>
      </c>
      <c r="S41" s="65"/>
      <c r="U41" s="37"/>
      <c r="V41" s="37"/>
      <c r="W41" s="37"/>
      <c r="X41" s="37"/>
      <c r="Y41" s="37"/>
    </row>
    <row r="42" spans="1:25" x14ac:dyDescent="0.2">
      <c r="A42">
        <f t="shared" si="2"/>
        <v>39</v>
      </c>
      <c r="B42" s="65">
        <f t="shared" si="17"/>
        <v>6.9462710418095874E-4</v>
      </c>
      <c r="C42" s="65">
        <f t="shared" si="18"/>
        <v>6.7845647929359702E-4</v>
      </c>
      <c r="D42" s="65">
        <f t="shared" si="19"/>
        <v>6.622858544062353E-4</v>
      </c>
      <c r="E42" s="65">
        <f t="shared" si="20"/>
        <v>6.4611522951887358E-4</v>
      </c>
      <c r="F42" s="65">
        <f t="shared" si="21"/>
        <v>6.2994460463151013E-4</v>
      </c>
      <c r="G42" s="65">
        <f t="shared" si="22"/>
        <v>6.1377397974414841E-4</v>
      </c>
      <c r="H42" s="65">
        <f t="shared" si="23"/>
        <v>5.9760335485679189E-4</v>
      </c>
      <c r="I42" s="65">
        <f t="shared" si="24"/>
        <v>5.8143272996942844E-4</v>
      </c>
      <c r="J42" s="65">
        <f t="shared" si="25"/>
        <v>5.6526210508206498E-4</v>
      </c>
      <c r="K42" s="65">
        <f t="shared" si="26"/>
        <v>5.49091480194705E-4</v>
      </c>
      <c r="L42" s="65">
        <f t="shared" si="26"/>
        <v>5.3292085530734154E-4</v>
      </c>
      <c r="M42" s="65">
        <f t="shared" si="26"/>
        <v>5.1675023041997982E-4</v>
      </c>
      <c r="N42" s="65">
        <f t="shared" si="27"/>
        <v>5.005796055326181E-4</v>
      </c>
      <c r="O42" s="65">
        <f t="shared" si="28"/>
        <v>4.8440898064525638E-4</v>
      </c>
      <c r="P42" s="65"/>
      <c r="Q42" s="13" cm="1">
        <f t="array" ref="Q42:R42">LINEST('Female Baseline'!L42:U42,'Female Baseline'!L$2:U$2,TRUE,FALSE)</f>
        <v>-1.5737909827645236E-5</v>
      </c>
      <c r="R42" s="61">
        <v>3.2343307369867076E-2</v>
      </c>
      <c r="S42" s="65"/>
      <c r="U42" s="37"/>
      <c r="V42" s="37"/>
      <c r="W42" s="37"/>
      <c r="X42" s="37"/>
      <c r="Y42" s="37"/>
    </row>
    <row r="43" spans="1:25" x14ac:dyDescent="0.2">
      <c r="A43">
        <f t="shared" si="2"/>
        <v>40</v>
      </c>
      <c r="B43" s="65">
        <f t="shared" si="17"/>
        <v>7.8350795941714568E-4</v>
      </c>
      <c r="C43" s="65">
        <f t="shared" si="18"/>
        <v>7.6358957697859019E-4</v>
      </c>
      <c r="D43" s="65">
        <f t="shared" si="19"/>
        <v>7.436711945400399E-4</v>
      </c>
      <c r="E43" s="65">
        <f t="shared" si="20"/>
        <v>7.2375281210148787E-4</v>
      </c>
      <c r="F43" s="65">
        <f t="shared" si="21"/>
        <v>7.0383442966293237E-4</v>
      </c>
      <c r="G43" s="65">
        <f t="shared" si="22"/>
        <v>6.8391604722438208E-4</v>
      </c>
      <c r="H43" s="65">
        <f t="shared" si="23"/>
        <v>6.6399766478583179E-4</v>
      </c>
      <c r="I43" s="65">
        <f t="shared" si="24"/>
        <v>6.4407928234727976E-4</v>
      </c>
      <c r="J43" s="65">
        <f t="shared" si="25"/>
        <v>6.24160899908726E-4</v>
      </c>
      <c r="K43" s="65">
        <f t="shared" si="26"/>
        <v>6.0424251747017398E-4</v>
      </c>
      <c r="L43" s="65">
        <f t="shared" si="26"/>
        <v>5.8432413503162368E-4</v>
      </c>
      <c r="M43" s="65">
        <f t="shared" si="26"/>
        <v>5.6440575259306819E-4</v>
      </c>
      <c r="N43" s="65">
        <f t="shared" si="27"/>
        <v>5.4448737015451616E-4</v>
      </c>
      <c r="O43" s="65">
        <f t="shared" si="28"/>
        <v>5.2456898771596587E-4</v>
      </c>
      <c r="P43" s="65"/>
      <c r="Q43" s="13" cm="1">
        <f t="array" ref="Q43:R43">LINEST('Female Baseline'!L43:U43,'Female Baseline'!L$2:U$2,TRUE,FALSE)</f>
        <v>-1.963768280216686E-5</v>
      </c>
      <c r="R43" s="61">
        <v>4.0240162567818982E-2</v>
      </c>
      <c r="S43" s="65"/>
      <c r="U43" s="37"/>
      <c r="V43" s="37"/>
      <c r="W43" s="37"/>
      <c r="X43" s="37"/>
      <c r="Y43" s="37"/>
    </row>
    <row r="44" spans="1:25" x14ac:dyDescent="0.2">
      <c r="A44">
        <f t="shared" si="2"/>
        <v>41</v>
      </c>
      <c r="B44" s="65">
        <f t="shared" si="17"/>
        <v>8.5823464822392011E-4</v>
      </c>
      <c r="C44" s="65">
        <f t="shared" si="18"/>
        <v>8.380737699080279E-4</v>
      </c>
      <c r="D44" s="65">
        <f t="shared" si="19"/>
        <v>8.1791289159214089E-4</v>
      </c>
      <c r="E44" s="65">
        <f t="shared" si="20"/>
        <v>7.9775201327625042E-4</v>
      </c>
      <c r="F44" s="65">
        <f t="shared" si="21"/>
        <v>7.7759113496035821E-4</v>
      </c>
      <c r="G44" s="65">
        <f t="shared" si="22"/>
        <v>7.5743025664447121E-4</v>
      </c>
      <c r="H44" s="65">
        <f t="shared" si="23"/>
        <v>7.3726937832858074E-4</v>
      </c>
      <c r="I44" s="65">
        <f t="shared" si="24"/>
        <v>7.1710850001269026E-4</v>
      </c>
      <c r="J44" s="65">
        <f t="shared" si="25"/>
        <v>6.9694762169680239E-4</v>
      </c>
      <c r="K44" s="65">
        <f t="shared" si="26"/>
        <v>6.7678674338091192E-4</v>
      </c>
      <c r="L44" s="65">
        <f t="shared" si="26"/>
        <v>6.5662586506502491E-4</v>
      </c>
      <c r="M44" s="65">
        <f t="shared" si="26"/>
        <v>6.364649867491327E-4</v>
      </c>
      <c r="N44" s="65">
        <f t="shared" si="27"/>
        <v>6.1630410843324223E-4</v>
      </c>
      <c r="O44" s="65">
        <f t="shared" si="28"/>
        <v>5.9614323011735523E-4</v>
      </c>
      <c r="P44" s="65"/>
      <c r="Q44" s="13" cm="1">
        <f t="array" ref="Q44:R44">LINEST('Female Baseline'!L44:U44,'Female Baseline'!L$2:U$2,TRUE,FALSE)</f>
        <v>-2.4660254322230099E-5</v>
      </c>
      <c r="R44" s="61">
        <v>5.0454194138123735E-2</v>
      </c>
      <c r="S44" s="65"/>
      <c r="U44" s="37"/>
      <c r="V44" s="37"/>
      <c r="W44" s="37"/>
      <c r="X44" s="37"/>
      <c r="Y44" s="37"/>
    </row>
    <row r="45" spans="1:25" x14ac:dyDescent="0.2">
      <c r="A45">
        <f t="shared" si="2"/>
        <v>42</v>
      </c>
      <c r="B45" s="65">
        <f t="shared" si="17"/>
        <v>9.3601113754552927E-4</v>
      </c>
      <c r="C45" s="65">
        <f t="shared" si="18"/>
        <v>9.1721653276929244E-4</v>
      </c>
      <c r="D45" s="65">
        <f t="shared" si="19"/>
        <v>8.9842192799305734E-4</v>
      </c>
      <c r="E45" s="65">
        <f t="shared" si="20"/>
        <v>8.7962732321682224E-4</v>
      </c>
      <c r="F45" s="65">
        <f t="shared" si="21"/>
        <v>8.6083271844058541E-4</v>
      </c>
      <c r="G45" s="65">
        <f t="shared" si="22"/>
        <v>8.4203811366435205E-4</v>
      </c>
      <c r="H45" s="65">
        <f t="shared" si="23"/>
        <v>8.2324350888811522E-4</v>
      </c>
      <c r="I45" s="65">
        <f t="shared" si="24"/>
        <v>8.0444890411187839E-4</v>
      </c>
      <c r="J45" s="65">
        <f t="shared" si="25"/>
        <v>7.8565429933564676E-4</v>
      </c>
      <c r="K45" s="65">
        <f t="shared" si="26"/>
        <v>7.6685969455940993E-4</v>
      </c>
      <c r="L45" s="65">
        <f t="shared" si="26"/>
        <v>7.4806508978317657E-4</v>
      </c>
      <c r="M45" s="65">
        <f t="shared" si="26"/>
        <v>7.2927048500693974E-4</v>
      </c>
      <c r="N45" s="65">
        <f t="shared" si="27"/>
        <v>7.1047588023070291E-4</v>
      </c>
      <c r="O45" s="65">
        <f t="shared" si="28"/>
        <v>6.9168127545446954E-4</v>
      </c>
      <c r="P45" s="65"/>
      <c r="Q45" s="13" cm="1">
        <f t="array" ref="Q45:R45">LINEST('Female Baseline'!L45:U45,'Female Baseline'!L$2:U$2,TRUE,FALSE)</f>
        <v>-1.1685321816931318E-5</v>
      </c>
      <c r="R45" s="61">
        <v>2.4377849408581558E-2</v>
      </c>
      <c r="S45" s="65"/>
      <c r="U45" s="37"/>
      <c r="V45" s="37"/>
      <c r="W45" s="37"/>
      <c r="X45" s="37"/>
      <c r="Y45" s="37"/>
    </row>
    <row r="46" spans="1:25" x14ac:dyDescent="0.2">
      <c r="A46">
        <f t="shared" si="2"/>
        <v>43</v>
      </c>
      <c r="B46" s="65">
        <f t="shared" si="17"/>
        <v>1.0372458684746837E-3</v>
      </c>
      <c r="C46" s="65">
        <f t="shared" si="18"/>
        <v>1.017035534777601E-3</v>
      </c>
      <c r="D46" s="65">
        <f t="shared" si="19"/>
        <v>9.9682520108051748E-4</v>
      </c>
      <c r="E46" s="65">
        <f t="shared" si="20"/>
        <v>9.7661486738343829E-4</v>
      </c>
      <c r="F46" s="65">
        <f t="shared" si="21"/>
        <v>9.5640453368635563E-4</v>
      </c>
      <c r="G46" s="65">
        <f t="shared" si="22"/>
        <v>9.3619419998927644E-4</v>
      </c>
      <c r="H46" s="65">
        <f t="shared" si="23"/>
        <v>9.1598386629219292E-4</v>
      </c>
      <c r="I46" s="65">
        <f t="shared" si="24"/>
        <v>8.9577353259511026E-4</v>
      </c>
      <c r="J46" s="65">
        <f t="shared" si="25"/>
        <v>8.7556319889803193E-4</v>
      </c>
      <c r="K46" s="65">
        <f t="shared" si="26"/>
        <v>8.5535286520094927E-4</v>
      </c>
      <c r="L46" s="65">
        <f t="shared" si="26"/>
        <v>8.3514253150386922E-4</v>
      </c>
      <c r="M46" s="65">
        <f t="shared" si="26"/>
        <v>8.1493219780678656E-4</v>
      </c>
      <c r="N46" s="65">
        <f t="shared" si="27"/>
        <v>7.947218641097039E-4</v>
      </c>
      <c r="O46" s="65">
        <f t="shared" si="28"/>
        <v>7.7451153041262471E-4</v>
      </c>
      <c r="P46" s="65"/>
      <c r="Q46" s="13" cm="1">
        <f t="array" ref="Q46:R46">LINEST('Female Baseline'!L46:U46,'Female Baseline'!L$2:U$2,TRUE,FALSE)</f>
        <v>-2.7147521148848623E-5</v>
      </c>
      <c r="R46" s="61">
        <v>5.5642773995827392E-2</v>
      </c>
      <c r="S46" s="65"/>
      <c r="U46" s="37"/>
      <c r="V46" s="37"/>
      <c r="W46" s="37"/>
      <c r="X46" s="37"/>
      <c r="Y46" s="37"/>
    </row>
    <row r="47" spans="1:25" x14ac:dyDescent="0.2">
      <c r="A47">
        <f t="shared" si="2"/>
        <v>44</v>
      </c>
      <c r="B47" s="65">
        <f t="shared" si="17"/>
        <v>1.149699876775101E-3</v>
      </c>
      <c r="C47" s="65">
        <f t="shared" si="18"/>
        <v>1.1264147261025956E-3</v>
      </c>
      <c r="D47" s="65">
        <f t="shared" si="19"/>
        <v>1.1031295754300816E-3</v>
      </c>
      <c r="E47" s="65">
        <f t="shared" si="20"/>
        <v>1.0798444247575763E-3</v>
      </c>
      <c r="F47" s="65">
        <f t="shared" si="21"/>
        <v>1.0565592740850709E-3</v>
      </c>
      <c r="G47" s="65">
        <f t="shared" si="22"/>
        <v>1.0332741234125656E-3</v>
      </c>
      <c r="H47" s="65">
        <f t="shared" si="23"/>
        <v>1.0099889727400516E-3</v>
      </c>
      <c r="I47" s="65">
        <f t="shared" si="24"/>
        <v>9.8670382206754621E-4</v>
      </c>
      <c r="J47" s="65">
        <f t="shared" si="25"/>
        <v>9.6341867139504087E-4</v>
      </c>
      <c r="K47" s="65">
        <f t="shared" si="26"/>
        <v>9.4013352072253205E-4</v>
      </c>
      <c r="L47" s="65">
        <f t="shared" si="26"/>
        <v>9.168483700500215E-4</v>
      </c>
      <c r="M47" s="65">
        <f t="shared" si="26"/>
        <v>8.9356321937751615E-4</v>
      </c>
      <c r="N47" s="65">
        <f t="shared" si="27"/>
        <v>8.702780687050108E-4</v>
      </c>
      <c r="O47" s="65">
        <f t="shared" si="28"/>
        <v>8.4699291803250198E-4</v>
      </c>
      <c r="P47" s="65"/>
      <c r="Q47" s="13" cm="1">
        <f t="array" ref="Q47:R47">LINEST('Female Baseline'!L47:U47,'Female Baseline'!L$2:U$2,TRUE,FALSE)</f>
        <v>-1.486097067369707E-5</v>
      </c>
      <c r="R47" s="61">
        <v>3.0976668998196913E-2</v>
      </c>
      <c r="S47" s="65"/>
      <c r="U47" s="37"/>
      <c r="V47" s="37"/>
      <c r="W47" s="37"/>
      <c r="X47" s="37"/>
      <c r="Y47" s="37"/>
    </row>
    <row r="48" spans="1:25" x14ac:dyDescent="0.2">
      <c r="A48">
        <f t="shared" si="2"/>
        <v>45</v>
      </c>
      <c r="B48" s="65">
        <f t="shared" si="17"/>
        <v>1.3225942465749652E-3</v>
      </c>
      <c r="C48" s="65">
        <f t="shared" si="18"/>
        <v>1.2906359305093588E-3</v>
      </c>
      <c r="D48" s="65">
        <f t="shared" si="19"/>
        <v>1.2586776144437491E-3</v>
      </c>
      <c r="E48" s="65">
        <f t="shared" si="20"/>
        <v>1.2267192983781428E-3</v>
      </c>
      <c r="F48" s="65">
        <f t="shared" si="21"/>
        <v>1.1947609823125434E-3</v>
      </c>
      <c r="G48" s="65">
        <f t="shared" si="22"/>
        <v>1.1628026662469336E-3</v>
      </c>
      <c r="H48" s="65">
        <f t="shared" si="23"/>
        <v>1.1308443501813273E-3</v>
      </c>
      <c r="I48" s="65">
        <f t="shared" si="24"/>
        <v>1.0988860341157175E-3</v>
      </c>
      <c r="J48" s="65">
        <f t="shared" si="25"/>
        <v>1.0669277180501147E-3</v>
      </c>
      <c r="K48" s="65">
        <f t="shared" si="26"/>
        <v>1.0349694019845118E-3</v>
      </c>
      <c r="L48" s="65">
        <f t="shared" si="26"/>
        <v>1.003011085918902E-3</v>
      </c>
      <c r="M48" s="65">
        <f t="shared" si="26"/>
        <v>9.7105276985329919E-4</v>
      </c>
      <c r="N48" s="65">
        <f t="shared" si="27"/>
        <v>9.3909445378769288E-4</v>
      </c>
      <c r="O48" s="65">
        <f t="shared" si="28"/>
        <v>9.0713613772208657E-4</v>
      </c>
      <c r="P48" s="65"/>
      <c r="Q48" s="13" cm="1">
        <f t="array" ref="Q48:R48">LINEST('Female Baseline'!L48:U48,'Female Baseline'!L$2:U$2,TRUE,FALSE)</f>
        <v>-3.6271140193787703E-5</v>
      </c>
      <c r="R48" s="61">
        <v>7.4215298921840422E-2</v>
      </c>
      <c r="S48" s="65"/>
      <c r="U48" s="37"/>
      <c r="V48" s="37"/>
      <c r="W48" s="37"/>
      <c r="X48" s="37"/>
      <c r="Y48" s="37"/>
    </row>
    <row r="49" spans="1:25" x14ac:dyDescent="0.2">
      <c r="A49">
        <f t="shared" si="2"/>
        <v>46</v>
      </c>
      <c r="B49" s="65">
        <f t="shared" si="17"/>
        <v>1.5293467247265817E-3</v>
      </c>
      <c r="C49" s="65">
        <f t="shared" si="18"/>
        <v>1.4875349547580075E-3</v>
      </c>
      <c r="D49" s="65">
        <f t="shared" si="19"/>
        <v>1.4457231847894228E-3</v>
      </c>
      <c r="E49" s="65">
        <f t="shared" si="20"/>
        <v>1.4039114148208416E-3</v>
      </c>
      <c r="F49" s="65">
        <f t="shared" si="21"/>
        <v>1.3620996448522708E-3</v>
      </c>
      <c r="G49" s="65">
        <f t="shared" si="22"/>
        <v>1.3202878748836896E-3</v>
      </c>
      <c r="H49" s="65">
        <f t="shared" si="23"/>
        <v>1.2784761049151154E-3</v>
      </c>
      <c r="I49" s="65">
        <f t="shared" si="24"/>
        <v>1.2366643349465307E-3</v>
      </c>
      <c r="J49" s="65">
        <f t="shared" si="25"/>
        <v>1.194852564977953E-3</v>
      </c>
      <c r="K49" s="65">
        <f t="shared" si="26"/>
        <v>1.1530407950093788E-3</v>
      </c>
      <c r="L49" s="65">
        <f t="shared" si="26"/>
        <v>1.1112290250407976E-3</v>
      </c>
      <c r="M49" s="65">
        <f t="shared" si="26"/>
        <v>1.0694172550722199E-3</v>
      </c>
      <c r="N49" s="65">
        <f t="shared" si="27"/>
        <v>1.0276054851036422E-3</v>
      </c>
      <c r="O49" s="65">
        <f t="shared" si="28"/>
        <v>9.8579371513506098E-4</v>
      </c>
      <c r="P49" s="65"/>
      <c r="Q49" s="13" cm="1">
        <f t="array" ref="Q49:R49">LINEST('Female Baseline'!L49:U49,'Female Baseline'!L$2:U$2,TRUE,FALSE)</f>
        <v>-4.0430013201151487E-5</v>
      </c>
      <c r="R49" s="61">
        <v>8.2827971311894261E-2</v>
      </c>
      <c r="S49" s="65"/>
      <c r="U49" s="37"/>
      <c r="V49" s="37"/>
      <c r="W49" s="37"/>
      <c r="X49" s="37"/>
      <c r="Y49" s="37"/>
    </row>
    <row r="50" spans="1:25" x14ac:dyDescent="0.2">
      <c r="A50">
        <f t="shared" si="2"/>
        <v>47</v>
      </c>
      <c r="B50" s="65">
        <f t="shared" si="17"/>
        <v>1.7174973641831889E-3</v>
      </c>
      <c r="C50" s="65">
        <f t="shared" si="18"/>
        <v>1.6654437442732914E-3</v>
      </c>
      <c r="D50" s="65">
        <f t="shared" si="19"/>
        <v>1.613390124363373E-3</v>
      </c>
      <c r="E50" s="65">
        <f t="shared" si="20"/>
        <v>1.5613365044534616E-3</v>
      </c>
      <c r="F50" s="65">
        <f t="shared" si="21"/>
        <v>1.5092828845435641E-3</v>
      </c>
      <c r="G50" s="65">
        <f t="shared" si="22"/>
        <v>1.4572292646336596E-3</v>
      </c>
      <c r="H50" s="65">
        <f t="shared" si="23"/>
        <v>1.4051756447237551E-3</v>
      </c>
      <c r="I50" s="65">
        <f t="shared" si="24"/>
        <v>1.3531220248138368E-3</v>
      </c>
      <c r="J50" s="65">
        <f t="shared" si="25"/>
        <v>1.3010684049039323E-3</v>
      </c>
      <c r="K50" s="65">
        <f t="shared" si="26"/>
        <v>1.2490147849940278E-3</v>
      </c>
      <c r="L50" s="65">
        <f t="shared" si="26"/>
        <v>1.1969611650841164E-3</v>
      </c>
      <c r="M50" s="65">
        <f t="shared" si="26"/>
        <v>1.1449075451742188E-3</v>
      </c>
      <c r="N50" s="65">
        <f t="shared" si="27"/>
        <v>1.0928539252643074E-3</v>
      </c>
      <c r="O50" s="65">
        <f t="shared" si="28"/>
        <v>1.0408003053544029E-3</v>
      </c>
      <c r="P50" s="65"/>
      <c r="Q50" s="13" cm="1">
        <f t="array" ref="Q50:R50">LINEST('Female Baseline'!L50:U50,'Female Baseline'!L$2:U$2,TRUE,FALSE)</f>
        <v>-5.0115913278223172E-5</v>
      </c>
      <c r="R50" s="61">
        <v>0.10241277590064822</v>
      </c>
      <c r="S50" s="65"/>
      <c r="U50" s="37"/>
      <c r="V50" s="37"/>
      <c r="W50" s="37"/>
      <c r="X50" s="37"/>
      <c r="Y50" s="37"/>
    </row>
    <row r="51" spans="1:25" x14ac:dyDescent="0.2">
      <c r="A51">
        <f t="shared" si="2"/>
        <v>48</v>
      </c>
      <c r="B51" s="65">
        <f t="shared" si="17"/>
        <v>1.9042248704236701E-3</v>
      </c>
      <c r="C51" s="65">
        <f t="shared" si="18"/>
        <v>1.8438962593426179E-3</v>
      </c>
      <c r="D51" s="65">
        <f t="shared" si="19"/>
        <v>1.7835676482615657E-3</v>
      </c>
      <c r="E51" s="65">
        <f t="shared" si="20"/>
        <v>1.723239037180517E-3</v>
      </c>
      <c r="F51" s="65">
        <f t="shared" si="21"/>
        <v>1.6629104260994683E-3</v>
      </c>
      <c r="G51" s="65">
        <f t="shared" si="22"/>
        <v>1.60258181501843E-3</v>
      </c>
      <c r="H51" s="65">
        <f t="shared" si="23"/>
        <v>1.5422532039373812E-3</v>
      </c>
      <c r="I51" s="65">
        <f t="shared" si="24"/>
        <v>1.481924592856329E-3</v>
      </c>
      <c r="J51" s="65">
        <f t="shared" si="25"/>
        <v>1.4215959817752769E-3</v>
      </c>
      <c r="K51" s="65">
        <f t="shared" si="26"/>
        <v>1.3612673706942281E-3</v>
      </c>
      <c r="L51" s="65">
        <f t="shared" si="26"/>
        <v>1.3009387596131794E-3</v>
      </c>
      <c r="M51" s="65">
        <f t="shared" si="26"/>
        <v>1.2406101485321445E-3</v>
      </c>
      <c r="N51" s="65">
        <f t="shared" si="26"/>
        <v>1.1802815374510889E-3</v>
      </c>
      <c r="O51" s="65">
        <f t="shared" si="26"/>
        <v>1.1199529263700402E-3</v>
      </c>
      <c r="P51" s="65"/>
      <c r="Q51" s="13" cm="1">
        <f t="array" ref="Q51:R51">LINEST('Female Baseline'!L51:U51,'Female Baseline'!L$2:U$2,TRUE,FALSE)</f>
        <v>-6.7552639882030249E-5</v>
      </c>
      <c r="R51" s="61">
        <v>0.13772757041919451</v>
      </c>
      <c r="S51" s="65"/>
      <c r="U51" s="37"/>
      <c r="V51" s="37"/>
      <c r="W51" s="37"/>
      <c r="X51" s="37"/>
      <c r="Y51" s="37"/>
    </row>
    <row r="52" spans="1:25" x14ac:dyDescent="0.2">
      <c r="A52">
        <f t="shared" si="2"/>
        <v>49</v>
      </c>
      <c r="B52" s="65">
        <f t="shared" si="17"/>
        <v>2.0801537535341183E-3</v>
      </c>
      <c r="C52" s="65">
        <f t="shared" si="18"/>
        <v>2.0186904364291255E-3</v>
      </c>
      <c r="D52" s="65">
        <f t="shared" si="19"/>
        <v>1.9572271193241397E-3</v>
      </c>
      <c r="E52" s="65">
        <f t="shared" si="20"/>
        <v>1.8957638022191609E-3</v>
      </c>
      <c r="F52" s="65">
        <f t="shared" si="21"/>
        <v>1.834300485114175E-3</v>
      </c>
      <c r="G52" s="65">
        <f t="shared" si="22"/>
        <v>1.7728371680091892E-3</v>
      </c>
      <c r="H52" s="65">
        <f t="shared" si="23"/>
        <v>1.7113738509042103E-3</v>
      </c>
      <c r="I52" s="65">
        <f t="shared" si="24"/>
        <v>1.6499105337992245E-3</v>
      </c>
      <c r="J52" s="65">
        <f t="shared" si="25"/>
        <v>1.5884472166942318E-3</v>
      </c>
      <c r="K52" s="65">
        <f t="shared" si="26"/>
        <v>1.5269838995892529E-3</v>
      </c>
      <c r="L52" s="65">
        <f t="shared" si="26"/>
        <v>1.4655205824842671E-3</v>
      </c>
      <c r="M52" s="65">
        <f t="shared" si="26"/>
        <v>1.4040572653792882E-3</v>
      </c>
      <c r="N52" s="65">
        <f t="shared" si="26"/>
        <v>1.3425939482743024E-3</v>
      </c>
      <c r="O52" s="65">
        <f t="shared" si="26"/>
        <v>1.2811306311693166E-3</v>
      </c>
      <c r="P52" s="65"/>
      <c r="Q52" s="13" cm="1">
        <f t="array" ref="Q52:R52">LINEST('Female Baseline'!L52:U52,'Female Baseline'!L$2:U$2,TRUE,FALSE)</f>
        <v>-5.6093251281909031E-5</v>
      </c>
      <c r="R52" s="61">
        <v>0.11479101583428476</v>
      </c>
      <c r="S52" s="65"/>
      <c r="U52" s="37"/>
      <c r="V52" s="37"/>
      <c r="W52" s="37"/>
      <c r="X52" s="37"/>
      <c r="Y52" s="37"/>
    </row>
    <row r="53" spans="1:25" s="75" customFormat="1" x14ac:dyDescent="0.2">
      <c r="A53" s="75">
        <f t="shared" si="2"/>
        <v>50</v>
      </c>
      <c r="B53" s="76">
        <f t="shared" si="17"/>
        <v>2.3238435004070898E-3</v>
      </c>
      <c r="C53" s="76">
        <f t="shared" si="18"/>
        <v>2.2582273787846371E-3</v>
      </c>
      <c r="D53" s="76">
        <f t="shared" si="19"/>
        <v>2.1926112571621775E-3</v>
      </c>
      <c r="E53" s="76">
        <f t="shared" si="20"/>
        <v>2.1269951355397318E-3</v>
      </c>
      <c r="F53" s="76">
        <f t="shared" si="21"/>
        <v>2.0613790139172722E-3</v>
      </c>
      <c r="G53" s="76">
        <f t="shared" si="22"/>
        <v>1.9957628922948126E-3</v>
      </c>
      <c r="H53" s="76">
        <f t="shared" si="23"/>
        <v>1.9301467706723738E-3</v>
      </c>
      <c r="I53" s="76">
        <f t="shared" si="24"/>
        <v>1.8645306490499142E-3</v>
      </c>
      <c r="J53" s="76">
        <f t="shared" si="25"/>
        <v>1.7989145274274476E-3</v>
      </c>
      <c r="K53" s="76">
        <f t="shared" si="26"/>
        <v>1.7332984058050019E-3</v>
      </c>
      <c r="L53" s="76">
        <f t="shared" si="26"/>
        <v>1.6676822841825492E-3</v>
      </c>
      <c r="M53" s="76">
        <f t="shared" si="26"/>
        <v>1.6020661625600965E-3</v>
      </c>
      <c r="N53" s="76">
        <f t="shared" si="26"/>
        <v>1.5364500409376439E-3</v>
      </c>
      <c r="O53" s="76">
        <f t="shared" si="26"/>
        <v>1.4708339193151912E-3</v>
      </c>
      <c r="P53" s="76"/>
      <c r="Q53" s="13" cm="1">
        <f t="array" ref="Q53:R53">LINEST('Female Baseline'!L53:U53,'Female Baseline'!L$2:U$2,TRUE,FALSE)</f>
        <v>-6.6114125974088444E-5</v>
      </c>
      <c r="R53" s="78">
        <v>0.1351760824504453</v>
      </c>
      <c r="S53" s="76"/>
      <c r="U53" s="77"/>
      <c r="V53" s="77"/>
      <c r="W53" s="77"/>
      <c r="X53" s="77"/>
      <c r="Y53" s="77"/>
    </row>
    <row r="54" spans="1:25" x14ac:dyDescent="0.2">
      <c r="A54">
        <f t="shared" si="2"/>
        <v>51</v>
      </c>
      <c r="B54" s="65">
        <f t="shared" si="17"/>
        <v>2.5865909214950744E-3</v>
      </c>
      <c r="C54" s="65">
        <f t="shared" si="18"/>
        <v>2.5190296002316793E-3</v>
      </c>
      <c r="D54" s="65">
        <f t="shared" si="19"/>
        <v>2.4514682789682808E-3</v>
      </c>
      <c r="E54" s="65">
        <f t="shared" si="20"/>
        <v>2.3839069577048788E-3</v>
      </c>
      <c r="F54" s="65">
        <f t="shared" si="21"/>
        <v>2.3163456364414803E-3</v>
      </c>
      <c r="G54" s="65">
        <f t="shared" si="22"/>
        <v>2.2487843151780817E-3</v>
      </c>
      <c r="H54" s="65">
        <f t="shared" si="23"/>
        <v>2.1812229939146936E-3</v>
      </c>
      <c r="I54" s="65">
        <f t="shared" si="24"/>
        <v>2.1136616726512951E-3</v>
      </c>
      <c r="J54" s="65">
        <f t="shared" si="25"/>
        <v>2.0461003513878862E-3</v>
      </c>
      <c r="K54" s="65">
        <f t="shared" si="26"/>
        <v>1.9785390301244946E-3</v>
      </c>
      <c r="L54" s="65">
        <f t="shared" si="26"/>
        <v>1.910977708861096E-3</v>
      </c>
      <c r="M54" s="65">
        <f t="shared" si="26"/>
        <v>1.843416387597701E-3</v>
      </c>
      <c r="N54" s="65">
        <f t="shared" si="26"/>
        <v>1.7758550663343094E-3</v>
      </c>
      <c r="O54" s="65">
        <f t="shared" si="26"/>
        <v>1.7082937450709108E-3</v>
      </c>
      <c r="P54" s="65"/>
      <c r="Q54" s="13" cm="1">
        <f t="array" ref="Q54:R54">LINEST('Female Baseline'!L54:U54,'Female Baseline'!L$2:U$2,TRUE,FALSE)</f>
        <v>-7.4142983259727988E-5</v>
      </c>
      <c r="R54" s="61">
        <v>0.15170581111097894</v>
      </c>
      <c r="S54" s="65"/>
      <c r="U54" s="37"/>
      <c r="V54" s="37"/>
      <c r="W54" s="37"/>
      <c r="X54" s="37"/>
      <c r="Y54" s="37"/>
    </row>
    <row r="55" spans="1:25" x14ac:dyDescent="0.2">
      <c r="A55">
        <f t="shared" si="2"/>
        <v>52</v>
      </c>
      <c r="B55" s="65">
        <f t="shared" si="17"/>
        <v>2.833420876798505E-3</v>
      </c>
      <c r="C55" s="65">
        <f t="shared" si="18"/>
        <v>2.7621864581132763E-3</v>
      </c>
      <c r="D55" s="65">
        <f t="shared" si="19"/>
        <v>2.6909520394280406E-3</v>
      </c>
      <c r="E55" s="65">
        <f t="shared" si="20"/>
        <v>2.619717620742805E-3</v>
      </c>
      <c r="F55" s="65">
        <f t="shared" si="21"/>
        <v>2.5484832020575693E-3</v>
      </c>
      <c r="G55" s="65">
        <f t="shared" si="22"/>
        <v>2.4772487833723336E-3</v>
      </c>
      <c r="H55" s="65">
        <f t="shared" si="23"/>
        <v>2.4060143646871049E-3</v>
      </c>
      <c r="I55" s="65">
        <f t="shared" si="24"/>
        <v>2.3347799460018623E-3</v>
      </c>
      <c r="J55" s="65">
        <f t="shared" si="25"/>
        <v>2.2635455273166266E-3</v>
      </c>
      <c r="K55" s="65">
        <f t="shared" si="26"/>
        <v>2.1923111086313909E-3</v>
      </c>
      <c r="L55" s="65">
        <f t="shared" si="26"/>
        <v>2.1210766899461553E-3</v>
      </c>
      <c r="M55" s="65">
        <f t="shared" si="26"/>
        <v>2.0498422712609266E-3</v>
      </c>
      <c r="N55" s="65">
        <f t="shared" si="26"/>
        <v>1.9786078525756909E-3</v>
      </c>
      <c r="O55" s="65">
        <f t="shared" si="26"/>
        <v>1.9073734338904552E-3</v>
      </c>
      <c r="P55" s="65"/>
      <c r="Q55" s="13" cm="1">
        <f t="array" ref="Q55:R55">LINEST('Female Baseline'!L55:U55,'Female Baseline'!L$2:U$2,TRUE,FALSE)</f>
        <v>-5.5845192560044744E-5</v>
      </c>
      <c r="R55" s="61">
        <v>0.11495168197129133</v>
      </c>
      <c r="S55" s="65"/>
      <c r="U55" s="37"/>
      <c r="V55" s="37"/>
      <c r="W55" s="37"/>
      <c r="X55" s="37"/>
      <c r="Y55" s="37"/>
    </row>
    <row r="56" spans="1:25" x14ac:dyDescent="0.2">
      <c r="A56">
        <f t="shared" si="2"/>
        <v>53</v>
      </c>
      <c r="B56" s="65">
        <f t="shared" si="17"/>
        <v>3.1474528078441547E-3</v>
      </c>
      <c r="C56" s="65">
        <f t="shared" si="18"/>
        <v>3.0655337872215679E-3</v>
      </c>
      <c r="D56" s="65">
        <f t="shared" si="19"/>
        <v>2.9836147665989812E-3</v>
      </c>
      <c r="E56" s="65">
        <f t="shared" si="20"/>
        <v>2.9016957459763945E-3</v>
      </c>
      <c r="F56" s="65">
        <f t="shared" si="21"/>
        <v>2.8197767253538078E-3</v>
      </c>
      <c r="G56" s="65">
        <f t="shared" si="22"/>
        <v>2.7378577047312211E-3</v>
      </c>
      <c r="H56" s="65">
        <f t="shared" si="23"/>
        <v>2.6559386841086344E-3</v>
      </c>
      <c r="I56" s="65">
        <f t="shared" si="24"/>
        <v>2.5740196634860338E-3</v>
      </c>
      <c r="J56" s="65">
        <f t="shared" si="25"/>
        <v>2.4921006428634471E-3</v>
      </c>
      <c r="K56" s="65">
        <f t="shared" si="26"/>
        <v>2.4101816222408604E-3</v>
      </c>
      <c r="L56" s="65">
        <f t="shared" si="26"/>
        <v>2.3282626016182667E-3</v>
      </c>
      <c r="M56" s="65">
        <f t="shared" si="26"/>
        <v>2.2463435809956869E-3</v>
      </c>
      <c r="N56" s="65">
        <f t="shared" si="26"/>
        <v>2.1644245603731002E-3</v>
      </c>
      <c r="O56" s="65">
        <f t="shared" si="26"/>
        <v>2.0825055397505135E-3</v>
      </c>
      <c r="P56" s="65"/>
      <c r="Q56" s="13" cm="1">
        <f t="array" ref="Q56:R56">LINEST('Female Baseline'!L56:U56,'Female Baseline'!L$2:U$2,TRUE,FALSE)</f>
        <v>-9.9104306361121901E-5</v>
      </c>
      <c r="R56" s="61">
        <v>0.20244923468292059</v>
      </c>
      <c r="S56" s="65"/>
      <c r="U56" s="37"/>
      <c r="V56" s="37"/>
      <c r="W56" s="37"/>
      <c r="X56" s="37"/>
      <c r="Y56" s="37"/>
    </row>
    <row r="57" spans="1:25" x14ac:dyDescent="0.2">
      <c r="A57">
        <f t="shared" si="2"/>
        <v>54</v>
      </c>
      <c r="B57" s="65">
        <f t="shared" si="17"/>
        <v>3.4370162270624324E-3</v>
      </c>
      <c r="C57" s="65">
        <f t="shared" si="18"/>
        <v>3.3569677779478058E-3</v>
      </c>
      <c r="D57" s="65">
        <f t="shared" si="19"/>
        <v>3.2769193288331722E-3</v>
      </c>
      <c r="E57" s="65">
        <f t="shared" si="20"/>
        <v>3.1968708797185455E-3</v>
      </c>
      <c r="F57" s="65">
        <f t="shared" si="21"/>
        <v>3.1168224306039258E-3</v>
      </c>
      <c r="G57" s="65">
        <f t="shared" si="22"/>
        <v>3.0367739814892991E-3</v>
      </c>
      <c r="H57" s="65">
        <f t="shared" si="23"/>
        <v>2.9567255323746655E-3</v>
      </c>
      <c r="I57" s="65">
        <f t="shared" si="24"/>
        <v>2.8766770832600388E-3</v>
      </c>
      <c r="J57" s="65">
        <f t="shared" si="25"/>
        <v>2.7966286341454122E-3</v>
      </c>
      <c r="K57" s="65">
        <f t="shared" si="26"/>
        <v>2.7165801850307925E-3</v>
      </c>
      <c r="L57" s="65">
        <f t="shared" si="26"/>
        <v>2.6365317359161519E-3</v>
      </c>
      <c r="M57" s="65">
        <f t="shared" si="26"/>
        <v>2.5564832868015322E-3</v>
      </c>
      <c r="N57" s="65">
        <f t="shared" si="26"/>
        <v>2.4764348376869055E-3</v>
      </c>
      <c r="O57" s="65">
        <f t="shared" si="26"/>
        <v>2.3963863885722858E-3</v>
      </c>
      <c r="P57" s="65"/>
      <c r="Q57" s="13" cm="1">
        <f t="array" ref="Q57:R57">LINEST('Female Baseline'!L57:U57,'Female Baseline'!L$2:U$2,TRUE,FALSE)</f>
        <v>-7.3622277208064724E-5</v>
      </c>
      <c r="R57" s="61">
        <v>0.1513685856998542</v>
      </c>
      <c r="S57" s="65"/>
      <c r="U57" s="37"/>
      <c r="V57" s="37"/>
      <c r="W57" s="37"/>
      <c r="X57" s="37"/>
      <c r="Y57" s="37"/>
    </row>
    <row r="58" spans="1:25" x14ac:dyDescent="0.2">
      <c r="A58">
        <f t="shared" si="2"/>
        <v>55</v>
      </c>
      <c r="B58" s="65">
        <f t="shared" si="17"/>
        <v>3.7327678458576527E-3</v>
      </c>
      <c r="C58" s="65">
        <f t="shared" si="18"/>
        <v>3.6545841499735013E-3</v>
      </c>
      <c r="D58" s="65">
        <f t="shared" si="19"/>
        <v>3.5764004540893637E-3</v>
      </c>
      <c r="E58" s="65">
        <f t="shared" si="20"/>
        <v>3.4982167582052123E-3</v>
      </c>
      <c r="F58" s="65">
        <f t="shared" si="21"/>
        <v>3.4200330623210748E-3</v>
      </c>
      <c r="G58" s="65">
        <f t="shared" si="22"/>
        <v>3.3418493664369303E-3</v>
      </c>
      <c r="H58" s="65">
        <f t="shared" si="23"/>
        <v>3.2636656705527858E-3</v>
      </c>
      <c r="I58" s="65">
        <f t="shared" si="24"/>
        <v>3.1854819746686483E-3</v>
      </c>
      <c r="J58" s="65">
        <f t="shared" si="25"/>
        <v>3.1072982787845038E-3</v>
      </c>
      <c r="K58" s="65">
        <f t="shared" si="26"/>
        <v>3.0291145829003663E-3</v>
      </c>
      <c r="L58" s="65">
        <f t="shared" si="26"/>
        <v>2.9509308870162079E-3</v>
      </c>
      <c r="M58" s="65">
        <f t="shared" si="26"/>
        <v>2.8727471911320704E-3</v>
      </c>
      <c r="N58" s="65">
        <f t="shared" si="26"/>
        <v>2.7945634952479259E-3</v>
      </c>
      <c r="O58" s="65">
        <f t="shared" si="26"/>
        <v>2.7163797993637884E-3</v>
      </c>
      <c r="P58" s="65"/>
      <c r="Q58" s="13" cm="1">
        <f t="array" ref="Q58:R58">LINEST('Female Baseline'!L58:U58,'Female Baseline'!L$2:U$2,TRUE,FALSE)</f>
        <v>-7.3844935681256372E-5</v>
      </c>
      <c r="R58" s="61">
        <v>0.15215118970722125</v>
      </c>
      <c r="S58" s="65"/>
      <c r="U58" s="37"/>
      <c r="V58" s="37"/>
      <c r="W58" s="37"/>
      <c r="X58" s="37"/>
      <c r="Y58" s="37"/>
    </row>
    <row r="59" spans="1:25" x14ac:dyDescent="0.2">
      <c r="A59">
        <f t="shared" si="2"/>
        <v>56</v>
      </c>
      <c r="B59" s="65">
        <f t="shared" si="17"/>
        <v>4.0526668236351635E-3</v>
      </c>
      <c r="C59" s="65">
        <f t="shared" si="18"/>
        <v>3.9727798557788324E-3</v>
      </c>
      <c r="D59" s="65">
        <f t="shared" si="19"/>
        <v>3.8928928879225153E-3</v>
      </c>
      <c r="E59" s="65">
        <f t="shared" si="20"/>
        <v>3.8130059200661842E-3</v>
      </c>
      <c r="F59" s="65">
        <f t="shared" si="21"/>
        <v>3.7331189522098532E-3</v>
      </c>
      <c r="G59" s="65">
        <f t="shared" si="22"/>
        <v>3.653231984353536E-3</v>
      </c>
      <c r="H59" s="65">
        <f t="shared" si="23"/>
        <v>3.573345016497205E-3</v>
      </c>
      <c r="I59" s="65">
        <f t="shared" si="24"/>
        <v>3.4934580486408809E-3</v>
      </c>
      <c r="J59" s="65">
        <f t="shared" si="25"/>
        <v>3.4135710807845568E-3</v>
      </c>
      <c r="K59" s="65">
        <f t="shared" si="26"/>
        <v>3.3336841129282258E-3</v>
      </c>
      <c r="L59" s="65">
        <f t="shared" si="26"/>
        <v>3.2537971450718947E-3</v>
      </c>
      <c r="M59" s="65">
        <f t="shared" si="26"/>
        <v>3.1739101772155637E-3</v>
      </c>
      <c r="N59" s="65">
        <f t="shared" si="26"/>
        <v>3.0940232093592465E-3</v>
      </c>
      <c r="O59" s="65">
        <f t="shared" si="26"/>
        <v>3.0141362415029155E-3</v>
      </c>
      <c r="P59" s="65"/>
      <c r="Q59" s="13" cm="1">
        <f t="array" ref="Q59:R59">LINEST('Female Baseline'!L59:U59,'Female Baseline'!L$2:U$2,TRUE,FALSE)</f>
        <v>-9.1422634965995344E-5</v>
      </c>
      <c r="R59" s="61">
        <v>0.18785702117764524</v>
      </c>
      <c r="S59" s="65"/>
      <c r="U59" s="37"/>
      <c r="V59" s="37"/>
      <c r="W59" s="37"/>
      <c r="X59" s="37"/>
      <c r="Y59" s="37"/>
    </row>
    <row r="60" spans="1:25" x14ac:dyDescent="0.2">
      <c r="A60">
        <f t="shared" si="2"/>
        <v>57</v>
      </c>
      <c r="B60" s="65">
        <f t="shared" si="17"/>
        <v>4.3747648801741382E-3</v>
      </c>
      <c r="C60" s="65">
        <f t="shared" si="18"/>
        <v>4.2990923763940869E-3</v>
      </c>
      <c r="D60" s="65">
        <f t="shared" si="19"/>
        <v>4.2234198726140357E-3</v>
      </c>
      <c r="E60" s="65">
        <f t="shared" si="20"/>
        <v>4.1477473688339844E-3</v>
      </c>
      <c r="F60" s="65">
        <f t="shared" si="21"/>
        <v>4.0720748650539262E-3</v>
      </c>
      <c r="G60" s="65">
        <f t="shared" si="22"/>
        <v>3.9964023612738819E-3</v>
      </c>
      <c r="H60" s="65">
        <f t="shared" si="23"/>
        <v>3.9207298574938168E-3</v>
      </c>
      <c r="I60" s="65">
        <f t="shared" si="24"/>
        <v>3.8450573537137725E-3</v>
      </c>
      <c r="J60" s="65">
        <f t="shared" si="25"/>
        <v>3.7693848499337143E-3</v>
      </c>
      <c r="K60" s="65">
        <f t="shared" si="26"/>
        <v>3.6937123461536561E-3</v>
      </c>
      <c r="L60" s="65">
        <f t="shared" si="26"/>
        <v>3.6180398423736049E-3</v>
      </c>
      <c r="M60" s="65">
        <f t="shared" si="26"/>
        <v>3.5423673385935467E-3</v>
      </c>
      <c r="N60" s="65">
        <f t="shared" si="26"/>
        <v>3.4666948348135024E-3</v>
      </c>
      <c r="O60" s="65">
        <f t="shared" si="26"/>
        <v>3.3910223310334442E-3</v>
      </c>
      <c r="P60" s="65"/>
      <c r="Q60" s="13" cm="1">
        <f t="array" ref="Q60:R60">LINEST('Female Baseline'!L60:U60,'Female Baseline'!L$2:U$2,TRUE,FALSE)</f>
        <v>-6.2857665812059577E-5</v>
      </c>
      <c r="R60" s="61">
        <v>0.13063665679689526</v>
      </c>
      <c r="S60" s="65"/>
      <c r="U60" s="37"/>
      <c r="V60" s="37"/>
      <c r="W60" s="37"/>
      <c r="X60" s="37"/>
      <c r="Y60" s="37"/>
    </row>
    <row r="61" spans="1:25" x14ac:dyDescent="0.2">
      <c r="A61">
        <f t="shared" si="2"/>
        <v>58</v>
      </c>
      <c r="B61" s="65">
        <f t="shared" si="17"/>
        <v>4.7618685102838246E-3</v>
      </c>
      <c r="C61" s="65">
        <f t="shared" si="18"/>
        <v>4.6879732495591804E-3</v>
      </c>
      <c r="D61" s="65">
        <f t="shared" si="19"/>
        <v>4.6140779888345397E-3</v>
      </c>
      <c r="E61" s="65">
        <f t="shared" si="20"/>
        <v>4.5401827281098921E-3</v>
      </c>
      <c r="F61" s="65">
        <f t="shared" si="21"/>
        <v>4.4662874673852548E-3</v>
      </c>
      <c r="G61" s="65">
        <f t="shared" si="22"/>
        <v>4.3923922066606072E-3</v>
      </c>
      <c r="H61" s="65">
        <f t="shared" si="23"/>
        <v>4.3184969459359561E-3</v>
      </c>
      <c r="I61" s="65">
        <f t="shared" si="24"/>
        <v>4.2446016852113223E-3</v>
      </c>
      <c r="J61" s="65">
        <f t="shared" si="25"/>
        <v>4.1707064244866678E-3</v>
      </c>
      <c r="K61" s="65">
        <f t="shared" si="26"/>
        <v>4.0968111637620305E-3</v>
      </c>
      <c r="L61" s="65">
        <f t="shared" si="26"/>
        <v>4.0229159030373829E-3</v>
      </c>
      <c r="M61" s="65">
        <f t="shared" si="26"/>
        <v>3.9490206423127422E-3</v>
      </c>
      <c r="N61" s="65">
        <f t="shared" si="26"/>
        <v>3.875125381588098E-3</v>
      </c>
      <c r="O61" s="65">
        <f t="shared" si="26"/>
        <v>3.8012301208634573E-3</v>
      </c>
      <c r="P61" s="65"/>
      <c r="Q61" s="13" cm="1">
        <f t="array" ref="Q61:R61">LINEST('Female Baseline'!L61:U61,'Female Baseline'!L$2:U$2,TRUE,FALSE)</f>
        <v>-8.5552048530100521E-5</v>
      </c>
      <c r="R61" s="61">
        <v>0.176775655140893</v>
      </c>
      <c r="S61" s="65"/>
      <c r="U61" s="37"/>
      <c r="V61" s="37"/>
      <c r="W61" s="37"/>
      <c r="X61" s="37"/>
      <c r="Y61" s="37"/>
    </row>
    <row r="62" spans="1:25" x14ac:dyDescent="0.2">
      <c r="A62">
        <f t="shared" si="2"/>
        <v>59</v>
      </c>
      <c r="B62" s="65">
        <f t="shared" si="17"/>
        <v>5.1716500193419862E-3</v>
      </c>
      <c r="C62" s="65">
        <f t="shared" si="18"/>
        <v>5.1033534684308268E-3</v>
      </c>
      <c r="D62" s="65">
        <f t="shared" si="19"/>
        <v>5.0350569175196674E-3</v>
      </c>
      <c r="E62" s="65">
        <f t="shared" si="20"/>
        <v>4.9667603666084942E-3</v>
      </c>
      <c r="F62" s="65">
        <f t="shared" si="21"/>
        <v>4.8984638156973417E-3</v>
      </c>
      <c r="G62" s="65">
        <f t="shared" si="22"/>
        <v>4.8301672647861754E-3</v>
      </c>
      <c r="H62" s="65">
        <f t="shared" si="23"/>
        <v>4.761870713875016E-3</v>
      </c>
      <c r="I62" s="65">
        <f t="shared" si="24"/>
        <v>4.6935741629638497E-3</v>
      </c>
      <c r="J62" s="65">
        <f t="shared" si="25"/>
        <v>4.6252776120526834E-3</v>
      </c>
      <c r="K62" s="65">
        <f t="shared" si="26"/>
        <v>4.556981061141531E-3</v>
      </c>
      <c r="L62" s="65">
        <f t="shared" si="26"/>
        <v>4.4886845102303646E-3</v>
      </c>
      <c r="M62" s="65">
        <f t="shared" si="26"/>
        <v>4.4203879593191983E-3</v>
      </c>
      <c r="N62" s="65">
        <f t="shared" si="26"/>
        <v>4.3520914084080389E-3</v>
      </c>
      <c r="O62" s="65">
        <f t="shared" si="26"/>
        <v>4.2837948574968795E-3</v>
      </c>
      <c r="P62" s="65"/>
      <c r="Q62" s="13" cm="1">
        <f t="array" ref="Q62:R62">LINEST('Female Baseline'!L62:U62,'Female Baseline'!L$2:U$2,TRUE,FALSE)</f>
        <v>-6.1619280026315484E-5</v>
      </c>
      <c r="R62" s="61">
        <v>0.12897740318859202</v>
      </c>
      <c r="S62" s="65"/>
      <c r="U62" s="37"/>
      <c r="V62" s="37"/>
      <c r="W62" s="37"/>
      <c r="X62" s="37"/>
      <c r="Y62" s="37"/>
    </row>
    <row r="63" spans="1:25" x14ac:dyDescent="0.2">
      <c r="A63">
        <f t="shared" si="2"/>
        <v>60</v>
      </c>
      <c r="B63" s="65">
        <f t="shared" si="17"/>
        <v>5.5974802468474437E-3</v>
      </c>
      <c r="C63" s="65">
        <f t="shared" si="18"/>
        <v>5.5359850642541959E-3</v>
      </c>
      <c r="D63" s="65">
        <f t="shared" si="19"/>
        <v>5.4744898816609447E-3</v>
      </c>
      <c r="E63" s="65">
        <f t="shared" si="20"/>
        <v>5.4129946990676761E-3</v>
      </c>
      <c r="F63" s="65">
        <f t="shared" si="21"/>
        <v>5.3514995164744283E-3</v>
      </c>
      <c r="G63" s="65">
        <f t="shared" si="22"/>
        <v>5.2900043338811736E-3</v>
      </c>
      <c r="H63" s="65">
        <f t="shared" si="23"/>
        <v>5.2285091512879259E-3</v>
      </c>
      <c r="I63" s="65">
        <f t="shared" si="24"/>
        <v>5.1670139686946608E-3</v>
      </c>
      <c r="J63" s="65">
        <f t="shared" si="25"/>
        <v>5.1055187861014061E-3</v>
      </c>
      <c r="K63" s="65">
        <f t="shared" si="26"/>
        <v>5.0440236035081583E-3</v>
      </c>
      <c r="L63" s="65">
        <f t="shared" si="26"/>
        <v>4.9825284209149071E-3</v>
      </c>
      <c r="M63" s="65">
        <f t="shared" si="26"/>
        <v>4.9210332383216385E-3</v>
      </c>
      <c r="N63" s="65">
        <f t="shared" si="26"/>
        <v>4.8595380557283907E-3</v>
      </c>
      <c r="O63" s="65">
        <f t="shared" si="26"/>
        <v>4.7980428731351395E-3</v>
      </c>
      <c r="P63" s="65"/>
      <c r="Q63" s="13" cm="1">
        <f t="array" ref="Q63:R63">LINEST('Female Baseline'!L63:U63,'Female Baseline'!L$2:U$2,TRUE,FALSE)</f>
        <v>-6.4395595061918722E-5</v>
      </c>
      <c r="R63" s="61">
        <v>0.13506040788503784</v>
      </c>
      <c r="S63" s="65"/>
      <c r="U63" s="37"/>
      <c r="V63" s="37"/>
      <c r="W63" s="37"/>
      <c r="X63" s="37"/>
      <c r="Y63" s="37"/>
    </row>
    <row r="64" spans="1:25" x14ac:dyDescent="0.2">
      <c r="A64">
        <f t="shared" si="2"/>
        <v>61</v>
      </c>
      <c r="B64" s="65">
        <f t="shared" si="17"/>
        <v>6.058220966427677E-3</v>
      </c>
      <c r="C64" s="65">
        <f t="shared" si="18"/>
        <v>6.002775338010486E-3</v>
      </c>
      <c r="D64" s="65">
        <f t="shared" si="19"/>
        <v>5.9473297095932916E-3</v>
      </c>
      <c r="E64" s="65">
        <f t="shared" si="20"/>
        <v>5.8918840811760867E-3</v>
      </c>
      <c r="F64" s="65">
        <f t="shared" si="21"/>
        <v>5.8364384527588957E-3</v>
      </c>
      <c r="G64" s="65">
        <f t="shared" si="22"/>
        <v>5.7809928243416943E-3</v>
      </c>
      <c r="H64" s="65">
        <f t="shared" si="23"/>
        <v>5.7255471959245033E-3</v>
      </c>
      <c r="I64" s="65">
        <f t="shared" si="24"/>
        <v>5.6701015675073019E-3</v>
      </c>
      <c r="J64" s="65">
        <f t="shared" si="25"/>
        <v>5.6146559390901039E-3</v>
      </c>
      <c r="K64" s="65">
        <f t="shared" si="26"/>
        <v>5.5592103106729095E-3</v>
      </c>
      <c r="L64" s="65">
        <f t="shared" si="26"/>
        <v>5.5037646822557185E-3</v>
      </c>
      <c r="M64" s="65">
        <f t="shared" si="26"/>
        <v>5.4483190538385136E-3</v>
      </c>
      <c r="N64" s="65">
        <f t="shared" si="26"/>
        <v>5.3928734254213191E-3</v>
      </c>
      <c r="O64" s="65">
        <f t="shared" si="26"/>
        <v>5.3374277970041281E-3</v>
      </c>
      <c r="P64" s="65"/>
      <c r="Q64" s="13" cm="1">
        <f t="array" ref="Q64:R64">LINEST('Female Baseline'!L64:U64,'Female Baseline'!L$2:U$2,TRUE,FALSE)</f>
        <v>-5.5570260222866765E-5</v>
      </c>
      <c r="R64" s="61">
        <v>0.11771297007849167</v>
      </c>
      <c r="S64" s="65"/>
      <c r="U64" s="37"/>
      <c r="V64" s="37"/>
      <c r="W64" s="37"/>
      <c r="X64" s="37"/>
      <c r="Y64" s="37"/>
    </row>
    <row r="65" spans="1:25" x14ac:dyDescent="0.2">
      <c r="A65">
        <f t="shared" si="2"/>
        <v>62</v>
      </c>
      <c r="B65" s="65">
        <f t="shared" si="17"/>
        <v>6.5956914577873227E-3</v>
      </c>
      <c r="C65" s="65">
        <f t="shared" si="18"/>
        <v>6.5419635806085313E-3</v>
      </c>
      <c r="D65" s="65">
        <f t="shared" si="19"/>
        <v>6.4882357034297192E-3</v>
      </c>
      <c r="E65" s="65">
        <f t="shared" si="20"/>
        <v>6.4345078262509209E-3</v>
      </c>
      <c r="F65" s="65">
        <f t="shared" si="21"/>
        <v>6.3807799490721295E-3</v>
      </c>
      <c r="G65" s="65">
        <f t="shared" si="22"/>
        <v>6.3270520718933174E-3</v>
      </c>
      <c r="H65" s="65">
        <f t="shared" si="23"/>
        <v>6.2733241947145191E-3</v>
      </c>
      <c r="I65" s="65">
        <f t="shared" si="24"/>
        <v>6.2195963175357208E-3</v>
      </c>
      <c r="J65" s="65">
        <f t="shared" si="25"/>
        <v>6.1658684403569156E-3</v>
      </c>
      <c r="K65" s="65">
        <f t="shared" si="26"/>
        <v>6.1121405631781103E-3</v>
      </c>
      <c r="L65" s="65">
        <f t="shared" si="26"/>
        <v>6.058412685999319E-3</v>
      </c>
      <c r="M65" s="65">
        <f t="shared" si="26"/>
        <v>6.0046848088205207E-3</v>
      </c>
      <c r="N65" s="65">
        <f t="shared" si="26"/>
        <v>5.9509569316417085E-3</v>
      </c>
      <c r="O65" s="65">
        <f t="shared" si="26"/>
        <v>5.8972290544629172E-3</v>
      </c>
      <c r="P65" s="65"/>
      <c r="Q65" s="13" cm="1">
        <f t="array" ref="Q65:R65">LINEST('Female Baseline'!L65:U65,'Female Baseline'!L$2:U$2,TRUE,FALSE)</f>
        <v>-4.6246398161134811E-5</v>
      </c>
      <c r="R65" s="61">
        <v>9.9529388297951535E-2</v>
      </c>
      <c r="S65" s="65"/>
      <c r="U65" s="37"/>
      <c r="V65" s="37"/>
      <c r="W65" s="37"/>
      <c r="X65" s="37"/>
      <c r="Y65" s="37"/>
    </row>
    <row r="66" spans="1:25" x14ac:dyDescent="0.2">
      <c r="A66">
        <f t="shared" si="2"/>
        <v>63</v>
      </c>
      <c r="B66" s="65">
        <f t="shared" si="17"/>
        <v>7.0066874074408616E-3</v>
      </c>
      <c r="C66" s="65">
        <f t="shared" si="18"/>
        <v>6.9689714494871654E-3</v>
      </c>
      <c r="D66" s="65">
        <f t="shared" si="19"/>
        <v>6.9312554915334484E-3</v>
      </c>
      <c r="E66" s="65">
        <f t="shared" si="20"/>
        <v>6.8935395335797452E-3</v>
      </c>
      <c r="F66" s="65">
        <f t="shared" si="21"/>
        <v>6.855823575626049E-3</v>
      </c>
      <c r="G66" s="65">
        <f t="shared" si="22"/>
        <v>6.818107617672332E-3</v>
      </c>
      <c r="H66" s="65">
        <f t="shared" si="23"/>
        <v>6.7803916597186323E-3</v>
      </c>
      <c r="I66" s="65">
        <f t="shared" si="24"/>
        <v>6.7426757017649292E-3</v>
      </c>
      <c r="J66" s="65">
        <f t="shared" si="25"/>
        <v>6.7049597438112157E-3</v>
      </c>
      <c r="K66" s="65">
        <f t="shared" si="26"/>
        <v>6.6672437858575125E-3</v>
      </c>
      <c r="L66" s="65">
        <f t="shared" si="26"/>
        <v>6.6295278279038163E-3</v>
      </c>
      <c r="M66" s="65">
        <f t="shared" si="26"/>
        <v>6.5918118699501132E-3</v>
      </c>
      <c r="N66" s="65">
        <f t="shared" si="26"/>
        <v>6.5540959119963996E-3</v>
      </c>
      <c r="O66" s="65">
        <f t="shared" si="26"/>
        <v>6.5163799540427E-3</v>
      </c>
      <c r="P66" s="65"/>
      <c r="Q66" s="13" cm="1">
        <f t="array" ref="Q66:R66">LINEST('Female Baseline'!L66:U66,'Female Baseline'!L$2:U$2,TRUE,FALSE)</f>
        <v>-6.6848452170068418E-5</v>
      </c>
      <c r="R66" s="61">
        <v>0.14158315167431623</v>
      </c>
      <c r="S66" s="65"/>
      <c r="U66" s="37"/>
      <c r="V66" s="37"/>
      <c r="W66" s="37"/>
      <c r="X66" s="37"/>
      <c r="Y66" s="37"/>
    </row>
    <row r="67" spans="1:25" x14ac:dyDescent="0.2">
      <c r="A67">
        <f t="shared" si="2"/>
        <v>64</v>
      </c>
      <c r="B67" s="65">
        <f t="shared" ref="B67:O90" si="29">0.5*(B$2*$Q67+$R67)+0.25*(B$2*$Q66+$R66+B$2*$Q68+$R68)</f>
        <v>7.3571644934125966E-3</v>
      </c>
      <c r="C67" s="65">
        <f t="shared" si="29"/>
        <v>7.3472636437510539E-3</v>
      </c>
      <c r="D67" s="65">
        <f t="shared" si="29"/>
        <v>7.3373627940895008E-3</v>
      </c>
      <c r="E67" s="65">
        <f t="shared" si="29"/>
        <v>7.3274619444279546E-3</v>
      </c>
      <c r="F67" s="65">
        <f t="shared" si="29"/>
        <v>7.3175610947664085E-3</v>
      </c>
      <c r="G67" s="65">
        <f t="shared" si="29"/>
        <v>7.3076602451048588E-3</v>
      </c>
      <c r="H67" s="65">
        <f t="shared" si="29"/>
        <v>7.2977593954433127E-3</v>
      </c>
      <c r="I67" s="65">
        <f t="shared" si="29"/>
        <v>7.2878585457817665E-3</v>
      </c>
      <c r="J67" s="65">
        <f t="shared" si="29"/>
        <v>7.2779576961202169E-3</v>
      </c>
      <c r="K67" s="65">
        <f t="shared" si="26"/>
        <v>7.2680568464586707E-3</v>
      </c>
      <c r="L67" s="65">
        <f t="shared" si="26"/>
        <v>7.2581559967971245E-3</v>
      </c>
      <c r="M67" s="65">
        <f t="shared" si="26"/>
        <v>7.2482551471355783E-3</v>
      </c>
      <c r="N67" s="65">
        <f t="shared" si="26"/>
        <v>7.238354297474027E-3</v>
      </c>
      <c r="O67" s="65">
        <f t="shared" si="26"/>
        <v>7.2284534478124808E-3</v>
      </c>
      <c r="P67" s="65"/>
      <c r="Q67" s="13" cm="1">
        <f t="array" ref="Q67:R67">LINEST('Female Baseline'!L67:U67,'Female Baseline'!L$2:U$2,TRUE,FALSE)</f>
        <v>2.9079470686451411E-5</v>
      </c>
      <c r="R67" s="61">
        <v>-5.1432640069031872E-2</v>
      </c>
      <c r="S67" s="65"/>
      <c r="U67" s="37"/>
      <c r="V67" s="37"/>
      <c r="W67" s="37"/>
      <c r="X67" s="37"/>
      <c r="Y67" s="37"/>
    </row>
    <row r="68" spans="1:25" x14ac:dyDescent="0.2">
      <c r="A68">
        <f t="shared" si="2"/>
        <v>65</v>
      </c>
      <c r="B68" s="65">
        <f t="shared" si="29"/>
        <v>8.1075689829360649E-3</v>
      </c>
      <c r="C68" s="65">
        <f t="shared" si="29"/>
        <v>8.0814079930207443E-3</v>
      </c>
      <c r="D68" s="65">
        <f t="shared" si="29"/>
        <v>8.0552470031054237E-3</v>
      </c>
      <c r="E68" s="65">
        <f t="shared" si="29"/>
        <v>8.029086013190103E-3</v>
      </c>
      <c r="F68" s="65">
        <f t="shared" si="29"/>
        <v>8.0029250232747824E-3</v>
      </c>
      <c r="G68" s="65">
        <f t="shared" si="29"/>
        <v>7.9767640333594618E-3</v>
      </c>
      <c r="H68" s="65">
        <f t="shared" si="29"/>
        <v>7.9506030434441412E-3</v>
      </c>
      <c r="I68" s="65">
        <f t="shared" si="29"/>
        <v>7.9244420535288206E-3</v>
      </c>
      <c r="J68" s="65">
        <f t="shared" si="29"/>
        <v>7.8982810636134999E-3</v>
      </c>
      <c r="K68" s="65">
        <f t="shared" si="26"/>
        <v>7.8721200736981793E-3</v>
      </c>
      <c r="L68" s="65">
        <f t="shared" si="26"/>
        <v>7.8459590837828587E-3</v>
      </c>
      <c r="M68" s="65">
        <f t="shared" si="26"/>
        <v>7.8197980938675381E-3</v>
      </c>
      <c r="N68" s="65">
        <f t="shared" si="26"/>
        <v>7.7936371039522209E-3</v>
      </c>
      <c r="O68" s="65">
        <f t="shared" si="26"/>
        <v>7.7674761140369003E-3</v>
      </c>
      <c r="P68" s="65"/>
      <c r="Q68" s="13" cm="1">
        <f t="array" ref="Q68:R68">LINEST('Female Baseline'!L68:U68,'Female Baseline'!L$2:U$2,TRUE,FALSE)</f>
        <v>-3.0913887849024186E-5</v>
      </c>
      <c r="R68" s="61">
        <v>7.0313617716239368E-2</v>
      </c>
      <c r="S68" s="65"/>
      <c r="U68" s="37"/>
      <c r="V68" s="37"/>
      <c r="W68" s="37"/>
      <c r="X68" s="37"/>
      <c r="Y68" s="37"/>
    </row>
    <row r="69" spans="1:25" x14ac:dyDescent="0.2">
      <c r="A69">
        <f t="shared" ref="A69:A107" si="30">A68+1</f>
        <v>66</v>
      </c>
      <c r="B69" s="65">
        <f t="shared" si="29"/>
        <v>8.8964759438693117E-3</v>
      </c>
      <c r="C69" s="65">
        <f t="shared" si="29"/>
        <v>8.8525609762642281E-3</v>
      </c>
      <c r="D69" s="65">
        <f t="shared" si="29"/>
        <v>8.8086460086591462E-3</v>
      </c>
      <c r="E69" s="65">
        <f t="shared" si="29"/>
        <v>8.7647310410540625E-3</v>
      </c>
      <c r="F69" s="65">
        <f t="shared" si="29"/>
        <v>8.7208160734489788E-3</v>
      </c>
      <c r="G69" s="65">
        <f t="shared" si="29"/>
        <v>8.6769011058438969E-3</v>
      </c>
      <c r="H69" s="65">
        <f t="shared" si="29"/>
        <v>8.6329861382388132E-3</v>
      </c>
      <c r="I69" s="65">
        <f t="shared" si="29"/>
        <v>8.5890711706337296E-3</v>
      </c>
      <c r="J69" s="65">
        <f t="shared" si="29"/>
        <v>8.5451562030286476E-3</v>
      </c>
      <c r="K69" s="65">
        <f t="shared" si="26"/>
        <v>8.501241235423564E-3</v>
      </c>
      <c r="L69" s="65">
        <f t="shared" si="26"/>
        <v>8.4573262678184803E-3</v>
      </c>
      <c r="M69" s="65">
        <f t="shared" si="26"/>
        <v>8.4134113002133984E-3</v>
      </c>
      <c r="N69" s="65">
        <f t="shared" si="26"/>
        <v>8.369496332608313E-3</v>
      </c>
      <c r="O69" s="65">
        <f t="shared" si="26"/>
        <v>8.3255813650032293E-3</v>
      </c>
      <c r="P69" s="65"/>
      <c r="Q69" s="13" cm="1">
        <f t="array" ref="Q69:R69">LINEST('Female Baseline'!L69:U69,'Female Baseline'!L$2:U$2,TRUE,FALSE)</f>
        <v>-7.189565464968326E-5</v>
      </c>
      <c r="R69" s="61">
        <v>0.15357003948747064</v>
      </c>
      <c r="S69" s="65"/>
      <c r="U69" s="37"/>
      <c r="V69" s="37"/>
      <c r="W69" s="37"/>
      <c r="X69" s="37"/>
      <c r="Y69" s="37"/>
    </row>
    <row r="70" spans="1:25" x14ac:dyDescent="0.2">
      <c r="A70">
        <f t="shared" si="30"/>
        <v>67</v>
      </c>
      <c r="B70" s="65">
        <f t="shared" si="29"/>
        <v>9.4359229657410247E-3</v>
      </c>
      <c r="C70" s="65">
        <f t="shared" si="29"/>
        <v>9.4195947027897135E-3</v>
      </c>
      <c r="D70" s="65">
        <f t="shared" si="29"/>
        <v>9.4032664398384022E-3</v>
      </c>
      <c r="E70" s="65">
        <f t="shared" si="29"/>
        <v>9.386938176887091E-3</v>
      </c>
      <c r="F70" s="65">
        <f t="shared" si="29"/>
        <v>9.3706099139357797E-3</v>
      </c>
      <c r="G70" s="65">
        <f t="shared" si="29"/>
        <v>9.3542816509844685E-3</v>
      </c>
      <c r="H70" s="65">
        <f t="shared" si="29"/>
        <v>9.337953388033159E-3</v>
      </c>
      <c r="I70" s="65">
        <f t="shared" si="29"/>
        <v>9.3216251250818477E-3</v>
      </c>
      <c r="J70" s="65">
        <f t="shared" si="29"/>
        <v>9.3052968621305365E-3</v>
      </c>
      <c r="K70" s="65">
        <f t="shared" si="26"/>
        <v>9.2889685991792252E-3</v>
      </c>
      <c r="L70" s="65">
        <f t="shared" si="26"/>
        <v>9.272640336227914E-3</v>
      </c>
      <c r="M70" s="65">
        <f t="shared" si="26"/>
        <v>9.2563120732766027E-3</v>
      </c>
      <c r="N70" s="65">
        <f t="shared" si="26"/>
        <v>9.2399838103252932E-3</v>
      </c>
      <c r="O70" s="65">
        <f t="shared" si="26"/>
        <v>9.223655547373982E-3</v>
      </c>
      <c r="P70" s="65"/>
      <c r="Q70" s="13" cm="1">
        <f t="array" ref="Q70:R70">LINEST('Female Baseline'!L70:U70,'Female Baseline'!L$2:U$2,TRUE,FALSE)</f>
        <v>-9.5467327194054715E-7</v>
      </c>
      <c r="R70" s="61">
        <v>1.120854662916242E-2</v>
      </c>
      <c r="S70" s="65"/>
      <c r="U70" s="37"/>
      <c r="V70" s="37"/>
      <c r="W70" s="37"/>
      <c r="X70" s="37"/>
      <c r="Y70" s="37"/>
    </row>
    <row r="71" spans="1:25" x14ac:dyDescent="0.2">
      <c r="A71">
        <f t="shared" si="30"/>
        <v>68</v>
      </c>
      <c r="B71" s="65">
        <f t="shared" si="29"/>
        <v>1.0287907054462718E-2</v>
      </c>
      <c r="C71" s="65">
        <f t="shared" si="29"/>
        <v>1.0265104256684823E-2</v>
      </c>
      <c r="D71" s="65">
        <f t="shared" si="29"/>
        <v>1.0242301458906932E-2</v>
      </c>
      <c r="E71" s="65">
        <f t="shared" si="29"/>
        <v>1.0219498661129044E-2</v>
      </c>
      <c r="F71" s="65">
        <f t="shared" si="29"/>
        <v>1.019669586335116E-2</v>
      </c>
      <c r="G71" s="65">
        <f t="shared" si="29"/>
        <v>1.0173893065573265E-2</v>
      </c>
      <c r="H71" s="65">
        <f t="shared" si="29"/>
        <v>1.0151090267795381E-2</v>
      </c>
      <c r="I71" s="65">
        <f t="shared" si="29"/>
        <v>1.0128287470017486E-2</v>
      </c>
      <c r="J71" s="65">
        <f t="shared" si="29"/>
        <v>1.0105484672239595E-2</v>
      </c>
      <c r="K71" s="65">
        <f t="shared" si="26"/>
        <v>1.0082681874461707E-2</v>
      </c>
      <c r="L71" s="65">
        <f t="shared" si="26"/>
        <v>1.0059879076683816E-2</v>
      </c>
      <c r="M71" s="65">
        <f t="shared" si="26"/>
        <v>1.0037076278905929E-2</v>
      </c>
      <c r="N71" s="65">
        <f t="shared" si="26"/>
        <v>1.0014273481128037E-2</v>
      </c>
      <c r="O71" s="65">
        <f t="shared" si="26"/>
        <v>9.9914706833501461E-3</v>
      </c>
      <c r="P71" s="65"/>
      <c r="Q71" s="13" cm="1">
        <f t="array" ref="Q71:R71">LINEST('Female Baseline'!L71:U71,'Female Baseline'!L$2:U$2,TRUE,FALSE)</f>
        <v>8.4919493883209958E-6</v>
      </c>
      <c r="R71" s="61">
        <v>-6.9642067542922317E-3</v>
      </c>
      <c r="S71" s="65"/>
      <c r="U71" s="37"/>
      <c r="V71" s="37"/>
      <c r="W71" s="37"/>
      <c r="X71" s="37"/>
      <c r="Y71" s="37"/>
    </row>
    <row r="72" spans="1:25" x14ac:dyDescent="0.2">
      <c r="A72">
        <f t="shared" si="30"/>
        <v>69</v>
      </c>
      <c r="B72" s="65">
        <f t="shared" si="29"/>
        <v>1.1403098765277364E-2</v>
      </c>
      <c r="C72" s="65">
        <f t="shared" si="29"/>
        <v>1.1355405090032158E-2</v>
      </c>
      <c r="D72" s="65">
        <f t="shared" si="29"/>
        <v>1.1307711414786936E-2</v>
      </c>
      <c r="E72" s="65">
        <f t="shared" si="29"/>
        <v>1.1260017739541729E-2</v>
      </c>
      <c r="F72" s="65">
        <f t="shared" si="29"/>
        <v>1.121232406429652E-2</v>
      </c>
      <c r="G72" s="65">
        <f t="shared" si="29"/>
        <v>1.11646303890513E-2</v>
      </c>
      <c r="H72" s="65">
        <f t="shared" si="29"/>
        <v>1.1116936713806093E-2</v>
      </c>
      <c r="I72" s="65">
        <f t="shared" si="29"/>
        <v>1.1069243038560885E-2</v>
      </c>
      <c r="J72" s="65">
        <f t="shared" si="29"/>
        <v>1.1021549363315664E-2</v>
      </c>
      <c r="K72" s="65">
        <f t="shared" si="26"/>
        <v>1.0973855688070456E-2</v>
      </c>
      <c r="L72" s="65">
        <f t="shared" si="26"/>
        <v>1.0926162012825235E-2</v>
      </c>
      <c r="M72" s="65">
        <f t="shared" si="26"/>
        <v>1.0878468337580027E-2</v>
      </c>
      <c r="N72" s="65">
        <f t="shared" si="26"/>
        <v>1.083077466233482E-2</v>
      </c>
      <c r="O72" s="65">
        <f t="shared" si="26"/>
        <v>1.07830809870896E-2</v>
      </c>
      <c r="P72" s="65"/>
      <c r="Q72" s="13" cm="1">
        <f t="array" ref="Q72:R72">LINEST('Female Baseline'!L72:U72,'Female Baseline'!L$2:U$2,TRUE,FALSE)</f>
        <v>-1.0724041661626026E-4</v>
      </c>
      <c r="R72" s="61">
        <v>0.22720598923150612</v>
      </c>
      <c r="S72" s="65"/>
      <c r="U72" s="37"/>
      <c r="V72" s="37"/>
      <c r="W72" s="37"/>
      <c r="X72" s="37"/>
      <c r="Y72" s="37"/>
    </row>
    <row r="73" spans="1:25" x14ac:dyDescent="0.2">
      <c r="A73">
        <f t="shared" si="30"/>
        <v>70</v>
      </c>
      <c r="B73" s="65">
        <f t="shared" si="29"/>
        <v>1.242628358995467E-2</v>
      </c>
      <c r="C73" s="65">
        <f t="shared" si="29"/>
        <v>1.2395412957855951E-2</v>
      </c>
      <c r="D73" s="65">
        <f t="shared" si="29"/>
        <v>1.2364542325757221E-2</v>
      </c>
      <c r="E73" s="65">
        <f t="shared" si="29"/>
        <v>1.2333671693658501E-2</v>
      </c>
      <c r="F73" s="65">
        <f t="shared" si="29"/>
        <v>1.2302801061559782E-2</v>
      </c>
      <c r="G73" s="65">
        <f t="shared" si="29"/>
        <v>1.2271930429461052E-2</v>
      </c>
      <c r="H73" s="65">
        <f t="shared" si="29"/>
        <v>1.2241059797362334E-2</v>
      </c>
      <c r="I73" s="65">
        <f t="shared" si="29"/>
        <v>1.2210189165263615E-2</v>
      </c>
      <c r="J73" s="65">
        <f t="shared" si="29"/>
        <v>1.2179318533164885E-2</v>
      </c>
      <c r="K73" s="65">
        <f t="shared" si="26"/>
        <v>1.2148447901066166E-2</v>
      </c>
      <c r="L73" s="65">
        <f t="shared" si="26"/>
        <v>1.211757726896744E-2</v>
      </c>
      <c r="M73" s="65">
        <f t="shared" si="26"/>
        <v>1.2086706636868717E-2</v>
      </c>
      <c r="N73" s="65">
        <f t="shared" si="26"/>
        <v>1.2055836004769997E-2</v>
      </c>
      <c r="O73" s="65">
        <f t="shared" si="26"/>
        <v>1.2024965372671271E-2</v>
      </c>
      <c r="P73" s="65"/>
      <c r="Q73" s="13" cm="1">
        <f t="array" ref="Q73:R73">LINEST('Female Baseline'!L73:U73,'Female Baseline'!L$2:U$2,TRUE,FALSE)</f>
        <v>1.5214182863349129E-5</v>
      </c>
      <c r="R73" s="61">
        <v>-1.8378227676101248E-2</v>
      </c>
      <c r="S73" s="65"/>
      <c r="U73" s="37"/>
      <c r="V73" s="37"/>
      <c r="W73" s="37"/>
      <c r="X73" s="37"/>
      <c r="Y73" s="37"/>
    </row>
    <row r="74" spans="1:25" x14ac:dyDescent="0.2">
      <c r="A74">
        <f t="shared" si="30"/>
        <v>71</v>
      </c>
      <c r="B74" s="65">
        <f t="shared" si="29"/>
        <v>1.3552737160847286E-2</v>
      </c>
      <c r="C74" s="65">
        <f t="shared" si="29"/>
        <v>1.3517837148323775E-2</v>
      </c>
      <c r="D74" s="65">
        <f t="shared" si="29"/>
        <v>1.3482937135800257E-2</v>
      </c>
      <c r="E74" s="65">
        <f t="shared" si="29"/>
        <v>1.3448037123276746E-2</v>
      </c>
      <c r="F74" s="65">
        <f t="shared" si="29"/>
        <v>1.3413137110753235E-2</v>
      </c>
      <c r="G74" s="65">
        <f t="shared" si="29"/>
        <v>1.3378237098229717E-2</v>
      </c>
      <c r="H74" s="65">
        <f t="shared" si="29"/>
        <v>1.3343337085706206E-2</v>
      </c>
      <c r="I74" s="65">
        <f t="shared" si="29"/>
        <v>1.3308437073182695E-2</v>
      </c>
      <c r="J74" s="65">
        <f t="shared" si="29"/>
        <v>1.3273537060659178E-2</v>
      </c>
      <c r="K74" s="65">
        <f t="shared" si="26"/>
        <v>1.3238637048135663E-2</v>
      </c>
      <c r="L74" s="65">
        <f t="shared" si="26"/>
        <v>1.3203737035612152E-2</v>
      </c>
      <c r="M74" s="65">
        <f t="shared" si="26"/>
        <v>1.3168837023088634E-2</v>
      </c>
      <c r="N74" s="65">
        <f t="shared" si="26"/>
        <v>1.3133937010565123E-2</v>
      </c>
      <c r="O74" s="65">
        <f t="shared" si="26"/>
        <v>1.3099036998041613E-2</v>
      </c>
      <c r="P74" s="65"/>
      <c r="Q74" s="13" cm="1">
        <f t="array" ref="Q74:R74">LINEST('Female Baseline'!L74:U74,'Female Baseline'!L$2:U$2,TRUE,FALSE)</f>
        <v>-4.6670477505329967E-5</v>
      </c>
      <c r="R74" s="61">
        <v>0.10745548255424792</v>
      </c>
      <c r="S74" s="65"/>
      <c r="U74" s="37"/>
      <c r="V74" s="37"/>
      <c r="W74" s="37"/>
      <c r="X74" s="37"/>
      <c r="Y74" s="37"/>
    </row>
    <row r="75" spans="1:25" x14ac:dyDescent="0.2">
      <c r="A75">
        <f t="shared" si="30"/>
        <v>72</v>
      </c>
      <c r="B75" s="65">
        <f t="shared" si="29"/>
        <v>1.502587643537432E-2</v>
      </c>
      <c r="C75" s="65">
        <f t="shared" si="29"/>
        <v>1.4938576679688773E-2</v>
      </c>
      <c r="D75" s="65">
        <f t="shared" si="29"/>
        <v>1.4851276924003225E-2</v>
      </c>
      <c r="E75" s="65">
        <f t="shared" si="29"/>
        <v>1.4763977168317663E-2</v>
      </c>
      <c r="F75" s="65">
        <f t="shared" si="29"/>
        <v>1.4676677412632115E-2</v>
      </c>
      <c r="G75" s="65">
        <f t="shared" si="29"/>
        <v>1.4589377656946567E-2</v>
      </c>
      <c r="H75" s="65">
        <f t="shared" si="29"/>
        <v>1.4502077901261005E-2</v>
      </c>
      <c r="I75" s="65">
        <f t="shared" si="29"/>
        <v>1.4414778145575471E-2</v>
      </c>
      <c r="J75" s="65">
        <f t="shared" si="29"/>
        <v>1.432747838988991E-2</v>
      </c>
      <c r="K75" s="65">
        <f t="shared" si="26"/>
        <v>1.4240178634204355E-2</v>
      </c>
      <c r="L75" s="65">
        <f t="shared" si="26"/>
        <v>1.4152878878518793E-2</v>
      </c>
      <c r="M75" s="65">
        <f t="shared" si="26"/>
        <v>1.4065579122833245E-2</v>
      </c>
      <c r="N75" s="65">
        <f t="shared" si="26"/>
        <v>1.3978279367147683E-2</v>
      </c>
      <c r="O75" s="65">
        <f t="shared" si="26"/>
        <v>1.3890979611462149E-2</v>
      </c>
      <c r="P75" s="65"/>
      <c r="Q75" s="13" cm="1">
        <f t="array" ref="Q75:R75">LINEST('Female Baseline'!L75:U75,'Female Baseline'!L$2:U$2,TRUE,FALSE)</f>
        <v>-6.1473277946742593E-5</v>
      </c>
      <c r="R75" s="61">
        <v>0.13827431190004189</v>
      </c>
      <c r="S75" s="65"/>
      <c r="U75" s="37"/>
      <c r="V75" s="37"/>
      <c r="W75" s="37"/>
      <c r="X75" s="37"/>
      <c r="Y75" s="37"/>
    </row>
    <row r="76" spans="1:25" x14ac:dyDescent="0.2">
      <c r="A76">
        <f t="shared" si="30"/>
        <v>73</v>
      </c>
      <c r="B76" s="65">
        <f t="shared" si="29"/>
        <v>1.6915260418135694E-2</v>
      </c>
      <c r="C76" s="65">
        <f t="shared" si="29"/>
        <v>1.6778134008927581E-2</v>
      </c>
      <c r="D76" s="65">
        <f t="shared" si="29"/>
        <v>1.6641007599719496E-2</v>
      </c>
      <c r="E76" s="65">
        <f t="shared" si="29"/>
        <v>1.6503881190511403E-2</v>
      </c>
      <c r="F76" s="65">
        <f t="shared" si="29"/>
        <v>1.6366754781303325E-2</v>
      </c>
      <c r="G76" s="65">
        <f t="shared" si="29"/>
        <v>1.6229628372095239E-2</v>
      </c>
      <c r="H76" s="65">
        <f t="shared" si="29"/>
        <v>1.609250196288714E-2</v>
      </c>
      <c r="I76" s="65">
        <f t="shared" si="29"/>
        <v>1.5955375553679062E-2</v>
      </c>
      <c r="J76" s="65">
        <f t="shared" si="29"/>
        <v>1.5818249144470956E-2</v>
      </c>
      <c r="K76" s="65">
        <f t="shared" si="26"/>
        <v>1.5681122735262884E-2</v>
      </c>
      <c r="L76" s="65">
        <f t="shared" si="26"/>
        <v>1.5543996326054771E-2</v>
      </c>
      <c r="M76" s="65">
        <f t="shared" si="26"/>
        <v>1.5406869916846685E-2</v>
      </c>
      <c r="N76" s="65">
        <f t="shared" si="26"/>
        <v>1.5269743507638593E-2</v>
      </c>
      <c r="O76" s="65">
        <f t="shared" si="26"/>
        <v>1.5132617098430515E-2</v>
      </c>
      <c r="P76" s="65"/>
      <c r="Q76" s="13" cm="1">
        <f t="array" ref="Q76:R76">LINEST('Female Baseline'!L76:U76,'Female Baseline'!L$2:U$2,TRUE,FALSE)</f>
        <v>-1.7958198934339367E-4</v>
      </c>
      <c r="R76" s="61">
        <v>0.37798943509900534</v>
      </c>
      <c r="S76" s="65"/>
      <c r="U76" s="37"/>
      <c r="V76" s="37"/>
      <c r="W76" s="37"/>
      <c r="X76" s="37"/>
      <c r="Y76" s="37"/>
    </row>
    <row r="77" spans="1:25" x14ac:dyDescent="0.2">
      <c r="A77">
        <f t="shared" si="30"/>
        <v>74</v>
      </c>
      <c r="B77" s="65">
        <f t="shared" si="29"/>
        <v>1.9011765976963801E-2</v>
      </c>
      <c r="C77" s="65">
        <f t="shared" si="29"/>
        <v>1.8853826242908447E-2</v>
      </c>
      <c r="D77" s="65">
        <f t="shared" si="29"/>
        <v>1.8695886508853107E-2</v>
      </c>
      <c r="E77" s="65">
        <f t="shared" si="29"/>
        <v>1.8537946774797781E-2</v>
      </c>
      <c r="F77" s="65">
        <f t="shared" si="29"/>
        <v>1.8380007040742455E-2</v>
      </c>
      <c r="G77" s="65">
        <f t="shared" si="29"/>
        <v>1.8222067306687115E-2</v>
      </c>
      <c r="H77" s="65">
        <f t="shared" si="29"/>
        <v>1.8064127572631788E-2</v>
      </c>
      <c r="I77" s="65">
        <f t="shared" si="29"/>
        <v>1.7906187838576448E-2</v>
      </c>
      <c r="J77" s="65">
        <f t="shared" si="29"/>
        <v>1.7748248104521108E-2</v>
      </c>
      <c r="K77" s="65">
        <f t="shared" si="26"/>
        <v>1.7590308370465796E-2</v>
      </c>
      <c r="L77" s="65">
        <f t="shared" si="26"/>
        <v>1.7432368636410442E-2</v>
      </c>
      <c r="M77" s="65">
        <f t="shared" si="26"/>
        <v>1.7274428902355102E-2</v>
      </c>
      <c r="N77" s="65">
        <f t="shared" si="26"/>
        <v>1.7116489168299789E-2</v>
      </c>
      <c r="O77" s="65">
        <f t="shared" si="26"/>
        <v>1.6958549434244449E-2</v>
      </c>
      <c r="P77" s="65"/>
      <c r="Q77" s="13" cm="1">
        <f t="array" ref="Q77:R77">LINEST('Female Baseline'!L77:U77,'Female Baseline'!L$2:U$2,TRUE,FALSE)</f>
        <v>-1.2786838019883005E-4</v>
      </c>
      <c r="R77" s="61">
        <v>0.27590418960753371</v>
      </c>
      <c r="S77" s="65"/>
      <c r="U77" s="37"/>
      <c r="V77" s="37"/>
      <c r="W77" s="37"/>
      <c r="X77" s="37"/>
      <c r="Y77" s="37"/>
    </row>
    <row r="78" spans="1:25" x14ac:dyDescent="0.2">
      <c r="A78">
        <f t="shared" si="30"/>
        <v>75</v>
      </c>
      <c r="B78" s="65">
        <f t="shared" si="29"/>
        <v>2.1355920461444952E-2</v>
      </c>
      <c r="C78" s="65">
        <f t="shared" si="29"/>
        <v>2.1167262337738274E-2</v>
      </c>
      <c r="D78" s="65">
        <f t="shared" si="29"/>
        <v>2.0978604214031582E-2</v>
      </c>
      <c r="E78" s="65">
        <f t="shared" si="29"/>
        <v>2.0789946090324918E-2</v>
      </c>
      <c r="F78" s="65">
        <f t="shared" si="29"/>
        <v>2.0601287966618254E-2</v>
      </c>
      <c r="G78" s="65">
        <f t="shared" si="29"/>
        <v>2.0412629842911575E-2</v>
      </c>
      <c r="H78" s="65">
        <f t="shared" si="29"/>
        <v>2.0223971719204897E-2</v>
      </c>
      <c r="I78" s="65">
        <f t="shared" si="29"/>
        <v>2.0035313595498219E-2</v>
      </c>
      <c r="J78" s="65">
        <f t="shared" si="29"/>
        <v>1.9846655471791555E-2</v>
      </c>
      <c r="K78" s="65">
        <f t="shared" si="26"/>
        <v>1.9657997348084877E-2</v>
      </c>
      <c r="L78" s="65">
        <f t="shared" si="26"/>
        <v>1.9469339224378199E-2</v>
      </c>
      <c r="M78" s="65">
        <f t="shared" si="26"/>
        <v>1.9280681100671507E-2</v>
      </c>
      <c r="N78" s="65">
        <f t="shared" si="26"/>
        <v>1.909202297696487E-2</v>
      </c>
      <c r="O78" s="65">
        <f t="shared" si="26"/>
        <v>1.8903364853258178E-2</v>
      </c>
      <c r="P78" s="65"/>
      <c r="Q78" s="13" cm="1">
        <f t="array" ref="Q78:R78">LINEST('Female Baseline'!L78:U78,'Female Baseline'!L$2:U$2,TRUE,FALSE)</f>
        <v>-1.964401864802818E-4</v>
      </c>
      <c r="R78" s="61">
        <v>0.41608471139866687</v>
      </c>
      <c r="S78" s="65"/>
      <c r="U78" s="37"/>
      <c r="V78" s="37"/>
      <c r="W78" s="37"/>
      <c r="X78" s="37"/>
      <c r="Y78" s="37"/>
    </row>
    <row r="79" spans="1:25" x14ac:dyDescent="0.2">
      <c r="A79">
        <f t="shared" si="30"/>
        <v>76</v>
      </c>
      <c r="B79" s="65">
        <f t="shared" si="29"/>
        <v>2.4078026108253492E-2</v>
      </c>
      <c r="C79" s="65">
        <f t="shared" si="29"/>
        <v>2.3842061186890612E-2</v>
      </c>
      <c r="D79" s="65">
        <f t="shared" si="29"/>
        <v>2.3606096265527732E-2</v>
      </c>
      <c r="E79" s="65">
        <f t="shared" si="29"/>
        <v>2.3370131344164879E-2</v>
      </c>
      <c r="F79" s="65">
        <f t="shared" si="29"/>
        <v>2.3134166422801972E-2</v>
      </c>
      <c r="G79" s="65">
        <f t="shared" si="29"/>
        <v>2.2898201501439119E-2</v>
      </c>
      <c r="H79" s="65">
        <f t="shared" si="29"/>
        <v>2.2662236580076239E-2</v>
      </c>
      <c r="I79" s="65">
        <f t="shared" si="29"/>
        <v>2.2426271658713387E-2</v>
      </c>
      <c r="J79" s="65">
        <f t="shared" si="29"/>
        <v>2.2190306737350507E-2</v>
      </c>
      <c r="K79" s="65">
        <f t="shared" si="26"/>
        <v>2.1954341815987599E-2</v>
      </c>
      <c r="L79" s="65">
        <f t="shared" si="26"/>
        <v>2.1718376894624747E-2</v>
      </c>
      <c r="M79" s="65">
        <f t="shared" si="26"/>
        <v>2.1482411973261867E-2</v>
      </c>
      <c r="N79" s="65">
        <f t="shared" si="26"/>
        <v>2.1246447051898987E-2</v>
      </c>
      <c r="O79" s="65">
        <f t="shared" si="26"/>
        <v>2.1010482130536107E-2</v>
      </c>
      <c r="P79" s="65"/>
      <c r="Q79" s="13" cm="1">
        <f t="array" ref="Q79:R79">LINEST('Female Baseline'!L79:U79,'Female Baseline'!L$2:U$2,TRUE,FALSE)</f>
        <v>-2.3388374166730309E-4</v>
      </c>
      <c r="R79" s="61">
        <v>0.49416138404257276</v>
      </c>
      <c r="S79" s="65"/>
      <c r="U79" s="37"/>
      <c r="V79" s="37"/>
      <c r="W79" s="37"/>
      <c r="X79" s="37"/>
      <c r="Y79" s="37"/>
    </row>
    <row r="80" spans="1:25" x14ac:dyDescent="0.2">
      <c r="A80">
        <f t="shared" si="30"/>
        <v>77</v>
      </c>
      <c r="B80" s="65">
        <f t="shared" si="29"/>
        <v>2.7082306906434234E-2</v>
      </c>
      <c r="C80" s="65">
        <f t="shared" si="29"/>
        <v>2.6811234733957773E-2</v>
      </c>
      <c r="D80" s="65">
        <f t="shared" si="29"/>
        <v>2.6540162561481312E-2</v>
      </c>
      <c r="E80" s="65">
        <f t="shared" si="29"/>
        <v>2.6269090389004851E-2</v>
      </c>
      <c r="F80" s="65">
        <f t="shared" si="29"/>
        <v>2.599801821652839E-2</v>
      </c>
      <c r="G80" s="65">
        <f t="shared" si="29"/>
        <v>2.5726946044051957E-2</v>
      </c>
      <c r="H80" s="65">
        <f t="shared" si="29"/>
        <v>2.5455873871575496E-2</v>
      </c>
      <c r="I80" s="65">
        <f t="shared" si="29"/>
        <v>2.5184801699099119E-2</v>
      </c>
      <c r="J80" s="65">
        <f t="shared" si="29"/>
        <v>2.4913729526622602E-2</v>
      </c>
      <c r="K80" s="65">
        <f t="shared" si="26"/>
        <v>2.4642657354146141E-2</v>
      </c>
      <c r="L80" s="65">
        <f t="shared" si="26"/>
        <v>2.4371585181669708E-2</v>
      </c>
      <c r="M80" s="65">
        <f t="shared" si="26"/>
        <v>2.4100513009193247E-2</v>
      </c>
      <c r="N80" s="65">
        <f t="shared" si="26"/>
        <v>2.3829440836716814E-2</v>
      </c>
      <c r="O80" s="65">
        <f t="shared" si="26"/>
        <v>2.3558368664240353E-2</v>
      </c>
      <c r="P80" s="65"/>
      <c r="Q80" s="13" cm="1">
        <f t="array" ref="Q80:R80">LINEST('Female Baseline'!L80:U80,'Female Baseline'!L$2:U$2,TRUE,FALSE)</f>
        <v>-2.7965201563660624E-4</v>
      </c>
      <c r="R80" s="61">
        <v>0.58906259270670491</v>
      </c>
      <c r="S80" s="65"/>
      <c r="U80" s="37"/>
      <c r="V80" s="37"/>
      <c r="W80" s="37"/>
      <c r="X80" s="37"/>
      <c r="Y80" s="37"/>
    </row>
    <row r="81" spans="1:25" x14ac:dyDescent="0.2">
      <c r="A81">
        <f t="shared" si="30"/>
        <v>78</v>
      </c>
      <c r="B81" s="65">
        <f t="shared" si="29"/>
        <v>3.0647357090075794E-2</v>
      </c>
      <c r="C81" s="65">
        <f t="shared" si="29"/>
        <v>3.0321377746414496E-2</v>
      </c>
      <c r="D81" s="65">
        <f t="shared" si="29"/>
        <v>2.9995398402753226E-2</v>
      </c>
      <c r="E81" s="65">
        <f t="shared" si="29"/>
        <v>2.9669419059091956E-2</v>
      </c>
      <c r="F81" s="65">
        <f t="shared" si="29"/>
        <v>2.9343439715430714E-2</v>
      </c>
      <c r="G81" s="65">
        <f t="shared" si="29"/>
        <v>2.9017460371769443E-2</v>
      </c>
      <c r="H81" s="65">
        <f t="shared" si="29"/>
        <v>2.8691481028108173E-2</v>
      </c>
      <c r="I81" s="65">
        <f t="shared" si="29"/>
        <v>2.8365501684446959E-2</v>
      </c>
      <c r="J81" s="65">
        <f t="shared" si="29"/>
        <v>2.8039522340785633E-2</v>
      </c>
      <c r="K81" s="65">
        <f t="shared" si="26"/>
        <v>2.7713542997124363E-2</v>
      </c>
      <c r="L81" s="65">
        <f t="shared" si="26"/>
        <v>2.7387563653463121E-2</v>
      </c>
      <c r="M81" s="65">
        <f t="shared" si="26"/>
        <v>2.706158430980185E-2</v>
      </c>
      <c r="N81" s="65">
        <f t="shared" si="26"/>
        <v>2.673560496614058E-2</v>
      </c>
      <c r="O81" s="65">
        <f t="shared" si="26"/>
        <v>2.6409625622479338E-2</v>
      </c>
      <c r="P81" s="65"/>
      <c r="Q81" s="13" cm="1">
        <f t="array" ref="Q81:R81">LINEST('Female Baseline'!L81:U81,'Female Baseline'!L$2:U$2,TRUE,FALSE)</f>
        <v>-2.9110091696528623E-4</v>
      </c>
      <c r="R81" s="61">
        <v>0.61546292488041587</v>
      </c>
      <c r="S81" s="65"/>
      <c r="U81" s="37"/>
      <c r="V81" s="37"/>
      <c r="W81" s="37"/>
      <c r="X81" s="37"/>
      <c r="Y81" s="37"/>
    </row>
    <row r="82" spans="1:25" x14ac:dyDescent="0.2">
      <c r="A82">
        <f t="shared" si="30"/>
        <v>79</v>
      </c>
      <c r="B82" s="65">
        <f t="shared" si="29"/>
        <v>3.5340689878421316E-2</v>
      </c>
      <c r="C82" s="65">
        <f t="shared" si="29"/>
        <v>3.4884552815537928E-2</v>
      </c>
      <c r="D82" s="65">
        <f t="shared" si="29"/>
        <v>3.4428415752654429E-2</v>
      </c>
      <c r="E82" s="65">
        <f t="shared" si="29"/>
        <v>3.3972278689770929E-2</v>
      </c>
      <c r="F82" s="65">
        <f t="shared" si="29"/>
        <v>3.3516141626887486E-2</v>
      </c>
      <c r="G82" s="65">
        <f t="shared" si="29"/>
        <v>3.3060004564004042E-2</v>
      </c>
      <c r="H82" s="65">
        <f t="shared" si="29"/>
        <v>3.2603867501120543E-2</v>
      </c>
      <c r="I82" s="65">
        <f t="shared" si="29"/>
        <v>3.2147730438237099E-2</v>
      </c>
      <c r="J82" s="65">
        <f t="shared" si="29"/>
        <v>3.1691593375353599E-2</v>
      </c>
      <c r="K82" s="65">
        <f t="shared" si="26"/>
        <v>3.12354563124701E-2</v>
      </c>
      <c r="L82" s="65">
        <f t="shared" si="26"/>
        <v>3.0779319249586656E-2</v>
      </c>
      <c r="M82" s="65">
        <f t="shared" si="26"/>
        <v>3.0323182186703157E-2</v>
      </c>
      <c r="N82" s="65">
        <f t="shared" si="26"/>
        <v>2.9867045123819658E-2</v>
      </c>
      <c r="O82" s="65">
        <f t="shared" si="26"/>
        <v>2.9410908060936214E-2</v>
      </c>
      <c r="P82" s="65"/>
      <c r="Q82" s="13" cm="1">
        <f t="array" ref="Q82:R82">LINEST('Female Baseline'!L82:U82,'Female Baseline'!L$2:U$2,TRUE,FALSE)</f>
        <v>-4.4206352507788127E-4</v>
      </c>
      <c r="R82" s="61">
        <v>0.92347490892933692</v>
      </c>
      <c r="S82" s="65"/>
      <c r="U82" s="37"/>
      <c r="V82" s="37"/>
      <c r="W82" s="37"/>
      <c r="X82" s="37"/>
      <c r="Y82" s="37"/>
    </row>
    <row r="83" spans="1:25" x14ac:dyDescent="0.2">
      <c r="A83">
        <f t="shared" si="30"/>
        <v>80</v>
      </c>
      <c r="B83" s="65">
        <f t="shared" si="29"/>
        <v>4.0922270499734403E-2</v>
      </c>
      <c r="C83" s="65">
        <f t="shared" si="29"/>
        <v>4.0322213579190358E-2</v>
      </c>
      <c r="D83" s="65">
        <f t="shared" si="29"/>
        <v>3.9722156658646146E-2</v>
      </c>
      <c r="E83" s="65">
        <f t="shared" si="29"/>
        <v>3.9122099738101934E-2</v>
      </c>
      <c r="F83" s="65">
        <f t="shared" si="29"/>
        <v>3.8522042817557833E-2</v>
      </c>
      <c r="G83" s="65">
        <f t="shared" si="29"/>
        <v>3.7921985897013732E-2</v>
      </c>
      <c r="H83" s="65">
        <f t="shared" si="29"/>
        <v>3.7321928976469576E-2</v>
      </c>
      <c r="I83" s="65">
        <f t="shared" si="29"/>
        <v>3.672187205592542E-2</v>
      </c>
      <c r="J83" s="65">
        <f t="shared" si="29"/>
        <v>3.6121815135381208E-2</v>
      </c>
      <c r="K83" s="65">
        <f t="shared" si="29"/>
        <v>3.5521758214837107E-2</v>
      </c>
      <c r="L83" s="65">
        <f t="shared" si="29"/>
        <v>3.4921701294293006E-2</v>
      </c>
      <c r="M83" s="65">
        <f t="shared" si="29"/>
        <v>3.432164437374885E-2</v>
      </c>
      <c r="N83" s="65">
        <f t="shared" si="29"/>
        <v>3.3721587453204638E-2</v>
      </c>
      <c r="O83" s="65">
        <f t="shared" si="29"/>
        <v>3.3121530532660481E-2</v>
      </c>
      <c r="P83" s="65"/>
      <c r="Q83" s="13" cm="1">
        <f t="array" ref="Q83:R83">LINEST('Female Baseline'!L83:U83,'Female Baseline'!L$2:U$2,TRUE,FALSE)</f>
        <v>-6.493202844128405E-4</v>
      </c>
      <c r="R83" s="61">
        <v>1.3462920023577132</v>
      </c>
      <c r="S83" s="65"/>
      <c r="U83" s="37"/>
      <c r="V83" s="37"/>
      <c r="W83" s="37"/>
      <c r="X83" s="37"/>
      <c r="Y83" s="37"/>
    </row>
    <row r="84" spans="1:25" x14ac:dyDescent="0.2">
      <c r="A84">
        <f t="shared" si="30"/>
        <v>81</v>
      </c>
      <c r="B84" s="65">
        <f t="shared" si="29"/>
        <v>4.6576893684494081E-2</v>
      </c>
      <c r="C84" s="65">
        <f t="shared" si="29"/>
        <v>4.5957595192589185E-2</v>
      </c>
      <c r="D84" s="65">
        <f t="shared" si="29"/>
        <v>4.5338296700684344E-2</v>
      </c>
      <c r="E84" s="65">
        <f t="shared" si="29"/>
        <v>4.4718998208779392E-2</v>
      </c>
      <c r="F84" s="65">
        <f t="shared" si="29"/>
        <v>4.4099699716874552E-2</v>
      </c>
      <c r="G84" s="65">
        <f t="shared" si="29"/>
        <v>4.34804012249696E-2</v>
      </c>
      <c r="H84" s="65">
        <f t="shared" si="29"/>
        <v>4.286110273306476E-2</v>
      </c>
      <c r="I84" s="65">
        <f t="shared" si="29"/>
        <v>4.2241804241159808E-2</v>
      </c>
      <c r="J84" s="65">
        <f t="shared" si="29"/>
        <v>4.1622505749254968E-2</v>
      </c>
      <c r="K84" s="65">
        <f t="shared" si="29"/>
        <v>4.1003207257350072E-2</v>
      </c>
      <c r="L84" s="65">
        <f t="shared" si="29"/>
        <v>4.0383908765445176E-2</v>
      </c>
      <c r="M84" s="65">
        <f t="shared" si="29"/>
        <v>3.9764610273540335E-2</v>
      </c>
      <c r="N84" s="65">
        <f t="shared" si="29"/>
        <v>3.9145311781635383E-2</v>
      </c>
      <c r="O84" s="65">
        <f t="shared" si="29"/>
        <v>3.8526013289730543E-2</v>
      </c>
      <c r="P84" s="65"/>
      <c r="Q84" s="13" cm="1">
        <f t="array" ref="Q84:R84">LINEST('Female Baseline'!L84:U84,'Female Baseline'!L$2:U$2,TRUE,FALSE)</f>
        <v>-6.5952358827302932E-4</v>
      </c>
      <c r="R84" s="61">
        <v>1.3720878095291236</v>
      </c>
      <c r="S84" s="65"/>
      <c r="U84" s="37"/>
      <c r="V84" s="37"/>
      <c r="W84" s="37"/>
      <c r="X84" s="37"/>
      <c r="Y84" s="37"/>
    </row>
    <row r="85" spans="1:25" x14ac:dyDescent="0.2">
      <c r="A85">
        <f t="shared" si="30"/>
        <v>82</v>
      </c>
      <c r="B85" s="65">
        <f t="shared" si="29"/>
        <v>5.2820147205010382E-2</v>
      </c>
      <c r="C85" s="65">
        <f t="shared" si="29"/>
        <v>5.224139616635598E-2</v>
      </c>
      <c r="D85" s="65">
        <f t="shared" si="29"/>
        <v>5.1662645127701579E-2</v>
      </c>
      <c r="E85" s="65">
        <f t="shared" si="29"/>
        <v>5.1083894089047122E-2</v>
      </c>
      <c r="F85" s="65">
        <f t="shared" si="29"/>
        <v>5.050514305039272E-2</v>
      </c>
      <c r="G85" s="65">
        <f t="shared" si="29"/>
        <v>4.9926392011738152E-2</v>
      </c>
      <c r="H85" s="65">
        <f t="shared" si="29"/>
        <v>4.9347640973083751E-2</v>
      </c>
      <c r="I85" s="65">
        <f t="shared" si="29"/>
        <v>4.8768889934429294E-2</v>
      </c>
      <c r="J85" s="65">
        <f t="shared" si="29"/>
        <v>4.8190138895774948E-2</v>
      </c>
      <c r="K85" s="65">
        <f t="shared" si="29"/>
        <v>4.7611387857120435E-2</v>
      </c>
      <c r="L85" s="65">
        <f t="shared" si="29"/>
        <v>4.7032636818465978E-2</v>
      </c>
      <c r="M85" s="65">
        <f t="shared" si="29"/>
        <v>4.6453885779811577E-2</v>
      </c>
      <c r="N85" s="65">
        <f t="shared" si="29"/>
        <v>4.587513474115712E-2</v>
      </c>
      <c r="O85" s="65">
        <f t="shared" si="29"/>
        <v>4.5296383702502718E-2</v>
      </c>
      <c r="P85" s="65"/>
      <c r="Q85" s="13" cm="1">
        <f t="array" ref="Q85:R85">LINEST('Female Baseline'!L85:U85,'Female Baseline'!L$2:U$2,TRUE,FALSE)</f>
        <v>-5.0882650666066957E-4</v>
      </c>
      <c r="R85" s="61">
        <v>1.0749998282373492</v>
      </c>
      <c r="S85" s="65"/>
      <c r="U85" s="37"/>
      <c r="V85" s="37"/>
      <c r="W85" s="37"/>
      <c r="X85" s="37"/>
      <c r="Y85" s="37"/>
    </row>
    <row r="86" spans="1:25" x14ac:dyDescent="0.2">
      <c r="A86">
        <f t="shared" si="30"/>
        <v>83</v>
      </c>
      <c r="B86" s="65">
        <f t="shared" si="29"/>
        <v>5.9926075976202114E-2</v>
      </c>
      <c r="C86" s="65">
        <f t="shared" si="29"/>
        <v>5.936365218256201E-2</v>
      </c>
      <c r="D86" s="65">
        <f t="shared" si="29"/>
        <v>5.8801228388921767E-2</v>
      </c>
      <c r="E86" s="65">
        <f t="shared" si="29"/>
        <v>5.8238804595281551E-2</v>
      </c>
      <c r="F86" s="65">
        <f t="shared" si="29"/>
        <v>5.7676380801641336E-2</v>
      </c>
      <c r="G86" s="65">
        <f t="shared" si="29"/>
        <v>5.7113957008001065E-2</v>
      </c>
      <c r="H86" s="65">
        <f t="shared" si="29"/>
        <v>5.6551533214360822E-2</v>
      </c>
      <c r="I86" s="65">
        <f t="shared" si="29"/>
        <v>5.5989109420720606E-2</v>
      </c>
      <c r="J86" s="65">
        <f t="shared" si="29"/>
        <v>5.5426685627080502E-2</v>
      </c>
      <c r="K86" s="65">
        <f t="shared" si="29"/>
        <v>5.4864261833440203E-2</v>
      </c>
      <c r="L86" s="65">
        <f t="shared" si="29"/>
        <v>5.4301838039799988E-2</v>
      </c>
      <c r="M86" s="65">
        <f t="shared" si="29"/>
        <v>5.3739414246159772E-2</v>
      </c>
      <c r="N86" s="65">
        <f t="shared" si="29"/>
        <v>5.3176990452519529E-2</v>
      </c>
      <c r="O86" s="65">
        <f t="shared" si="29"/>
        <v>5.2614566658879314E-2</v>
      </c>
      <c r="P86" s="65"/>
      <c r="Q86" s="13" cm="1">
        <f t="array" ref="Q86:R86">LINEST('Female Baseline'!L86:U86,'Female Baseline'!L$2:U$2,TRUE,FALSE)</f>
        <v>-6.3782755302340755E-4</v>
      </c>
      <c r="R86" s="61">
        <v>1.3423514735979496</v>
      </c>
      <c r="S86" s="65"/>
      <c r="U86" s="37"/>
      <c r="V86" s="37"/>
      <c r="W86" s="37"/>
      <c r="X86" s="37"/>
      <c r="Y86" s="37"/>
    </row>
    <row r="87" spans="1:25" x14ac:dyDescent="0.2">
      <c r="A87">
        <f t="shared" si="30"/>
        <v>84</v>
      </c>
      <c r="B87" s="65">
        <f t="shared" si="29"/>
        <v>6.7709570549364884E-2</v>
      </c>
      <c r="C87" s="65">
        <f t="shared" si="29"/>
        <v>6.7206601322325726E-2</v>
      </c>
      <c r="D87" s="65">
        <f t="shared" si="29"/>
        <v>6.6703632095286458E-2</v>
      </c>
      <c r="E87" s="65">
        <f t="shared" si="29"/>
        <v>6.6200662868247245E-2</v>
      </c>
      <c r="F87" s="65">
        <f t="shared" si="29"/>
        <v>6.5697693641208005E-2</v>
      </c>
      <c r="G87" s="65">
        <f t="shared" si="29"/>
        <v>6.5194724414168792E-2</v>
      </c>
      <c r="H87" s="65">
        <f t="shared" si="29"/>
        <v>6.4691755187129524E-2</v>
      </c>
      <c r="I87" s="65">
        <f t="shared" si="29"/>
        <v>6.4188785960090311E-2</v>
      </c>
      <c r="J87" s="65">
        <f t="shared" si="29"/>
        <v>6.3685816733051154E-2</v>
      </c>
      <c r="K87" s="65">
        <f t="shared" si="29"/>
        <v>6.3182847506011858E-2</v>
      </c>
      <c r="L87" s="65">
        <f t="shared" si="29"/>
        <v>6.2679878278972645E-2</v>
      </c>
      <c r="M87" s="65">
        <f t="shared" si="29"/>
        <v>6.2176909051933432E-2</v>
      </c>
      <c r="N87" s="65">
        <f t="shared" si="29"/>
        <v>6.1673939824894164E-2</v>
      </c>
      <c r="O87" s="65">
        <f t="shared" si="29"/>
        <v>6.1170970597854951E-2</v>
      </c>
      <c r="P87" s="65"/>
      <c r="Q87" s="13" cm="1">
        <f t="array" ref="Q87:R87">LINEST('Female Baseline'!L87:U87,'Female Baseline'!L$2:U$2,TRUE,FALSE)</f>
        <v>-4.6521356185339689E-4</v>
      </c>
      <c r="R87" s="61">
        <v>1.0018888293389323</v>
      </c>
      <c r="S87" s="65"/>
      <c r="U87" s="37"/>
      <c r="V87" s="37"/>
      <c r="W87" s="37"/>
      <c r="X87" s="37"/>
      <c r="Y87" s="37"/>
    </row>
    <row r="88" spans="1:25" x14ac:dyDescent="0.2">
      <c r="A88">
        <f t="shared" si="30"/>
        <v>85</v>
      </c>
      <c r="B88" s="65">
        <f t="shared" si="29"/>
        <v>7.7262633351168425E-2</v>
      </c>
      <c r="C88" s="65">
        <f t="shared" si="29"/>
        <v>7.6828046432208252E-2</v>
      </c>
      <c r="D88" s="65">
        <f t="shared" si="29"/>
        <v>7.6393459513248052E-2</v>
      </c>
      <c r="E88" s="65">
        <f t="shared" si="29"/>
        <v>7.595887259428788E-2</v>
      </c>
      <c r="F88" s="65">
        <f t="shared" si="29"/>
        <v>7.5524285675327651E-2</v>
      </c>
      <c r="G88" s="65">
        <f t="shared" si="29"/>
        <v>7.5089698756367479E-2</v>
      </c>
      <c r="H88" s="65">
        <f t="shared" si="29"/>
        <v>7.4655111837407279E-2</v>
      </c>
      <c r="I88" s="65">
        <f t="shared" si="29"/>
        <v>7.4220524918447106E-2</v>
      </c>
      <c r="J88" s="65">
        <f t="shared" si="29"/>
        <v>7.3785937999486934E-2</v>
      </c>
      <c r="K88" s="65">
        <f t="shared" si="29"/>
        <v>7.3351351080526678E-2</v>
      </c>
      <c r="L88" s="65">
        <f t="shared" si="29"/>
        <v>7.2916764161566533E-2</v>
      </c>
      <c r="M88" s="65">
        <f t="shared" si="29"/>
        <v>7.248217724260636E-2</v>
      </c>
      <c r="N88" s="65">
        <f t="shared" si="29"/>
        <v>7.204759032364616E-2</v>
      </c>
      <c r="O88" s="65">
        <f t="shared" si="29"/>
        <v>7.1613003404685988E-2</v>
      </c>
      <c r="P88" s="65"/>
      <c r="Q88" s="13" cm="1">
        <f t="array" ref="Q88:R88">LINEST('Female Baseline'!L88:U88,'Female Baseline'!L$2:U$2,TRUE,FALSE)</f>
        <v>-4.4362223142670892E-4</v>
      </c>
      <c r="R88" s="61">
        <v>0.96858173531703506</v>
      </c>
      <c r="S88" s="65"/>
      <c r="U88" s="37"/>
      <c r="V88" s="37"/>
      <c r="W88" s="37"/>
      <c r="X88" s="37"/>
      <c r="Y88" s="37"/>
    </row>
    <row r="89" spans="1:25" x14ac:dyDescent="0.2">
      <c r="A89">
        <f t="shared" si="30"/>
        <v>86</v>
      </c>
      <c r="B89" s="65">
        <f t="shared" si="29"/>
        <v>8.8891497857003676E-2</v>
      </c>
      <c r="C89" s="65">
        <f t="shared" si="29"/>
        <v>8.8432705244284093E-2</v>
      </c>
      <c r="D89" s="65">
        <f t="shared" si="29"/>
        <v>8.797391263156451E-2</v>
      </c>
      <c r="E89" s="65">
        <f t="shared" si="29"/>
        <v>8.7515120018844927E-2</v>
      </c>
      <c r="F89" s="65">
        <f t="shared" si="29"/>
        <v>8.70563274061254E-2</v>
      </c>
      <c r="G89" s="65">
        <f t="shared" si="29"/>
        <v>8.6597534793405762E-2</v>
      </c>
      <c r="H89" s="65">
        <f t="shared" si="29"/>
        <v>8.6138742180686234E-2</v>
      </c>
      <c r="I89" s="65">
        <f t="shared" si="29"/>
        <v>8.5679949567966651E-2</v>
      </c>
      <c r="J89" s="65">
        <f t="shared" si="29"/>
        <v>8.5221156955247068E-2</v>
      </c>
      <c r="K89" s="65">
        <f t="shared" si="29"/>
        <v>8.476236434252743E-2</v>
      </c>
      <c r="L89" s="65">
        <f t="shared" si="29"/>
        <v>8.4303571729807958E-2</v>
      </c>
      <c r="M89" s="65">
        <f t="shared" si="29"/>
        <v>8.384477911708843E-2</v>
      </c>
      <c r="N89" s="65">
        <f t="shared" si="29"/>
        <v>8.3385986504368792E-2</v>
      </c>
      <c r="O89" s="65">
        <f t="shared" si="29"/>
        <v>8.2927193891649265E-2</v>
      </c>
      <c r="P89" s="65"/>
      <c r="Q89" s="13" cm="1">
        <f t="array" ref="Q89:R89">LINEST('Female Baseline'!L89:U89,'Female Baseline'!L$2:U$2,TRUE,FALSE)</f>
        <v>-3.8588965113394677E-4</v>
      </c>
      <c r="R89" s="61">
        <v>0.86407706187160194</v>
      </c>
      <c r="S89" s="65"/>
      <c r="U89" s="37"/>
      <c r="V89" s="37"/>
      <c r="W89" s="37"/>
      <c r="X89" s="37"/>
      <c r="Y89" s="37"/>
    </row>
    <row r="90" spans="1:25" x14ac:dyDescent="0.2">
      <c r="A90">
        <f t="shared" si="30"/>
        <v>87</v>
      </c>
      <c r="B90" s="65">
        <f t="shared" si="29"/>
        <v>0.10092870595038179</v>
      </c>
      <c r="C90" s="65">
        <f t="shared" si="29"/>
        <v>0.10051092016018683</v>
      </c>
      <c r="D90" s="65">
        <f t="shared" si="29"/>
        <v>0.10009313436999175</v>
      </c>
      <c r="E90" s="65">
        <f t="shared" si="29"/>
        <v>9.9675348579796791E-2</v>
      </c>
      <c r="F90" s="65">
        <f t="shared" si="29"/>
        <v>9.9257562789601822E-2</v>
      </c>
      <c r="G90" s="65">
        <f t="shared" si="29"/>
        <v>9.8839776999406742E-2</v>
      </c>
      <c r="H90" s="65">
        <f t="shared" si="29"/>
        <v>9.8421991209211773E-2</v>
      </c>
      <c r="I90" s="65">
        <f t="shared" si="29"/>
        <v>9.8004205419016804E-2</v>
      </c>
      <c r="J90" s="65">
        <f t="shared" si="29"/>
        <v>9.7586419628821836E-2</v>
      </c>
      <c r="K90" s="65">
        <f t="shared" si="29"/>
        <v>9.716863383862677E-2</v>
      </c>
      <c r="L90" s="65">
        <f t="shared" si="29"/>
        <v>9.6750848048431828E-2</v>
      </c>
      <c r="M90" s="65">
        <f t="shared" si="29"/>
        <v>9.633306225823686E-2</v>
      </c>
      <c r="N90" s="65">
        <f t="shared" si="29"/>
        <v>9.5915276468041794E-2</v>
      </c>
      <c r="O90" s="65">
        <f t="shared" ref="O90" si="31">0.5*(O$2*$Q90+$R90)+0.25*(O$2*$Q89+$R89+O$2*$Q91+$R91)</f>
        <v>9.5497490677846825E-2</v>
      </c>
      <c r="P90" s="65"/>
      <c r="Q90" s="13" cm="1">
        <f t="array" ref="Q90:R90">LINEST('Female Baseline'!L90:U90,'Female Baseline'!L$2:U$2,TRUE,FALSE)</f>
        <v>-6.1976891718369101E-4</v>
      </c>
      <c r="R90" s="61">
        <v>1.3475227386331456</v>
      </c>
      <c r="S90" s="65"/>
      <c r="U90" s="37"/>
      <c r="V90" s="37"/>
      <c r="W90" s="37"/>
      <c r="X90" s="37"/>
      <c r="Y90" s="37"/>
    </row>
    <row r="91" spans="1:25" x14ac:dyDescent="0.2">
      <c r="A91">
        <f t="shared" si="30"/>
        <v>88</v>
      </c>
      <c r="B91" s="65">
        <f t="shared" ref="B91:O107" si="32">0.5*(B$2*$Q91+$R91)+0.25*(B$2*$Q90+$R90+B$2*$Q92+$R92)</f>
        <v>0.11293466488803032</v>
      </c>
      <c r="C91" s="65">
        <f t="shared" si="32"/>
        <v>0.11275786267474461</v>
      </c>
      <c r="D91" s="65">
        <f t="shared" si="32"/>
        <v>0.11258106046145885</v>
      </c>
      <c r="E91" s="65">
        <f t="shared" si="32"/>
        <v>0.11240425824817314</v>
      </c>
      <c r="F91" s="65">
        <f t="shared" si="32"/>
        <v>0.11222745603488743</v>
      </c>
      <c r="G91" s="65">
        <f t="shared" si="32"/>
        <v>0.11205065382160166</v>
      </c>
      <c r="H91" s="65">
        <f t="shared" si="32"/>
        <v>0.11187385160831595</v>
      </c>
      <c r="I91" s="65">
        <f t="shared" si="32"/>
        <v>0.11169704939503025</v>
      </c>
      <c r="J91" s="65">
        <f t="shared" si="32"/>
        <v>0.11152024718174454</v>
      </c>
      <c r="K91" s="65">
        <f t="shared" si="32"/>
        <v>0.11134344496845877</v>
      </c>
      <c r="L91" s="65">
        <f t="shared" si="32"/>
        <v>0.11116664275517307</v>
      </c>
      <c r="M91" s="65">
        <f t="shared" si="32"/>
        <v>0.11098984054188735</v>
      </c>
      <c r="N91" s="65">
        <f t="shared" si="32"/>
        <v>0.11081303832860159</v>
      </c>
      <c r="O91" s="65">
        <f t="shared" si="32"/>
        <v>0.11063623611531589</v>
      </c>
      <c r="P91" s="65"/>
      <c r="Q91" s="13" cm="1">
        <f t="array" ref="Q91:R91">LINEST('Female Baseline'!L91:U91,'Female Baseline'!L$2:U$2,TRUE,FALSE)</f>
        <v>-4.5715675278655569E-5</v>
      </c>
      <c r="R91" s="61">
        <v>0.20359003783140245</v>
      </c>
      <c r="S91" s="65"/>
      <c r="U91" s="37"/>
      <c r="V91" s="37"/>
      <c r="W91" s="37"/>
      <c r="X91" s="37"/>
      <c r="Y91" s="37"/>
    </row>
    <row r="92" spans="1:25" x14ac:dyDescent="0.2">
      <c r="A92">
        <f t="shared" si="30"/>
        <v>89</v>
      </c>
      <c r="B92" s="65">
        <f t="shared" si="32"/>
        <v>0.12670029182040998</v>
      </c>
      <c r="C92" s="65">
        <f t="shared" si="32"/>
        <v>0.12682398512262366</v>
      </c>
      <c r="D92" s="65">
        <f t="shared" si="32"/>
        <v>0.12694767842483731</v>
      </c>
      <c r="E92" s="65">
        <f t="shared" si="32"/>
        <v>0.12707137172705096</v>
      </c>
      <c r="F92" s="65">
        <f t="shared" si="32"/>
        <v>0.12719506502926459</v>
      </c>
      <c r="G92" s="65">
        <f t="shared" si="32"/>
        <v>0.12731875833147827</v>
      </c>
      <c r="H92" s="65">
        <f t="shared" si="32"/>
        <v>0.12744245163369194</v>
      </c>
      <c r="I92" s="65">
        <f t="shared" si="32"/>
        <v>0.12756614493590565</v>
      </c>
      <c r="J92" s="65">
        <f t="shared" si="32"/>
        <v>0.1276898382381193</v>
      </c>
      <c r="K92" s="65">
        <f t="shared" si="32"/>
        <v>0.12781353154033293</v>
      </c>
      <c r="L92" s="65">
        <f t="shared" si="32"/>
        <v>0.1279372248425466</v>
      </c>
      <c r="M92" s="65">
        <f t="shared" si="32"/>
        <v>0.12806091814476028</v>
      </c>
      <c r="N92" s="65">
        <f t="shared" si="32"/>
        <v>0.12818461144697393</v>
      </c>
      <c r="O92" s="65">
        <f t="shared" si="32"/>
        <v>0.12830830474918758</v>
      </c>
      <c r="P92" s="65"/>
      <c r="Q92" s="13" cm="1">
        <f t="array" ref="Q92:R92">LINEST('Female Baseline'!L92:U92,'Female Baseline'!L$2:U$2,TRUE,FALSE)</f>
        <v>3.9914145981031384E-6</v>
      </c>
      <c r="R92" s="61">
        <v>0.11852564007339772</v>
      </c>
      <c r="S92" s="65"/>
      <c r="U92" s="37"/>
      <c r="V92" s="37"/>
      <c r="W92" s="37"/>
      <c r="X92" s="37"/>
      <c r="Y92" s="37"/>
    </row>
    <row r="93" spans="1:25" x14ac:dyDescent="0.2">
      <c r="A93">
        <f t="shared" si="30"/>
        <v>90</v>
      </c>
      <c r="B93" s="65">
        <f t="shared" si="32"/>
        <v>0.14177100123895853</v>
      </c>
      <c r="C93" s="65">
        <f t="shared" si="32"/>
        <v>0.1422906260935895</v>
      </c>
      <c r="D93" s="65">
        <f t="shared" si="32"/>
        <v>0.14281025094822036</v>
      </c>
      <c r="E93" s="65">
        <f t="shared" si="32"/>
        <v>0.14332987580285134</v>
      </c>
      <c r="F93" s="65">
        <f t="shared" si="32"/>
        <v>0.1438495006574822</v>
      </c>
      <c r="G93" s="65">
        <f t="shared" si="32"/>
        <v>0.14436912551211306</v>
      </c>
      <c r="H93" s="65">
        <f t="shared" si="32"/>
        <v>0.14488875036674415</v>
      </c>
      <c r="I93" s="65">
        <f t="shared" si="32"/>
        <v>0.14540837522137501</v>
      </c>
      <c r="J93" s="65">
        <f t="shared" si="32"/>
        <v>0.14592800007600598</v>
      </c>
      <c r="K93" s="65">
        <f t="shared" si="32"/>
        <v>0.14644762493063684</v>
      </c>
      <c r="L93" s="65">
        <f t="shared" si="32"/>
        <v>0.14696724978526771</v>
      </c>
      <c r="M93" s="65">
        <f t="shared" si="32"/>
        <v>0.14748687463989879</v>
      </c>
      <c r="N93" s="65">
        <f t="shared" si="32"/>
        <v>0.14800649949452965</v>
      </c>
      <c r="O93" s="65">
        <f t="shared" si="32"/>
        <v>0.14852612434916052</v>
      </c>
      <c r="P93" s="65"/>
      <c r="Q93" s="13" cm="1">
        <f t="array" ref="Q93:R93">LINEST('Female Baseline'!L93:U93,'Female Baseline'!L$2:U$2,TRUE,FALSE)</f>
        <v>5.3250605493708708E-4</v>
      </c>
      <c r="R93" s="61">
        <v>-0.92833430049437982</v>
      </c>
      <c r="S93" s="65"/>
      <c r="U93" s="37"/>
      <c r="V93" s="37"/>
      <c r="W93" s="37"/>
      <c r="X93" s="37"/>
      <c r="Y93" s="37"/>
    </row>
    <row r="94" spans="1:25" x14ac:dyDescent="0.2">
      <c r="A94">
        <f t="shared" si="30"/>
        <v>91</v>
      </c>
      <c r="B94" s="65">
        <f t="shared" si="32"/>
        <v>0.15782013035022346</v>
      </c>
      <c r="C94" s="65">
        <f t="shared" si="32"/>
        <v>0.15881842134125324</v>
      </c>
      <c r="D94" s="65">
        <f t="shared" si="32"/>
        <v>0.15981671233228301</v>
      </c>
      <c r="E94" s="65">
        <f t="shared" si="32"/>
        <v>0.16081500332331278</v>
      </c>
      <c r="F94" s="65">
        <f t="shared" si="32"/>
        <v>0.16181329431434255</v>
      </c>
      <c r="G94" s="65">
        <f t="shared" si="32"/>
        <v>0.16281158530537232</v>
      </c>
      <c r="H94" s="65">
        <f t="shared" si="32"/>
        <v>0.16380987629640209</v>
      </c>
      <c r="I94" s="65">
        <f t="shared" si="32"/>
        <v>0.16480816728743197</v>
      </c>
      <c r="J94" s="65">
        <f t="shared" si="32"/>
        <v>0.16580645827846163</v>
      </c>
      <c r="K94" s="65">
        <f t="shared" si="32"/>
        <v>0.16680474926949151</v>
      </c>
      <c r="L94" s="65">
        <f t="shared" si="32"/>
        <v>0.16780304026052117</v>
      </c>
      <c r="M94" s="65">
        <f t="shared" si="32"/>
        <v>0.16880133125155117</v>
      </c>
      <c r="N94" s="65">
        <f t="shared" si="32"/>
        <v>0.16979962224258083</v>
      </c>
      <c r="O94" s="65">
        <f t="shared" si="32"/>
        <v>0.17079791323361071</v>
      </c>
      <c r="P94" s="65"/>
      <c r="Q94" s="13" cm="1">
        <f t="array" ref="Q94:R94">LINEST('Female Baseline'!L94:U94,'Female Baseline'!L$2:U$2,TRUE,FALSE)</f>
        <v>1.0094958940514254E-3</v>
      </c>
      <c r="R94" s="61">
        <v>-1.8725568653614462</v>
      </c>
      <c r="S94" s="65"/>
      <c r="U94" s="37"/>
      <c r="V94" s="37"/>
      <c r="W94" s="37"/>
      <c r="X94" s="37"/>
      <c r="Y94" s="37"/>
    </row>
    <row r="95" spans="1:25" x14ac:dyDescent="0.2">
      <c r="A95">
        <f t="shared" si="30"/>
        <v>92</v>
      </c>
      <c r="B95" s="65">
        <f t="shared" si="32"/>
        <v>0.17551641887517921</v>
      </c>
      <c r="C95" s="65">
        <f t="shared" si="32"/>
        <v>0.17686917734279883</v>
      </c>
      <c r="D95" s="65">
        <f t="shared" si="32"/>
        <v>0.17822193581041845</v>
      </c>
      <c r="E95" s="65">
        <f t="shared" si="32"/>
        <v>0.17957469427803829</v>
      </c>
      <c r="F95" s="65">
        <f t="shared" si="32"/>
        <v>0.18092745274565791</v>
      </c>
      <c r="G95" s="65">
        <f t="shared" si="32"/>
        <v>0.18228021121327775</v>
      </c>
      <c r="H95" s="65">
        <f t="shared" si="32"/>
        <v>0.18363296968089737</v>
      </c>
      <c r="I95" s="65">
        <f t="shared" si="32"/>
        <v>0.18498572814851721</v>
      </c>
      <c r="J95" s="65">
        <f t="shared" si="32"/>
        <v>0.18633848661613683</v>
      </c>
      <c r="K95" s="65">
        <f t="shared" si="32"/>
        <v>0.18769124508375667</v>
      </c>
      <c r="L95" s="65">
        <f t="shared" si="32"/>
        <v>0.18904400355137629</v>
      </c>
      <c r="M95" s="65">
        <f t="shared" si="32"/>
        <v>0.19039676201899614</v>
      </c>
      <c r="N95" s="65">
        <f t="shared" si="32"/>
        <v>0.19174952048661575</v>
      </c>
      <c r="O95" s="65">
        <f t="shared" si="32"/>
        <v>0.19310227895423582</v>
      </c>
      <c r="P95" s="65"/>
      <c r="Q95" s="13" cm="1">
        <f t="array" ref="Q95:R95">LINEST('Female Baseline'!L95:U95,'Female Baseline'!L$2:U$2,TRUE,FALSE)</f>
        <v>1.4416661210791919E-3</v>
      </c>
      <c r="R95" s="61">
        <v>-2.7215310152612844</v>
      </c>
      <c r="S95" s="65"/>
      <c r="U95" s="37"/>
      <c r="V95" s="37"/>
      <c r="W95" s="37"/>
      <c r="X95" s="37"/>
      <c r="Y95" s="37"/>
    </row>
    <row r="96" spans="1:25" x14ac:dyDescent="0.2">
      <c r="A96">
        <f t="shared" si="30"/>
        <v>93</v>
      </c>
      <c r="B96" s="65">
        <f t="shared" si="32"/>
        <v>0.19335070514895591</v>
      </c>
      <c r="C96" s="65">
        <f t="shared" si="32"/>
        <v>0.19497207446742137</v>
      </c>
      <c r="D96" s="65">
        <f t="shared" si="32"/>
        <v>0.19659344378588728</v>
      </c>
      <c r="E96" s="65">
        <f t="shared" si="32"/>
        <v>0.19821481310435296</v>
      </c>
      <c r="F96" s="65">
        <f t="shared" si="32"/>
        <v>0.19983618242281842</v>
      </c>
      <c r="G96" s="65">
        <f t="shared" si="32"/>
        <v>0.2014575517412841</v>
      </c>
      <c r="H96" s="65">
        <f t="shared" si="32"/>
        <v>0.20307892105974956</v>
      </c>
      <c r="I96" s="65">
        <f t="shared" si="32"/>
        <v>0.20470029037821524</v>
      </c>
      <c r="J96" s="65">
        <f t="shared" si="32"/>
        <v>0.2063216596966807</v>
      </c>
      <c r="K96" s="65">
        <f t="shared" si="32"/>
        <v>0.20794302901514639</v>
      </c>
      <c r="L96" s="65">
        <f t="shared" si="32"/>
        <v>0.20956439833361185</v>
      </c>
      <c r="M96" s="65">
        <f t="shared" si="32"/>
        <v>0.21118576765207753</v>
      </c>
      <c r="N96" s="65">
        <f t="shared" si="32"/>
        <v>0.21280713697054299</v>
      </c>
      <c r="O96" s="65">
        <f t="shared" si="32"/>
        <v>0.21442850628900889</v>
      </c>
      <c r="P96" s="65"/>
      <c r="Q96" s="13" cm="1">
        <f t="array" ref="Q96:R96">LINEST('Female Baseline'!L96:U96,'Female Baseline'!L$2:U$2,TRUE,FALSE)</f>
        <v>1.5182057342691278E-3</v>
      </c>
      <c r="R96" s="61">
        <v>-2.8584935082779319</v>
      </c>
      <c r="S96" s="65"/>
      <c r="U96" s="37"/>
      <c r="V96" s="37"/>
      <c r="W96" s="37"/>
      <c r="X96" s="37"/>
      <c r="Y96" s="37"/>
    </row>
    <row r="97" spans="1:25" x14ac:dyDescent="0.2">
      <c r="A97">
        <f t="shared" si="30"/>
        <v>94</v>
      </c>
      <c r="B97" s="65">
        <f t="shared" si="32"/>
        <v>0.21488688224937263</v>
      </c>
      <c r="C97" s="65">
        <f t="shared" si="32"/>
        <v>0.21627285717211336</v>
      </c>
      <c r="D97" s="65">
        <f t="shared" si="32"/>
        <v>0.21765883209485468</v>
      </c>
      <c r="E97" s="65">
        <f t="shared" si="32"/>
        <v>0.21904480701759543</v>
      </c>
      <c r="F97" s="65">
        <f t="shared" si="32"/>
        <v>0.22043078194033616</v>
      </c>
      <c r="G97" s="65">
        <f t="shared" si="32"/>
        <v>0.22181675686307736</v>
      </c>
      <c r="H97" s="65">
        <f t="shared" si="32"/>
        <v>0.22320273178581812</v>
      </c>
      <c r="I97" s="65">
        <f t="shared" si="32"/>
        <v>0.22458870670855885</v>
      </c>
      <c r="J97" s="65">
        <f t="shared" si="32"/>
        <v>0.22597468163129961</v>
      </c>
      <c r="K97" s="65">
        <f t="shared" si="32"/>
        <v>0.22736065655404078</v>
      </c>
      <c r="L97" s="65">
        <f t="shared" si="32"/>
        <v>0.22874663147678154</v>
      </c>
      <c r="M97" s="65">
        <f t="shared" si="32"/>
        <v>0.23013260639952227</v>
      </c>
      <c r="N97" s="65">
        <f t="shared" si="32"/>
        <v>0.23151858132226302</v>
      </c>
      <c r="O97" s="65">
        <f t="shared" si="32"/>
        <v>0.23290455624500433</v>
      </c>
      <c r="P97" s="65"/>
      <c r="Q97" s="13" cm="1">
        <f t="array" ref="Q97:R97">LINEST('Female Baseline'!L97:U97,'Female Baseline'!L$2:U$2,TRUE,FALSE)</f>
        <v>2.0073996842449103E-3</v>
      </c>
      <c r="R97" s="61">
        <v>-3.8238884680503671</v>
      </c>
      <c r="S97" s="65"/>
      <c r="U97" s="37"/>
      <c r="V97" s="37"/>
      <c r="W97" s="37"/>
      <c r="X97" s="37"/>
      <c r="Y97" s="37"/>
    </row>
    <row r="98" spans="1:25" x14ac:dyDescent="0.2">
      <c r="A98">
        <f t="shared" si="30"/>
        <v>95</v>
      </c>
      <c r="B98" s="65">
        <f t="shared" si="32"/>
        <v>0.23142005624693363</v>
      </c>
      <c r="C98" s="65">
        <f t="shared" si="32"/>
        <v>0.2334351095770423</v>
      </c>
      <c r="D98" s="65">
        <f t="shared" si="32"/>
        <v>0.23545016290715098</v>
      </c>
      <c r="E98" s="65">
        <f t="shared" si="32"/>
        <v>0.2374652162372588</v>
      </c>
      <c r="F98" s="65">
        <f t="shared" si="32"/>
        <v>0.23948026956736745</v>
      </c>
      <c r="G98" s="65">
        <f t="shared" si="32"/>
        <v>0.24149532289747572</v>
      </c>
      <c r="H98" s="65">
        <f t="shared" si="32"/>
        <v>0.24351037622758395</v>
      </c>
      <c r="I98" s="65">
        <f t="shared" si="32"/>
        <v>0.24552542955769263</v>
      </c>
      <c r="J98" s="65">
        <f t="shared" si="32"/>
        <v>0.24754048288780045</v>
      </c>
      <c r="K98" s="65">
        <f t="shared" si="32"/>
        <v>0.2495555362179091</v>
      </c>
      <c r="L98" s="65">
        <f t="shared" si="32"/>
        <v>0.25157058954801781</v>
      </c>
      <c r="M98" s="65">
        <f t="shared" si="32"/>
        <v>0.25358564287812557</v>
      </c>
      <c r="N98" s="65">
        <f t="shared" si="32"/>
        <v>0.25560069620823428</v>
      </c>
      <c r="O98" s="65">
        <f t="shared" si="32"/>
        <v>0.25761574953834299</v>
      </c>
      <c r="P98" s="65"/>
      <c r="Q98" s="13" cm="1">
        <f t="array" ref="Q98:R98">LINEST('Female Baseline'!Q98:U98,'Female Baseline'!Q$2:U$2,TRUE,FALSE)</f>
        <v>1.0894588204535973E-5</v>
      </c>
      <c r="R98" s="61">
        <v>0.22257959453955356</v>
      </c>
      <c r="S98" s="65"/>
      <c r="U98" s="37"/>
      <c r="V98" s="37"/>
      <c r="W98" s="37"/>
      <c r="X98" s="37"/>
      <c r="Y98" s="37"/>
    </row>
    <row r="99" spans="1:25" x14ac:dyDescent="0.2">
      <c r="A99">
        <f t="shared" si="30"/>
        <v>96</v>
      </c>
      <c r="B99" s="65">
        <f t="shared" si="32"/>
        <v>0.24963275011788422</v>
      </c>
      <c r="C99" s="65">
        <f t="shared" si="32"/>
        <v>0.25250016943758219</v>
      </c>
      <c r="D99" s="65">
        <f t="shared" si="32"/>
        <v>0.25536758875728016</v>
      </c>
      <c r="E99" s="65">
        <f t="shared" si="32"/>
        <v>0.25823500807697725</v>
      </c>
      <c r="F99" s="65">
        <f t="shared" si="32"/>
        <v>0.26110242739667516</v>
      </c>
      <c r="G99" s="65">
        <f t="shared" si="32"/>
        <v>0.26396984671637225</v>
      </c>
      <c r="H99" s="65">
        <f t="shared" si="32"/>
        <v>0.26683726603607022</v>
      </c>
      <c r="I99" s="65">
        <f t="shared" si="32"/>
        <v>0.26970468535576819</v>
      </c>
      <c r="J99" s="65">
        <f t="shared" si="32"/>
        <v>0.27257210467546522</v>
      </c>
      <c r="K99" s="65">
        <f t="shared" si="32"/>
        <v>0.27543952399516325</v>
      </c>
      <c r="L99" s="65">
        <f t="shared" si="32"/>
        <v>0.27830694331486117</v>
      </c>
      <c r="M99" s="65">
        <f t="shared" si="32"/>
        <v>0.28117436263455825</v>
      </c>
      <c r="N99" s="65">
        <f t="shared" si="32"/>
        <v>0.28404178195425622</v>
      </c>
      <c r="O99" s="65">
        <f t="shared" si="32"/>
        <v>0.2869092012739542</v>
      </c>
      <c r="P99" s="65"/>
      <c r="Q99" s="13" cm="1">
        <f t="array" ref="Q99:R99">LINEST('Female Baseline'!Q99:U99,'Female Baseline'!Q$2:U$2,TRUE,FALSE)</f>
        <v>6.0310244597794813E-3</v>
      </c>
      <c r="R99" s="61">
        <v>-11.896619270112266</v>
      </c>
      <c r="S99" s="65"/>
      <c r="U99" s="37"/>
      <c r="V99" s="37"/>
      <c r="W99" s="37"/>
      <c r="X99" s="37"/>
      <c r="Y99" s="37"/>
    </row>
    <row r="100" spans="1:25" x14ac:dyDescent="0.2">
      <c r="A100">
        <f t="shared" si="30"/>
        <v>97</v>
      </c>
      <c r="B100" s="65">
        <f t="shared" si="32"/>
        <v>0.28818528711577296</v>
      </c>
      <c r="C100" s="65">
        <f t="shared" si="32"/>
        <v>0.28869956848903566</v>
      </c>
      <c r="D100" s="65">
        <f t="shared" si="32"/>
        <v>0.28921384986229848</v>
      </c>
      <c r="E100" s="65">
        <f t="shared" si="32"/>
        <v>0.28972813123556096</v>
      </c>
      <c r="F100" s="65">
        <f t="shared" si="32"/>
        <v>0.29024241260882355</v>
      </c>
      <c r="G100" s="65">
        <f t="shared" si="32"/>
        <v>0.29075669398208603</v>
      </c>
      <c r="H100" s="65">
        <f t="shared" si="32"/>
        <v>0.29127097535534863</v>
      </c>
      <c r="I100" s="65">
        <f t="shared" si="32"/>
        <v>0.29178525672861155</v>
      </c>
      <c r="J100" s="65">
        <f t="shared" si="32"/>
        <v>0.29229953810187392</v>
      </c>
      <c r="K100" s="65">
        <f t="shared" si="32"/>
        <v>0.29281381947513663</v>
      </c>
      <c r="L100" s="65">
        <f t="shared" si="32"/>
        <v>0.29332810084839944</v>
      </c>
      <c r="M100" s="65">
        <f t="shared" si="32"/>
        <v>0.2938423822216617</v>
      </c>
      <c r="N100" s="65">
        <f t="shared" si="32"/>
        <v>0.29435666359492452</v>
      </c>
      <c r="O100" s="65">
        <f t="shared" si="32"/>
        <v>0.29487094496818722</v>
      </c>
      <c r="P100" s="65"/>
      <c r="Q100" s="13" cm="1">
        <f t="array" ref="Q100:R100">LINEST('Female Baseline'!Q100:U100,'Female Baseline'!Q$2:U$2,TRUE,FALSE)</f>
        <v>-6.032662289728823E-4</v>
      </c>
      <c r="R100" s="61">
        <v>1.5151386157873779</v>
      </c>
      <c r="S100" s="65"/>
      <c r="U100" s="37"/>
      <c r="V100" s="37"/>
      <c r="W100" s="37"/>
      <c r="X100" s="37"/>
      <c r="Y100" s="37"/>
    </row>
    <row r="101" spans="1:25" x14ac:dyDescent="0.2">
      <c r="A101">
        <f t="shared" si="30"/>
        <v>98</v>
      </c>
      <c r="B101" s="65">
        <f t="shared" si="32"/>
        <v>0.32876671684060721</v>
      </c>
      <c r="C101" s="65">
        <f t="shared" si="32"/>
        <v>0.3256578545088904</v>
      </c>
      <c r="D101" s="65">
        <f t="shared" si="32"/>
        <v>0.32254899217717403</v>
      </c>
      <c r="E101" s="65">
        <f t="shared" si="32"/>
        <v>0.31944012984545722</v>
      </c>
      <c r="F101" s="65">
        <f t="shared" si="32"/>
        <v>0.31633126751374041</v>
      </c>
      <c r="G101" s="65">
        <f t="shared" si="32"/>
        <v>0.31322240518202404</v>
      </c>
      <c r="H101" s="65">
        <f t="shared" si="32"/>
        <v>0.31011354285030723</v>
      </c>
      <c r="I101" s="65">
        <f t="shared" si="32"/>
        <v>0.30700468051859087</v>
      </c>
      <c r="J101" s="65">
        <f t="shared" si="32"/>
        <v>0.3038958181868745</v>
      </c>
      <c r="K101" s="65">
        <f t="shared" si="32"/>
        <v>0.30078695585515769</v>
      </c>
      <c r="L101" s="65">
        <f t="shared" si="32"/>
        <v>0.29767809352344132</v>
      </c>
      <c r="M101" s="65">
        <f t="shared" si="32"/>
        <v>0.29456923119172496</v>
      </c>
      <c r="N101" s="65">
        <f t="shared" si="32"/>
        <v>0.29146036886000859</v>
      </c>
      <c r="O101" s="65">
        <f t="shared" si="32"/>
        <v>0.28835150652829133</v>
      </c>
      <c r="P101" s="65"/>
      <c r="Q101" s="13" cm="1">
        <f t="array" ref="Q101:R101">LINEST('Female Baseline'!Q101:U101,'Female Baseline'!Q$2:U$2,TRUE,FALSE)</f>
        <v>-2.7673665087832142E-3</v>
      </c>
      <c r="R101" s="61">
        <v>5.8842609459690927</v>
      </c>
      <c r="S101" s="65"/>
      <c r="U101" s="37"/>
      <c r="V101" s="37"/>
      <c r="W101" s="37"/>
      <c r="X101" s="37"/>
      <c r="Y101" s="37"/>
    </row>
    <row r="102" spans="1:25" x14ac:dyDescent="0.2">
      <c r="A102">
        <f t="shared" si="30"/>
        <v>99</v>
      </c>
      <c r="B102" s="65">
        <f t="shared" si="32"/>
        <v>0.38600725063600549</v>
      </c>
      <c r="C102" s="65">
        <f t="shared" si="32"/>
        <v>0.37801702490971234</v>
      </c>
      <c r="D102" s="65">
        <f t="shared" si="32"/>
        <v>0.37002679918341919</v>
      </c>
      <c r="E102" s="65">
        <f t="shared" si="32"/>
        <v>0.36203657345712337</v>
      </c>
      <c r="F102" s="65">
        <f t="shared" si="32"/>
        <v>0.35404634773083199</v>
      </c>
      <c r="G102" s="65">
        <f t="shared" si="32"/>
        <v>0.34605612200453884</v>
      </c>
      <c r="H102" s="65">
        <f t="shared" si="32"/>
        <v>0.33806589627824568</v>
      </c>
      <c r="I102" s="65">
        <f t="shared" si="32"/>
        <v>0.33007567055195253</v>
      </c>
      <c r="J102" s="65">
        <f t="shared" si="32"/>
        <v>0.32208544482566115</v>
      </c>
      <c r="K102" s="65">
        <f t="shared" si="32"/>
        <v>0.31409521909936622</v>
      </c>
      <c r="L102" s="65">
        <f t="shared" si="32"/>
        <v>0.30610499337307306</v>
      </c>
      <c r="M102" s="65">
        <f t="shared" si="32"/>
        <v>0.29811476764677991</v>
      </c>
      <c r="N102" s="65">
        <f t="shared" si="32"/>
        <v>0.29012454192048676</v>
      </c>
      <c r="O102" s="65">
        <f t="shared" si="32"/>
        <v>0.28213431619419271</v>
      </c>
      <c r="P102" s="65"/>
      <c r="Q102" s="13" cm="1">
        <f t="array" ref="Q102:R102">LINEST('Female Baseline'!Q102:U102,'Female Baseline'!Q$2:U$2,TRUE,FALSE)</f>
        <v>-6.2974500803269582E-3</v>
      </c>
      <c r="R102" s="61">
        <v>13.026659506638065</v>
      </c>
      <c r="S102" s="65"/>
      <c r="U102" s="37"/>
      <c r="V102" s="37"/>
      <c r="W102" s="37"/>
      <c r="X102" s="37"/>
      <c r="Y102" s="37"/>
    </row>
    <row r="103" spans="1:25" x14ac:dyDescent="0.2">
      <c r="A103">
        <f t="shared" si="30"/>
        <v>100</v>
      </c>
      <c r="B103" s="65">
        <f t="shared" si="32"/>
        <v>0.43100272576034038</v>
      </c>
      <c r="C103" s="65">
        <f t="shared" si="32"/>
        <v>0.42027965844208492</v>
      </c>
      <c r="D103" s="65">
        <f t="shared" si="32"/>
        <v>0.40955659112382947</v>
      </c>
      <c r="E103" s="65">
        <f t="shared" si="32"/>
        <v>0.3988335238055698</v>
      </c>
      <c r="F103" s="65">
        <f t="shared" si="32"/>
        <v>0.38811045648731435</v>
      </c>
      <c r="G103" s="65">
        <f t="shared" si="32"/>
        <v>0.3773873891690589</v>
      </c>
      <c r="H103" s="65">
        <f t="shared" si="32"/>
        <v>0.36666432185080344</v>
      </c>
      <c r="I103" s="65">
        <f t="shared" si="32"/>
        <v>0.35594125453254799</v>
      </c>
      <c r="J103" s="65">
        <f t="shared" si="32"/>
        <v>0.34521818721429254</v>
      </c>
      <c r="K103" s="65">
        <f t="shared" si="32"/>
        <v>0.33449511989603353</v>
      </c>
      <c r="L103" s="65">
        <f t="shared" si="32"/>
        <v>0.32377205257777786</v>
      </c>
      <c r="M103" s="65">
        <f t="shared" si="32"/>
        <v>0.31304898525952241</v>
      </c>
      <c r="N103" s="65">
        <f t="shared" si="32"/>
        <v>0.30232591794126695</v>
      </c>
      <c r="O103" s="65">
        <f t="shared" si="32"/>
        <v>0.29160285062301106</v>
      </c>
      <c r="P103" s="65"/>
      <c r="Q103" s="13" cm="1">
        <f t="array" ref="Q103:R103">LINEST('Female Baseline'!Q103:U103,'Female Baseline'!Q$2:U$2,TRUE,FALSE)</f>
        <v>-1.6598636235735736E-2</v>
      </c>
      <c r="R103" s="61">
        <v>33.847863882696259</v>
      </c>
      <c r="S103" s="65"/>
      <c r="U103" s="37"/>
      <c r="V103" s="37"/>
      <c r="W103" s="37"/>
      <c r="X103" s="37"/>
      <c r="Y103" s="37"/>
    </row>
    <row r="104" spans="1:25" x14ac:dyDescent="0.2">
      <c r="A104">
        <f t="shared" si="30"/>
        <v>101</v>
      </c>
      <c r="B104" s="65">
        <f t="shared" si="32"/>
        <v>0.40476978626886373</v>
      </c>
      <c r="C104" s="65">
        <f t="shared" si="32"/>
        <v>0.40053969380191479</v>
      </c>
      <c r="D104" s="65">
        <f t="shared" si="32"/>
        <v>0.39630960133496584</v>
      </c>
      <c r="E104" s="65">
        <f t="shared" si="32"/>
        <v>0.39207950886801468</v>
      </c>
      <c r="F104" s="65">
        <f t="shared" si="32"/>
        <v>0.38784941640106574</v>
      </c>
      <c r="G104" s="65">
        <f t="shared" si="32"/>
        <v>0.3836193239341168</v>
      </c>
      <c r="H104" s="65">
        <f t="shared" si="32"/>
        <v>0.37938923146716785</v>
      </c>
      <c r="I104" s="65">
        <f t="shared" si="32"/>
        <v>0.37515913900021891</v>
      </c>
      <c r="J104" s="65">
        <f t="shared" si="32"/>
        <v>0.37092904653326997</v>
      </c>
      <c r="K104" s="65">
        <f t="shared" si="32"/>
        <v>0.36669895406631925</v>
      </c>
      <c r="L104" s="65">
        <f t="shared" si="32"/>
        <v>0.36246886159936986</v>
      </c>
      <c r="M104" s="65">
        <f t="shared" si="32"/>
        <v>0.35823876913242092</v>
      </c>
      <c r="N104" s="65">
        <f t="shared" si="32"/>
        <v>0.35400867666547198</v>
      </c>
      <c r="O104" s="65">
        <f t="shared" si="32"/>
        <v>0.34977858419852303</v>
      </c>
      <c r="Q104" s="13" cm="1">
        <f t="array" ref="Q104:R104">LINEST('Female Baseline'!Q104:U104,'Female Baseline'!Q$2:U$2,TRUE,FALSE)</f>
        <v>-3.3975467212263026E-3</v>
      </c>
      <c r="R104" s="61">
        <v>7.2150848697904912</v>
      </c>
    </row>
    <row r="105" spans="1:25" x14ac:dyDescent="0.2">
      <c r="A105">
        <f t="shared" si="30"/>
        <v>102</v>
      </c>
      <c r="B105" s="65">
        <f t="shared" si="32"/>
        <v>0.38244413454107384</v>
      </c>
      <c r="C105" s="65">
        <f t="shared" si="32"/>
        <v>0.38415079607111924</v>
      </c>
      <c r="D105" s="65">
        <f t="shared" si="32"/>
        <v>0.38585745760116441</v>
      </c>
      <c r="E105" s="65">
        <f t="shared" si="32"/>
        <v>0.38756411913120958</v>
      </c>
      <c r="F105" s="65">
        <f t="shared" si="32"/>
        <v>0.38927078066125498</v>
      </c>
      <c r="G105" s="65">
        <f t="shared" si="32"/>
        <v>0.39097744219130037</v>
      </c>
      <c r="H105" s="65">
        <f t="shared" si="32"/>
        <v>0.39268410372134577</v>
      </c>
      <c r="I105" s="65">
        <f t="shared" si="32"/>
        <v>0.39439076525139116</v>
      </c>
      <c r="J105" s="65">
        <f t="shared" si="32"/>
        <v>0.39609742678143656</v>
      </c>
      <c r="K105" s="65">
        <f t="shared" si="32"/>
        <v>0.39780408831148195</v>
      </c>
      <c r="L105" s="65">
        <f t="shared" si="32"/>
        <v>0.39951074984152712</v>
      </c>
      <c r="M105" s="65">
        <f t="shared" si="32"/>
        <v>0.40121741137157252</v>
      </c>
      <c r="N105" s="65">
        <f t="shared" si="32"/>
        <v>0.40292407290161769</v>
      </c>
      <c r="O105" s="65">
        <f t="shared" si="32"/>
        <v>0.40463073443166309</v>
      </c>
      <c r="Q105" s="13" cm="1">
        <f t="array" ref="Q105:R105">LINEST('Female Baseline'!Q105:U105,'Female Baseline'!Q$2:U$2,TRUE,FALSE)</f>
        <v>6.4733598103909381E-3</v>
      </c>
      <c r="R105" s="61">
        <v>-12.649011042929006</v>
      </c>
    </row>
    <row r="106" spans="1:25" x14ac:dyDescent="0.2">
      <c r="A106">
        <f t="shared" si="30"/>
        <v>103</v>
      </c>
      <c r="B106" s="65">
        <f t="shared" si="32"/>
        <v>0.42942745057767473</v>
      </c>
      <c r="C106" s="65">
        <f t="shared" si="32"/>
        <v>0.42740007728431584</v>
      </c>
      <c r="D106" s="65">
        <f t="shared" si="32"/>
        <v>0.4253727039909565</v>
      </c>
      <c r="E106" s="65">
        <f t="shared" si="32"/>
        <v>0.42334533069759761</v>
      </c>
      <c r="F106" s="65">
        <f t="shared" si="32"/>
        <v>0.42131795740423961</v>
      </c>
      <c r="G106" s="65">
        <f t="shared" si="32"/>
        <v>0.4192905841108816</v>
      </c>
      <c r="H106" s="65">
        <f t="shared" si="32"/>
        <v>0.41726321081752182</v>
      </c>
      <c r="I106" s="65">
        <f t="shared" si="32"/>
        <v>0.41523583752416382</v>
      </c>
      <c r="J106" s="65">
        <f t="shared" si="32"/>
        <v>0.41320846423080493</v>
      </c>
      <c r="K106" s="65">
        <f t="shared" si="32"/>
        <v>0.41118109093744604</v>
      </c>
      <c r="L106" s="65">
        <f t="shared" si="32"/>
        <v>0.40915371764408803</v>
      </c>
      <c r="M106" s="65">
        <f t="shared" si="32"/>
        <v>0.40712634435072825</v>
      </c>
      <c r="N106" s="65">
        <f t="shared" si="32"/>
        <v>0.40509897105736981</v>
      </c>
      <c r="O106" s="65">
        <f t="shared" si="32"/>
        <v>0.4030715977640118</v>
      </c>
      <c r="Q106" s="13" cm="1">
        <f t="array" ref="Q106:R106">LINEST('Female Baseline'!Q106:U106,'Female Baseline'!Q$2:U$2,TRUE,FALSE)</f>
        <v>-2.7225267793743197E-3</v>
      </c>
      <c r="R106" s="61">
        <v>5.8911550526674956</v>
      </c>
    </row>
    <row r="107" spans="1:25" x14ac:dyDescent="0.2">
      <c r="A107">
        <f t="shared" si="30"/>
        <v>104</v>
      </c>
      <c r="B107" s="65">
        <f t="shared" si="32"/>
        <v>0.3634766435831247</v>
      </c>
      <c r="C107" s="65">
        <f t="shared" si="32"/>
        <v>0.35822711217574299</v>
      </c>
      <c r="D107" s="65">
        <f t="shared" si="32"/>
        <v>0.35297758076835928</v>
      </c>
      <c r="E107" s="65">
        <f t="shared" si="32"/>
        <v>0.34772804936097756</v>
      </c>
      <c r="F107" s="65">
        <f t="shared" si="32"/>
        <v>0.34247851795359585</v>
      </c>
      <c r="G107" s="65">
        <f t="shared" si="32"/>
        <v>0.33722898654621414</v>
      </c>
      <c r="H107" s="65">
        <f t="shared" si="32"/>
        <v>0.33197945513883065</v>
      </c>
      <c r="I107" s="65">
        <f t="shared" si="32"/>
        <v>0.32672992373144893</v>
      </c>
      <c r="J107" s="65">
        <f t="shared" si="32"/>
        <v>0.32148039232406722</v>
      </c>
      <c r="K107" s="65">
        <f t="shared" si="32"/>
        <v>0.31623086091668551</v>
      </c>
      <c r="L107" s="65">
        <f t="shared" si="32"/>
        <v>0.31098132950930379</v>
      </c>
      <c r="M107" s="65">
        <f t="shared" si="32"/>
        <v>0.3057317981019203</v>
      </c>
      <c r="N107" s="65">
        <f t="shared" si="32"/>
        <v>0.30048226669453837</v>
      </c>
      <c r="O107" s="65">
        <f t="shared" si="32"/>
        <v>0.29523273528715666</v>
      </c>
      <c r="Q107" s="13" cm="1">
        <f t="array" ref="Q107:R107">LINEST('Female Baseline'!Q107:U107,'Female Baseline'!Q$2:U$2,TRUE,FALSE)</f>
        <v>-9.1377994250771352E-3</v>
      </c>
      <c r="R107" s="61">
        <v>18.884492018508734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733F-30B9-C546-BDAB-52EBB1422482}">
  <dimension ref="A1:H109"/>
  <sheetViews>
    <sheetView workbookViewId="0">
      <pane xSplit="1" ySplit="4" topLeftCell="B65" activePane="bottomRight" state="frozen"/>
      <selection pane="topRight" activeCell="B1" sqref="B1"/>
      <selection pane="bottomLeft" activeCell="A5" sqref="A5"/>
      <selection pane="bottomRight" activeCell="F56" sqref="F56"/>
    </sheetView>
  </sheetViews>
  <sheetFormatPr baseColWidth="10" defaultRowHeight="16" x14ac:dyDescent="0.2"/>
  <sheetData>
    <row r="1" spans="1:8" x14ac:dyDescent="0.2">
      <c r="B1">
        <v>2020</v>
      </c>
      <c r="C1">
        <v>2021</v>
      </c>
      <c r="D1">
        <v>2022</v>
      </c>
      <c r="F1">
        <v>2020</v>
      </c>
      <c r="G1">
        <v>2021</v>
      </c>
      <c r="H1">
        <v>2022</v>
      </c>
    </row>
    <row r="2" spans="1:8" x14ac:dyDescent="0.2">
      <c r="E2" t="s">
        <v>135</v>
      </c>
      <c r="F2" s="9">
        <f>SUM(Summary!L5:L107)</f>
        <v>12885.719367548892</v>
      </c>
      <c r="G2" s="9">
        <f>SUM(Summary!M5:M107)</f>
        <v>14105.818251897919</v>
      </c>
      <c r="H2" s="9">
        <f>SUM(Summary!N5:N107)</f>
        <v>11901.23883315499</v>
      </c>
    </row>
    <row r="3" spans="1:8" x14ac:dyDescent="0.2">
      <c r="E3" t="s">
        <v>139</v>
      </c>
      <c r="F3" s="9">
        <f>SUM(B5:B56)</f>
        <v>14632.541818181819</v>
      </c>
      <c r="G3" s="9">
        <f t="shared" ref="G3:H3" si="0">SUM(C5:C56)</f>
        <v>6238.1018181818208</v>
      </c>
      <c r="H3" s="9">
        <f t="shared" si="0"/>
        <v>1630.6</v>
      </c>
    </row>
    <row r="4" spans="1:8" x14ac:dyDescent="0.2">
      <c r="A4" t="s">
        <v>141</v>
      </c>
      <c r="E4" t="s">
        <v>140</v>
      </c>
      <c r="F4" s="61">
        <f>F3/F2</f>
        <v>1.1355626644354901</v>
      </c>
      <c r="G4" s="61">
        <f t="shared" ref="G4:H4" si="1">G3/G2</f>
        <v>0.44223608349288723</v>
      </c>
      <c r="H4" s="61">
        <f t="shared" si="1"/>
        <v>0.13701094674761113</v>
      </c>
    </row>
    <row r="5" spans="1:8" x14ac:dyDescent="0.2">
      <c r="A5">
        <v>1</v>
      </c>
      <c r="B5" s="9">
        <v>0</v>
      </c>
      <c r="C5" s="9">
        <v>585.85272727272752</v>
      </c>
      <c r="D5" s="9">
        <v>58.999999999999986</v>
      </c>
      <c r="E5" t="str">
        <f>MalCnts!A3</f>
        <v>0 jaar</v>
      </c>
      <c r="F5" s="9">
        <f>Summary!L3*Corona!F$4</f>
        <v>0</v>
      </c>
      <c r="G5" s="9">
        <f>Summary!M3*Corona!G$4</f>
        <v>0</v>
      </c>
      <c r="H5" s="9">
        <f>Summary!N3*Corona!H$4</f>
        <v>0</v>
      </c>
    </row>
    <row r="6" spans="1:8" x14ac:dyDescent="0.2">
      <c r="A6">
        <f>A5+1</f>
        <v>2</v>
      </c>
      <c r="B6" s="9">
        <v>0</v>
      </c>
      <c r="C6" s="9">
        <v>547.51818181818203</v>
      </c>
      <c r="D6" s="9">
        <v>44.999999999999993</v>
      </c>
      <c r="E6" t="str">
        <f>MalCnts!A4</f>
        <v>1 jaar</v>
      </c>
      <c r="F6" s="9">
        <f>Summary!L4*Corona!F$4</f>
        <v>0</v>
      </c>
      <c r="G6" s="9">
        <f>Summary!M4*Corona!G$4</f>
        <v>0</v>
      </c>
      <c r="H6" s="9">
        <f>Summary!N4*Corona!H$4</f>
        <v>0</v>
      </c>
    </row>
    <row r="7" spans="1:8" x14ac:dyDescent="0.2">
      <c r="A7">
        <f t="shared" ref="A7:A56" si="2">A6+1</f>
        <v>3</v>
      </c>
      <c r="B7" s="9">
        <v>0</v>
      </c>
      <c r="C7" s="9">
        <v>475.69090909090932</v>
      </c>
      <c r="D7" s="9">
        <v>35.79999999999999</v>
      </c>
      <c r="E7" t="str">
        <f>MalCnts!A5</f>
        <v>2 jaar</v>
      </c>
      <c r="F7" s="9">
        <f>Summary!L5*Corona!F$4</f>
        <v>-0.40493562757686824</v>
      </c>
      <c r="G7" s="9">
        <f>Summary!M5*Corona!G$4</f>
        <v>-0.37137928853449376</v>
      </c>
      <c r="H7" s="9">
        <f>Summary!N5*Corona!H$4</f>
        <v>0.29272948126580339</v>
      </c>
    </row>
    <row r="8" spans="1:8" x14ac:dyDescent="0.2">
      <c r="A8">
        <f t="shared" si="2"/>
        <v>4</v>
      </c>
      <c r="B8" s="9">
        <v>0</v>
      </c>
      <c r="C8" s="9">
        <v>441.90545454545475</v>
      </c>
      <c r="D8" s="9">
        <v>37.199999999999989</v>
      </c>
      <c r="E8" t="str">
        <f>MalCnts!A6</f>
        <v>3 jaar</v>
      </c>
      <c r="F8" s="9">
        <f>Summary!L6*Corona!F$4</f>
        <v>-0.46614968318416566</v>
      </c>
      <c r="G8" s="9">
        <f>Summary!M6*Corona!G$4</f>
        <v>-0.58257837813826741</v>
      </c>
      <c r="H8" s="9">
        <f>Summary!N6*Corona!H$4</f>
        <v>0.40364546861860123</v>
      </c>
    </row>
    <row r="9" spans="1:8" x14ac:dyDescent="0.2">
      <c r="A9">
        <f t="shared" si="2"/>
        <v>5</v>
      </c>
      <c r="B9" s="9">
        <v>0</v>
      </c>
      <c r="C9" s="9">
        <v>357.19636363636386</v>
      </c>
      <c r="D9" s="9">
        <v>47.79999999999999</v>
      </c>
      <c r="E9" t="str">
        <f>MalCnts!A7</f>
        <v>4 jaar</v>
      </c>
      <c r="F9" s="9">
        <f>Summary!L7*Corona!F$4</f>
        <v>-0.60850447763774984</v>
      </c>
      <c r="G9" s="9">
        <f>Summary!M7*Corona!G$4</f>
        <v>-0.61436860342520294</v>
      </c>
      <c r="H9" s="9">
        <f>Summary!N7*Corona!H$4</f>
        <v>0.51911079728220055</v>
      </c>
    </row>
    <row r="10" spans="1:8" x14ac:dyDescent="0.2">
      <c r="A10">
        <f t="shared" si="2"/>
        <v>6</v>
      </c>
      <c r="B10" s="9">
        <v>0</v>
      </c>
      <c r="C10" s="9">
        <v>308.70000000000022</v>
      </c>
      <c r="D10" s="9">
        <v>54.79999999999999</v>
      </c>
      <c r="E10" t="str">
        <f>MalCnts!A8</f>
        <v>5 jaar</v>
      </c>
      <c r="F10" s="9">
        <f>Summary!L8*Corona!F$4</f>
        <v>-0.88899428115838375</v>
      </c>
      <c r="G10" s="9">
        <f>Summary!M8*Corona!G$4</f>
        <v>-0.55765859444915789</v>
      </c>
      <c r="H10" s="9">
        <f>Summary!N8*Corona!H$4</f>
        <v>0.62491660919233549</v>
      </c>
    </row>
    <row r="11" spans="1:8" x14ac:dyDescent="0.2">
      <c r="A11">
        <f t="shared" si="2"/>
        <v>7</v>
      </c>
      <c r="B11" s="9">
        <v>0</v>
      </c>
      <c r="C11" s="9">
        <v>280.1690909090911</v>
      </c>
      <c r="D11" s="9">
        <v>57.999999999999986</v>
      </c>
      <c r="E11" t="str">
        <f>MalCnts!A9</f>
        <v>6 jaar</v>
      </c>
      <c r="F11" s="9">
        <f>Summary!L9*Corona!F$4</f>
        <v>-0.96186710369399053</v>
      </c>
      <c r="G11" s="9">
        <f>Summary!M9*Corona!G$4</f>
        <v>-0.26525056757077847</v>
      </c>
      <c r="H11" s="9">
        <f>Summary!N9*Corona!H$4</f>
        <v>0.57558015452696087</v>
      </c>
    </row>
    <row r="12" spans="1:8" x14ac:dyDescent="0.2">
      <c r="A12">
        <f t="shared" si="2"/>
        <v>8</v>
      </c>
      <c r="B12" s="9">
        <v>0</v>
      </c>
      <c r="C12" s="9">
        <v>254.87272727272747</v>
      </c>
      <c r="D12" s="9">
        <v>50.399999999999991</v>
      </c>
      <c r="E12" t="str">
        <f>MalCnts!A10</f>
        <v>7 jaar</v>
      </c>
      <c r="F12" s="9">
        <f>Summary!L10*Corona!F$4</f>
        <v>-1.2532619185826954</v>
      </c>
      <c r="G12" s="9">
        <f>Summary!M10*Corona!G$4</f>
        <v>-3.9445983696525097E-3</v>
      </c>
      <c r="H12" s="9">
        <f>Summary!N10*Corona!H$4</f>
        <v>0.56700806116076308</v>
      </c>
    </row>
    <row r="13" spans="1:8" x14ac:dyDescent="0.2">
      <c r="A13">
        <f t="shared" si="2"/>
        <v>9</v>
      </c>
      <c r="B13" s="9">
        <v>0</v>
      </c>
      <c r="C13" s="9">
        <v>188.9345454545456</v>
      </c>
      <c r="D13" s="9">
        <v>46.999999999999993</v>
      </c>
      <c r="E13" t="str">
        <f>MalCnts!A11</f>
        <v>8 jaar</v>
      </c>
      <c r="F13" s="9">
        <f>Summary!L11*Corona!F$4</f>
        <v>-1.3530571289633717</v>
      </c>
      <c r="G13" s="9">
        <f>Summary!M11*Corona!G$4</f>
        <v>0.44035531146553691</v>
      </c>
      <c r="H13" s="9">
        <f>Summary!N11*Corona!H$4</f>
        <v>0.63906825904134956</v>
      </c>
    </row>
    <row r="14" spans="1:8" x14ac:dyDescent="0.2">
      <c r="A14">
        <f t="shared" si="2"/>
        <v>10</v>
      </c>
      <c r="B14" s="9">
        <v>4.5</v>
      </c>
      <c r="C14" s="9">
        <v>153.04909090909106</v>
      </c>
      <c r="D14" s="9">
        <v>62.599999999999987</v>
      </c>
      <c r="E14" t="str">
        <f>MalCnts!A12</f>
        <v>9 jaar</v>
      </c>
      <c r="F14" s="9">
        <f>Summary!L12*Corona!F$4</f>
        <v>-1.3527993684707338</v>
      </c>
      <c r="G14" s="9">
        <f>Summary!M12*Corona!G$4</f>
        <v>0.78992222846074844</v>
      </c>
      <c r="H14" s="9">
        <f>Summary!N12*Corona!H$4</f>
        <v>0.65685995665332098</v>
      </c>
    </row>
    <row r="15" spans="1:8" x14ac:dyDescent="0.2">
      <c r="A15">
        <f t="shared" si="2"/>
        <v>11</v>
      </c>
      <c r="B15" s="9">
        <v>31.5</v>
      </c>
      <c r="C15" s="9">
        <v>133.70000000000013</v>
      </c>
      <c r="D15" s="9">
        <v>81.59999999999998</v>
      </c>
      <c r="E15" t="str">
        <f>MalCnts!A13</f>
        <v>10 jaar</v>
      </c>
      <c r="F15" s="9">
        <f>Summary!L13*Corona!F$4</f>
        <v>-0.26796096980774914</v>
      </c>
      <c r="G15" s="9">
        <f>Summary!M13*Corona!G$4</f>
        <v>1.1113735495402586</v>
      </c>
      <c r="H15" s="9">
        <f>Summary!N13*Corona!H$4</f>
        <v>0.66813009941274271</v>
      </c>
    </row>
    <row r="16" spans="1:8" x14ac:dyDescent="0.2">
      <c r="A16">
        <f t="shared" si="2"/>
        <v>12</v>
      </c>
      <c r="B16" s="9">
        <v>370.8</v>
      </c>
      <c r="C16" s="9">
        <v>117.12000000000013</v>
      </c>
      <c r="D16" s="9">
        <v>77.59999999999998</v>
      </c>
      <c r="E16" t="str">
        <f>MalCnts!A14</f>
        <v>11 jaar</v>
      </c>
      <c r="F16" s="9">
        <f>Summary!L14*Corona!F$4</f>
        <v>0.78301072750903433</v>
      </c>
      <c r="G16" s="9">
        <f>Summary!M14*Corona!G$4</f>
        <v>1.3039331651855033</v>
      </c>
      <c r="H16" s="9">
        <f>Summary!N14*Corona!H$4</f>
        <v>0.7111201180317086</v>
      </c>
    </row>
    <row r="17" spans="1:8" x14ac:dyDescent="0.2">
      <c r="A17">
        <f t="shared" si="2"/>
        <v>13</v>
      </c>
      <c r="B17" s="9">
        <v>1125</v>
      </c>
      <c r="C17" s="9">
        <v>106.59090909090922</v>
      </c>
      <c r="D17" s="9">
        <v>68.399999999999991</v>
      </c>
      <c r="E17" t="str">
        <f>MalCnts!A15</f>
        <v>12 jaar</v>
      </c>
      <c r="F17" s="9">
        <f>Summary!L15*Corona!F$4</f>
        <v>1.6219695680084387</v>
      </c>
      <c r="G17" s="9">
        <f>Summary!M15*Corona!G$4</f>
        <v>1.4852149993576813</v>
      </c>
      <c r="H17" s="9">
        <f>Summary!N15*Corona!H$4</f>
        <v>0.79175970954500474</v>
      </c>
    </row>
    <row r="18" spans="1:8" x14ac:dyDescent="0.2">
      <c r="A18">
        <f t="shared" si="2"/>
        <v>14</v>
      </c>
      <c r="B18" s="9">
        <v>1728.9</v>
      </c>
      <c r="C18" s="9">
        <v>111.13090909090924</v>
      </c>
      <c r="D18" s="9">
        <v>58.199999999999989</v>
      </c>
      <c r="E18" t="str">
        <f>MalCnts!A16</f>
        <v>13 jaar</v>
      </c>
      <c r="F18" s="9">
        <f>Summary!L16*Corona!F$4</f>
        <v>2.13635409901313</v>
      </c>
      <c r="G18" s="9">
        <f>Summary!M16*Corona!G$4</f>
        <v>1.245246465189906</v>
      </c>
      <c r="H18" s="9">
        <f>Summary!N16*Corona!H$4</f>
        <v>0.77670142302494671</v>
      </c>
    </row>
    <row r="19" spans="1:8" x14ac:dyDescent="0.2">
      <c r="A19">
        <f t="shared" si="2"/>
        <v>15</v>
      </c>
      <c r="B19" s="9">
        <v>1779.3</v>
      </c>
      <c r="C19" s="9">
        <v>95.400000000000134</v>
      </c>
      <c r="D19" s="9">
        <v>45.399999999999991</v>
      </c>
      <c r="E19" t="str">
        <f>MalCnts!A17</f>
        <v>14 jaar</v>
      </c>
      <c r="F19" s="9">
        <f>Summary!L17*Corona!F$4</f>
        <v>2.4415651560153271</v>
      </c>
      <c r="G19" s="9">
        <f>Summary!M17*Corona!G$4</f>
        <v>0.65795815115720591</v>
      </c>
      <c r="H19" s="9">
        <f>Summary!N17*Corona!H$4</f>
        <v>0.84075075068138461</v>
      </c>
    </row>
    <row r="20" spans="1:8" x14ac:dyDescent="0.2">
      <c r="A20">
        <f t="shared" si="2"/>
        <v>16</v>
      </c>
      <c r="B20" s="9">
        <v>1322.1000000000001</v>
      </c>
      <c r="C20" s="9">
        <v>94.718181818181975</v>
      </c>
      <c r="D20" s="9">
        <v>33.79999999999999</v>
      </c>
      <c r="E20" t="str">
        <f>MalCnts!A18</f>
        <v>15 jaar</v>
      </c>
      <c r="F20" s="9">
        <f>Summary!L18*Corona!F$4</f>
        <v>1.1338342722706443</v>
      </c>
      <c r="G20" s="9">
        <f>Summary!M18*Corona!G$4</f>
        <v>-8.6756052637405656E-2</v>
      </c>
      <c r="H20" s="9">
        <f>Summary!N18*Corona!H$4</f>
        <v>1.0040349570816764</v>
      </c>
    </row>
    <row r="21" spans="1:8" x14ac:dyDescent="0.2">
      <c r="A21">
        <f t="shared" si="2"/>
        <v>17</v>
      </c>
      <c r="B21" s="9">
        <v>985.5</v>
      </c>
      <c r="C21" s="9">
        <v>78.260000000000133</v>
      </c>
      <c r="D21" s="9">
        <v>22.999999999999996</v>
      </c>
      <c r="E21" t="str">
        <f>MalCnts!A19</f>
        <v>16 jaar</v>
      </c>
      <c r="F21" s="9">
        <f>Summary!L19*Corona!F$4</f>
        <v>0.64262665709108735</v>
      </c>
      <c r="G21" s="9">
        <f>Summary!M19*Corona!G$4</f>
        <v>-0.40247285339553757</v>
      </c>
      <c r="H21" s="9">
        <f>Summary!N19*Corona!H$4</f>
        <v>1.1873605558364975</v>
      </c>
    </row>
    <row r="22" spans="1:8" x14ac:dyDescent="0.2">
      <c r="A22">
        <f t="shared" si="2"/>
        <v>18</v>
      </c>
      <c r="B22" s="9">
        <v>600.30000000000007</v>
      </c>
      <c r="C22" s="9">
        <v>78.054545454545604</v>
      </c>
      <c r="D22" s="9">
        <v>14.199999999999998</v>
      </c>
      <c r="E22" t="str">
        <f>MalCnts!A20</f>
        <v>17 jaar</v>
      </c>
      <c r="F22" s="9">
        <f>Summary!L20*Corona!F$4</f>
        <v>0.75909737507336539</v>
      </c>
      <c r="G22" s="9">
        <f>Summary!M20*Corona!G$4</f>
        <v>-0.60555093577747077</v>
      </c>
      <c r="H22" s="9">
        <f>Summary!N20*Corona!H$4</f>
        <v>1.3473089746705396</v>
      </c>
    </row>
    <row r="23" spans="1:8" x14ac:dyDescent="0.2">
      <c r="A23">
        <f t="shared" si="2"/>
        <v>19</v>
      </c>
      <c r="B23" s="9">
        <v>391.5</v>
      </c>
      <c r="C23" s="9">
        <v>65.116363636363772</v>
      </c>
      <c r="D23" s="9">
        <v>12.199999999999998</v>
      </c>
      <c r="E23" t="str">
        <f>MalCnts!A21</f>
        <v>18 jaar</v>
      </c>
      <c r="F23" s="9">
        <f>Summary!L21*Corona!F$4</f>
        <v>0.55826595462309836</v>
      </c>
      <c r="G23" s="9">
        <f>Summary!M21*Corona!G$4</f>
        <v>-0.24207707709638862</v>
      </c>
      <c r="H23" s="9">
        <f>Summary!N21*Corona!H$4</f>
        <v>1.5914063532046603</v>
      </c>
    </row>
    <row r="24" spans="1:8" x14ac:dyDescent="0.2">
      <c r="A24">
        <f t="shared" si="2"/>
        <v>20</v>
      </c>
      <c r="B24" s="9">
        <v>254.70000000000002</v>
      </c>
      <c r="C24" s="9">
        <v>52.576363636363759</v>
      </c>
      <c r="D24" s="9">
        <v>10.599999999999998</v>
      </c>
      <c r="E24" t="str">
        <f>MalCnts!A22</f>
        <v>19 jaar</v>
      </c>
      <c r="F24" s="9">
        <f>Summary!L22*Corona!F$4</f>
        <v>0.76864221585282166</v>
      </c>
      <c r="G24" s="9">
        <f>Summary!M22*Corona!G$4</f>
        <v>0.74291537618498049</v>
      </c>
      <c r="H24" s="9">
        <f>Summary!N22*Corona!H$4</f>
        <v>1.7306925415151744</v>
      </c>
    </row>
    <row r="25" spans="1:8" x14ac:dyDescent="0.2">
      <c r="A25">
        <f t="shared" si="2"/>
        <v>21</v>
      </c>
      <c r="B25" s="9">
        <v>195.3</v>
      </c>
      <c r="C25" s="9">
        <v>38.345454545454643</v>
      </c>
      <c r="D25" s="9">
        <v>8.3999999999999986</v>
      </c>
      <c r="E25" t="str">
        <f>MalCnts!A23</f>
        <v>20 jaar</v>
      </c>
      <c r="F25" s="9">
        <f>Summary!L23*Corona!F$4</f>
        <v>0.99509564387380633</v>
      </c>
      <c r="G25" s="9">
        <f>Summary!M23*Corona!G$4</f>
        <v>1.5758207663313268</v>
      </c>
      <c r="H25" s="9">
        <f>Summary!N23*Corona!H$4</f>
        <v>1.6769465471431366</v>
      </c>
    </row>
    <row r="26" spans="1:8" x14ac:dyDescent="0.2">
      <c r="A26">
        <f t="shared" si="2"/>
        <v>22</v>
      </c>
      <c r="B26" s="9">
        <v>134.1</v>
      </c>
      <c r="C26" s="9">
        <v>22.999999999999996</v>
      </c>
      <c r="D26" s="9">
        <v>5.7999999999999989</v>
      </c>
      <c r="E26" t="str">
        <f>MalCnts!A24</f>
        <v>21 jaar</v>
      </c>
      <c r="F26" s="9">
        <f>Summary!L24*Corona!F$4</f>
        <v>-0.20230390190269637</v>
      </c>
      <c r="G26" s="9">
        <f>Summary!M24*Corona!G$4</f>
        <v>1.9749275842180298</v>
      </c>
      <c r="H26" s="9">
        <f>Summary!N24*Corona!H$4</f>
        <v>1.4615228834490341</v>
      </c>
    </row>
    <row r="27" spans="1:8" x14ac:dyDescent="0.2">
      <c r="A27">
        <f t="shared" si="2"/>
        <v>23</v>
      </c>
      <c r="B27" s="9">
        <v>96.3</v>
      </c>
      <c r="C27" s="9">
        <v>23.199999999999996</v>
      </c>
      <c r="D27" s="9">
        <v>5.7999999999999989</v>
      </c>
      <c r="E27" t="str">
        <f>MalCnts!A25</f>
        <v>22 jaar</v>
      </c>
      <c r="F27" s="9">
        <f>Summary!L25*Corona!F$4</f>
        <v>-2.3369358293004647</v>
      </c>
      <c r="G27" s="9">
        <f>Summary!M25*Corona!G$4</f>
        <v>2.1200912863421437</v>
      </c>
      <c r="H27" s="9">
        <f>Summary!N25*Corona!H$4</f>
        <v>1.0923921204593059</v>
      </c>
    </row>
    <row r="28" spans="1:8" x14ac:dyDescent="0.2">
      <c r="A28">
        <f t="shared" si="2"/>
        <v>24</v>
      </c>
      <c r="B28" s="9">
        <v>59.4</v>
      </c>
      <c r="C28" s="9">
        <v>12.799999999999997</v>
      </c>
      <c r="D28" s="9">
        <v>14.599999999999996</v>
      </c>
      <c r="E28" t="str">
        <f>MalCnts!A26</f>
        <v>23 jaar</v>
      </c>
      <c r="F28" s="9">
        <f>Summary!L26*Corona!F$4</f>
        <v>-3.4391026878856019</v>
      </c>
      <c r="G28" s="9">
        <f>Summary!M26*Corona!G$4</f>
        <v>2.0599211695835824</v>
      </c>
      <c r="H28" s="9">
        <f>Summary!N26*Corona!H$4</f>
        <v>0.60941916729584955</v>
      </c>
    </row>
    <row r="29" spans="1:8" x14ac:dyDescent="0.2">
      <c r="A29">
        <f t="shared" si="2"/>
        <v>25</v>
      </c>
      <c r="B29" s="9">
        <v>44.1</v>
      </c>
      <c r="C29" s="9">
        <v>10.199999999999998</v>
      </c>
      <c r="D29" s="9">
        <v>13.799999999999997</v>
      </c>
      <c r="E29" t="str">
        <f>MalCnts!A27</f>
        <v>24 jaar</v>
      </c>
      <c r="F29" s="9">
        <f>Summary!L27*Corona!F$4</f>
        <v>-4.979380235450324</v>
      </c>
      <c r="G29" s="9">
        <f>Summary!M27*Corona!G$4</f>
        <v>1.3630566529351029</v>
      </c>
      <c r="H29" s="9">
        <f>Summary!N27*Corona!H$4</f>
        <v>0.18031478882696311</v>
      </c>
    </row>
    <row r="30" spans="1:8" x14ac:dyDescent="0.2">
      <c r="A30">
        <f t="shared" si="2"/>
        <v>26</v>
      </c>
      <c r="B30" s="9">
        <v>30.105454545454545</v>
      </c>
      <c r="C30" s="9">
        <v>5.3999999999999986</v>
      </c>
      <c r="D30" s="9">
        <v>30.399999999999991</v>
      </c>
      <c r="E30" t="str">
        <f>MalCnts!A28</f>
        <v>25 jaar</v>
      </c>
      <c r="F30" s="9">
        <f>Summary!L28*Corona!F$4</f>
        <v>-5.1189493800165762</v>
      </c>
      <c r="G30" s="9">
        <f>Summary!M28*Corona!G$4</f>
        <v>1.4430559705706123</v>
      </c>
      <c r="H30" s="9">
        <f>Summary!N28*Corona!H$4</f>
        <v>-8.3640634108659545E-2</v>
      </c>
    </row>
    <row r="31" spans="1:8" x14ac:dyDescent="0.2">
      <c r="A31">
        <f t="shared" si="2"/>
        <v>27</v>
      </c>
      <c r="B31" s="9">
        <v>27.869090909090907</v>
      </c>
      <c r="C31" s="9">
        <v>4.5999999999999988</v>
      </c>
      <c r="D31" s="9">
        <v>20.799999999999997</v>
      </c>
      <c r="E31" t="str">
        <f>MalCnts!A29</f>
        <v>26 jaar</v>
      </c>
      <c r="F31" s="9">
        <f>Summary!L29*Corona!F$4</f>
        <v>-4.2005167901942606</v>
      </c>
      <c r="G31" s="9">
        <f>Summary!M29*Corona!G$4</f>
        <v>1.6076620406973479</v>
      </c>
      <c r="H31" s="9">
        <f>Summary!N29*Corona!H$4</f>
        <v>-0.16432519862743172</v>
      </c>
    </row>
    <row r="32" spans="1:8" x14ac:dyDescent="0.2">
      <c r="A32">
        <f t="shared" si="2"/>
        <v>28</v>
      </c>
      <c r="B32" s="9">
        <v>21.409090909090907</v>
      </c>
      <c r="C32" s="9">
        <v>4.1999999999999993</v>
      </c>
      <c r="D32" s="9">
        <v>31.199999999999992</v>
      </c>
      <c r="E32" t="str">
        <f>MalCnts!A30</f>
        <v>27 jaar</v>
      </c>
      <c r="F32" s="9">
        <f>Summary!L30*Corona!F$4</f>
        <v>-2.6102987154388781</v>
      </c>
      <c r="G32" s="9">
        <f>Summary!M30*Corona!G$4</f>
        <v>2.1833796996397132</v>
      </c>
      <c r="H32" s="9">
        <f>Summary!N30*Corona!H$4</f>
        <v>-4.7717700331441466E-2</v>
      </c>
    </row>
    <row r="33" spans="1:8" x14ac:dyDescent="0.2">
      <c r="A33">
        <f t="shared" si="2"/>
        <v>29</v>
      </c>
      <c r="B33" s="9">
        <v>6.7345454545454544</v>
      </c>
      <c r="C33" s="9">
        <v>3.7999999999999989</v>
      </c>
      <c r="D33" s="9">
        <v>36.79999999999999</v>
      </c>
      <c r="E33" t="str">
        <f>MalCnts!A31</f>
        <v>28 jaar</v>
      </c>
      <c r="F33" s="9">
        <f>Summary!L31*Corona!F$4</f>
        <v>-1.8246773422155302</v>
      </c>
      <c r="G33" s="9">
        <f>Summary!M31*Corona!G$4</f>
        <v>2.6515155611303505</v>
      </c>
      <c r="H33" s="9">
        <f>Summary!N31*Corona!H$4</f>
        <v>0.10155601817934287</v>
      </c>
    </row>
    <row r="34" spans="1:8" x14ac:dyDescent="0.2">
      <c r="A34">
        <f t="shared" si="2"/>
        <v>30</v>
      </c>
      <c r="B34" s="9">
        <v>14.890909090909091</v>
      </c>
      <c r="C34" s="9">
        <v>13.599999999999998</v>
      </c>
      <c r="D34" s="9">
        <v>36.599999999999994</v>
      </c>
      <c r="E34" t="str">
        <f>MalCnts!A32</f>
        <v>29 jaar</v>
      </c>
      <c r="F34" s="9">
        <f>Summary!L32*Corona!F$4</f>
        <v>-0.10342607829104354</v>
      </c>
      <c r="G34" s="9">
        <f>Summary!M32*Corona!G$4</f>
        <v>3.6083039917740947</v>
      </c>
      <c r="H34" s="9">
        <f>Summary!N32*Corona!H$4</f>
        <v>0.45336979871172295</v>
      </c>
    </row>
    <row r="35" spans="1:8" x14ac:dyDescent="0.2">
      <c r="A35">
        <f t="shared" si="2"/>
        <v>31</v>
      </c>
      <c r="B35" s="9">
        <v>17.88</v>
      </c>
      <c r="C35" s="9">
        <v>14.599999999999996</v>
      </c>
      <c r="D35" s="9">
        <v>29.199999999999992</v>
      </c>
      <c r="E35" t="str">
        <f>MalCnts!A33</f>
        <v>30 jaar</v>
      </c>
      <c r="F35" s="9">
        <f>Summary!L33*Corona!F$4</f>
        <v>1.7070978166791115</v>
      </c>
      <c r="G35" s="9">
        <f>Summary!M33*Corona!G$4</f>
        <v>3.9707257996252858</v>
      </c>
      <c r="H35" s="9">
        <f>Summary!N33*Corona!H$4</f>
        <v>0.81103602442075606</v>
      </c>
    </row>
    <row r="36" spans="1:8" x14ac:dyDescent="0.2">
      <c r="A36">
        <f t="shared" si="2"/>
        <v>32</v>
      </c>
      <c r="B36" s="9">
        <v>22.349090909090908</v>
      </c>
      <c r="C36" s="9">
        <v>21.799999999999994</v>
      </c>
      <c r="D36" s="9">
        <v>25.999999999999993</v>
      </c>
      <c r="E36" t="str">
        <f>MalCnts!A34</f>
        <v>31 jaar</v>
      </c>
      <c r="F36" s="9">
        <f>Summary!L34*Corona!F$4</f>
        <v>3.3077647418521123</v>
      </c>
      <c r="G36" s="9">
        <f>Summary!M34*Corona!G$4</f>
        <v>4.26645101479963</v>
      </c>
      <c r="H36" s="9">
        <f>Summary!N34*Corona!H$4</f>
        <v>0.96995058487666064</v>
      </c>
    </row>
    <row r="37" spans="1:8" x14ac:dyDescent="0.2">
      <c r="A37">
        <f t="shared" si="2"/>
        <v>33</v>
      </c>
      <c r="B37" s="9">
        <v>40.749090909090903</v>
      </c>
      <c r="C37" s="9">
        <v>20.399999999999995</v>
      </c>
      <c r="D37" s="9">
        <v>20.199999999999996</v>
      </c>
      <c r="E37" t="str">
        <f>MalCnts!A35</f>
        <v>32 jaar</v>
      </c>
      <c r="F37" s="9">
        <f>Summary!L35*Corona!F$4</f>
        <v>4.7307953097103619</v>
      </c>
      <c r="G37" s="9">
        <f>Summary!M35*Corona!G$4</f>
        <v>4.2383426897408922</v>
      </c>
      <c r="H37" s="9">
        <f>Summary!N35*Corona!H$4</f>
        <v>0.92038233103700917</v>
      </c>
    </row>
    <row r="38" spans="1:8" x14ac:dyDescent="0.2">
      <c r="A38">
        <f t="shared" si="2"/>
        <v>34</v>
      </c>
      <c r="B38" s="9">
        <v>36.916363636363634</v>
      </c>
      <c r="C38" s="9">
        <v>18.599999999999994</v>
      </c>
      <c r="D38" s="9">
        <v>16.799999999999997</v>
      </c>
      <c r="E38" t="str">
        <f>MalCnts!A36</f>
        <v>33 jaar</v>
      </c>
      <c r="F38" s="9">
        <f>Summary!L36*Corona!F$4</f>
        <v>7.9430493509172146</v>
      </c>
      <c r="G38" s="9">
        <f>Summary!M36*Corona!G$4</f>
        <v>4.3024368363386243</v>
      </c>
      <c r="H38" s="9">
        <f>Summary!N36*Corona!H$4</f>
        <v>1.1036816178303708</v>
      </c>
    </row>
    <row r="39" spans="1:8" x14ac:dyDescent="0.2">
      <c r="A39">
        <f t="shared" si="2"/>
        <v>35</v>
      </c>
      <c r="B39" s="9">
        <v>23.390909090909087</v>
      </c>
      <c r="C39" s="9">
        <v>21.199999999999996</v>
      </c>
      <c r="D39" s="9">
        <v>12.599999999999998</v>
      </c>
      <c r="E39" t="str">
        <f>MalCnts!A37</f>
        <v>34 jaar</v>
      </c>
      <c r="F39" s="9">
        <f>Summary!L37*Corona!F$4</f>
        <v>11.45763782016264</v>
      </c>
      <c r="G39" s="9">
        <f>Summary!M37*Corona!G$4</f>
        <v>4.8493805098955161</v>
      </c>
      <c r="H39" s="9">
        <f>Summary!N37*Corona!H$4</f>
        <v>1.2045884493350878</v>
      </c>
    </row>
    <row r="40" spans="1:8" x14ac:dyDescent="0.2">
      <c r="A40">
        <f t="shared" si="2"/>
        <v>36</v>
      </c>
      <c r="B40" s="9">
        <v>19.98</v>
      </c>
      <c r="C40" s="9">
        <v>17.399999999999995</v>
      </c>
      <c r="D40" s="9">
        <v>14.399999999999997</v>
      </c>
      <c r="E40" t="str">
        <f>MalCnts!A38</f>
        <v>35 jaar</v>
      </c>
      <c r="F40" s="9">
        <f>Summary!L38*Corona!F$4</f>
        <v>13.800379650456616</v>
      </c>
      <c r="G40" s="9">
        <f>Summary!M38*Corona!G$4</f>
        <v>5.135692982885633</v>
      </c>
      <c r="H40" s="9">
        <f>Summary!N38*Corona!H$4</f>
        <v>1.2305085750568074</v>
      </c>
    </row>
    <row r="41" spans="1:8" x14ac:dyDescent="0.2">
      <c r="A41">
        <f t="shared" si="2"/>
        <v>37</v>
      </c>
      <c r="B41" s="9">
        <v>23.214545454545451</v>
      </c>
      <c r="C41" s="9">
        <v>18.599999999999994</v>
      </c>
      <c r="D41" s="9">
        <v>11.199999999999998</v>
      </c>
      <c r="E41" t="str">
        <f>MalCnts!A39</f>
        <v>36 jaar</v>
      </c>
      <c r="F41" s="9">
        <f>Summary!L39*Corona!F$4</f>
        <v>17.356921353878192</v>
      </c>
      <c r="G41" s="9">
        <f>Summary!M39*Corona!G$4</f>
        <v>6.1543615484780299</v>
      </c>
      <c r="H41" s="9">
        <f>Summary!N39*Corona!H$4</f>
        <v>1.606449487432914</v>
      </c>
    </row>
    <row r="42" spans="1:8" x14ac:dyDescent="0.2">
      <c r="A42">
        <f t="shared" si="2"/>
        <v>38</v>
      </c>
      <c r="B42" s="9">
        <v>47.630909090909093</v>
      </c>
      <c r="C42" s="9">
        <v>18.999999999999996</v>
      </c>
      <c r="D42" s="9">
        <v>11.399999999999997</v>
      </c>
      <c r="E42" t="str">
        <f>MalCnts!A40</f>
        <v>37 jaar</v>
      </c>
      <c r="F42" s="9">
        <f>Summary!L40*Corona!F$4</f>
        <v>21.656120428563881</v>
      </c>
      <c r="G42" s="9">
        <f>Summary!M40*Corona!G$4</f>
        <v>7.435151962709007</v>
      </c>
      <c r="H42" s="9">
        <f>Summary!N40*Corona!H$4</f>
        <v>2.2832057533659507</v>
      </c>
    </row>
    <row r="43" spans="1:8" x14ac:dyDescent="0.2">
      <c r="A43">
        <f t="shared" si="2"/>
        <v>39</v>
      </c>
      <c r="B43" s="9">
        <v>96.794545454545442</v>
      </c>
      <c r="C43" s="9">
        <v>12.199999999999998</v>
      </c>
      <c r="D43" s="9">
        <v>20.599999999999994</v>
      </c>
      <c r="E43" t="str">
        <f>MalCnts!A41</f>
        <v>38 jaar</v>
      </c>
      <c r="F43" s="9">
        <f>Summary!L41*Corona!F$4</f>
        <v>23.88622747757034</v>
      </c>
      <c r="G43" s="9">
        <f>Summary!M41*Corona!G$4</f>
        <v>8.625749755670622</v>
      </c>
      <c r="H43" s="9">
        <f>Summary!N41*Corona!H$4</f>
        <v>2.8170244777227573</v>
      </c>
    </row>
    <row r="44" spans="1:8" x14ac:dyDescent="0.2">
      <c r="A44">
        <f t="shared" si="2"/>
        <v>40</v>
      </c>
      <c r="B44" s="9">
        <v>132.95454545454547</v>
      </c>
      <c r="C44" s="9">
        <v>11.999999999999996</v>
      </c>
      <c r="D44" s="9">
        <v>33.999999999999993</v>
      </c>
      <c r="E44" t="str">
        <f>MalCnts!A42</f>
        <v>39 jaar</v>
      </c>
      <c r="F44" s="9">
        <f>Summary!L42*Corona!F$4</f>
        <v>23.113378007961053</v>
      </c>
      <c r="G44" s="9">
        <f>Summary!M42*Corona!G$4</f>
        <v>8.3507471752400431</v>
      </c>
      <c r="H44" s="9">
        <f>Summary!N42*Corona!H$4</f>
        <v>3.0831682274654297</v>
      </c>
    </row>
    <row r="45" spans="1:8" x14ac:dyDescent="0.2">
      <c r="A45">
        <f t="shared" si="2"/>
        <v>41</v>
      </c>
      <c r="B45" s="9">
        <v>179.49636363636364</v>
      </c>
      <c r="C45" s="9">
        <v>15.199999999999996</v>
      </c>
      <c r="D45" s="9">
        <v>38.999999999999993</v>
      </c>
      <c r="E45" t="str">
        <f>MalCnts!A43</f>
        <v>40 jaar</v>
      </c>
      <c r="F45" s="9">
        <f>Summary!L43*Corona!F$4</f>
        <v>21.364973694530779</v>
      </c>
      <c r="G45" s="9">
        <f>Summary!M43*Corona!G$4</f>
        <v>8.4758563859943781</v>
      </c>
      <c r="H45" s="9">
        <f>Summary!N43*Corona!H$4</f>
        <v>3.3422506336697109</v>
      </c>
    </row>
    <row r="46" spans="1:8" x14ac:dyDescent="0.2">
      <c r="A46">
        <f t="shared" si="2"/>
        <v>42</v>
      </c>
      <c r="B46" s="9">
        <v>283.28363636363639</v>
      </c>
      <c r="C46" s="9">
        <v>20.599999999999994</v>
      </c>
      <c r="D46" s="9">
        <v>44.999999999999993</v>
      </c>
      <c r="E46" t="str">
        <f>MalCnts!A44</f>
        <v>41 jaar</v>
      </c>
      <c r="F46" s="9">
        <f>Summary!L44*Corona!F$4</f>
        <v>18.399894468448466</v>
      </c>
      <c r="G46" s="9">
        <f>Summary!M44*Corona!G$4</f>
        <v>8.098406079656348</v>
      </c>
      <c r="H46" s="9">
        <f>Summary!N44*Corona!H$4</f>
        <v>3.2902540908490376</v>
      </c>
    </row>
    <row r="47" spans="1:8" x14ac:dyDescent="0.2">
      <c r="A47">
        <f t="shared" si="2"/>
        <v>43</v>
      </c>
      <c r="B47" s="9">
        <v>410.35090909090911</v>
      </c>
      <c r="C47" s="9">
        <v>34.199999999999996</v>
      </c>
      <c r="D47" s="9">
        <v>35.399999999999991</v>
      </c>
      <c r="E47" t="str">
        <f>MalCnts!A45</f>
        <v>42 jaar</v>
      </c>
      <c r="F47" s="9">
        <f>Summary!L45*Corona!F$4</f>
        <v>15.644497711280401</v>
      </c>
      <c r="G47" s="9">
        <f>Summary!M45*Corona!G$4</f>
        <v>7.6372302282592752</v>
      </c>
      <c r="H47" s="9">
        <f>Summary!N45*Corona!H$4</f>
        <v>3.1481466199202499</v>
      </c>
    </row>
    <row r="48" spans="1:8" x14ac:dyDescent="0.2">
      <c r="A48">
        <f t="shared" si="2"/>
        <v>44</v>
      </c>
      <c r="B48" s="9">
        <v>533.83272727272742</v>
      </c>
      <c r="C48" s="9">
        <v>59.79999999999999</v>
      </c>
      <c r="D48" s="9">
        <v>22.199999999999996</v>
      </c>
      <c r="E48" t="str">
        <f>MalCnts!A46</f>
        <v>43 jaar</v>
      </c>
      <c r="F48" s="9">
        <f>Summary!L46*Corona!F$4</f>
        <v>13.635089834939809</v>
      </c>
      <c r="G48" s="9">
        <f>Summary!M46*Corona!G$4</f>
        <v>7.6914846948030551</v>
      </c>
      <c r="H48" s="9">
        <f>Summary!N46*Corona!H$4</f>
        <v>3.0183428108286599</v>
      </c>
    </row>
    <row r="49" spans="1:8" x14ac:dyDescent="0.2">
      <c r="A49">
        <f t="shared" si="2"/>
        <v>45</v>
      </c>
      <c r="B49" s="9">
        <v>544.52727272727282</v>
      </c>
      <c r="C49" s="9">
        <v>81.799999999999983</v>
      </c>
      <c r="D49" s="9">
        <v>19.599999999999994</v>
      </c>
      <c r="E49" t="str">
        <f>MalCnts!A47</f>
        <v>44 jaar</v>
      </c>
      <c r="F49" s="9">
        <f>Summary!L47*Corona!F$4</f>
        <v>17.282410023195613</v>
      </c>
      <c r="G49" s="9">
        <f>Summary!M47*Corona!G$4</f>
        <v>9.3267723240011726</v>
      </c>
      <c r="H49" s="9">
        <f>Summary!N47*Corona!H$4</f>
        <v>3.5519192926997758</v>
      </c>
    </row>
    <row r="50" spans="1:8" x14ac:dyDescent="0.2">
      <c r="A50">
        <f t="shared" si="2"/>
        <v>46</v>
      </c>
      <c r="B50" s="9">
        <v>464.93454545454557</v>
      </c>
      <c r="C50" s="9">
        <v>111.79999999999997</v>
      </c>
      <c r="D50" s="9">
        <v>15.199999999999996</v>
      </c>
      <c r="E50" t="str">
        <f>MalCnts!A48</f>
        <v>45 jaar</v>
      </c>
      <c r="F50" s="9">
        <f>Summary!L48*Corona!F$4</f>
        <v>25.70649643061504</v>
      </c>
      <c r="G50" s="9">
        <f>Summary!M48*Corona!G$4</f>
        <v>12.546866083292286</v>
      </c>
      <c r="H50" s="9">
        <f>Summary!N48*Corona!H$4</f>
        <v>4.6792314610201213</v>
      </c>
    </row>
    <row r="51" spans="1:8" x14ac:dyDescent="0.2">
      <c r="A51">
        <f t="shared" si="2"/>
        <v>47</v>
      </c>
      <c r="B51" s="9">
        <v>387.44000000000005</v>
      </c>
      <c r="C51" s="9">
        <v>165.39999999999998</v>
      </c>
      <c r="D51" s="9">
        <v>12.999999999999996</v>
      </c>
      <c r="E51" t="str">
        <f>MalCnts!A49</f>
        <v>46 jaar</v>
      </c>
      <c r="F51" s="9">
        <f>Summary!L49*Corona!F$4</f>
        <v>36.169868571776568</v>
      </c>
      <c r="G51" s="9">
        <f>Summary!M49*Corona!G$4</f>
        <v>17.552110373711823</v>
      </c>
      <c r="H51" s="9">
        <f>Summary!N49*Corona!H$4</f>
        <v>6.3180815540158255</v>
      </c>
    </row>
    <row r="52" spans="1:8" x14ac:dyDescent="0.2">
      <c r="A52">
        <f t="shared" si="2"/>
        <v>48</v>
      </c>
      <c r="B52" s="9">
        <v>368.67636363636376</v>
      </c>
      <c r="C52" s="9">
        <v>205.19999999999996</v>
      </c>
      <c r="D52" s="9">
        <v>16.399999999999995</v>
      </c>
      <c r="E52" t="str">
        <f>MalCnts!A50</f>
        <v>47 jaar</v>
      </c>
      <c r="F52" s="9">
        <f>Summary!L50*Corona!F$4</f>
        <v>47.635188444352295</v>
      </c>
      <c r="G52" s="9">
        <f>Summary!M50*Corona!G$4</f>
        <v>23.311851343487774</v>
      </c>
      <c r="H52" s="9">
        <f>Summary!N50*Corona!H$4</f>
        <v>8.3028760326866351</v>
      </c>
    </row>
    <row r="53" spans="1:8" x14ac:dyDescent="0.2">
      <c r="A53">
        <f t="shared" si="2"/>
        <v>49</v>
      </c>
      <c r="B53" s="9">
        <v>338.25818181818187</v>
      </c>
      <c r="C53" s="9">
        <v>215.99999999999994</v>
      </c>
      <c r="D53" s="9">
        <v>18.199999999999996</v>
      </c>
      <c r="E53" t="str">
        <f>MalCnts!A51</f>
        <v>48 jaar</v>
      </c>
      <c r="F53" s="9">
        <f>Summary!L51*Corona!F$4</f>
        <v>60.59192349372006</v>
      </c>
      <c r="G53" s="9">
        <f>Summary!M51*Corona!G$4</f>
        <v>28.795571309697639</v>
      </c>
      <c r="H53" s="9">
        <f>Summary!N51*Corona!H$4</f>
        <v>10.565799202801484</v>
      </c>
    </row>
    <row r="54" spans="1:8" x14ac:dyDescent="0.2">
      <c r="A54">
        <f>A53+1</f>
        <v>50</v>
      </c>
      <c r="B54" s="9">
        <v>373.84545454545469</v>
      </c>
      <c r="C54" s="9">
        <v>210.99999999999994</v>
      </c>
      <c r="D54" s="9">
        <v>23.199999999999996</v>
      </c>
      <c r="E54" t="str">
        <f>MalCnts!A52</f>
        <v>49 jaar</v>
      </c>
      <c r="F54" s="9">
        <f>Summary!L52*Corona!F$4</f>
        <v>68.709347717500776</v>
      </c>
      <c r="G54" s="9">
        <f>Summary!M52*Corona!G$4</f>
        <v>34.064675356828317</v>
      </c>
      <c r="H54" s="9">
        <f>Summary!N52*Corona!H$4</f>
        <v>12.190891263790483</v>
      </c>
    </row>
    <row r="55" spans="1:8" x14ac:dyDescent="0.2">
      <c r="A55">
        <f t="shared" si="2"/>
        <v>51</v>
      </c>
      <c r="B55" s="9">
        <v>491.5527272727274</v>
      </c>
      <c r="C55" s="9">
        <v>156.39999999999998</v>
      </c>
      <c r="D55" s="9">
        <v>29.999999999999993</v>
      </c>
      <c r="E55" t="str">
        <f>MalCnts!A53</f>
        <v>50 jaar</v>
      </c>
      <c r="F55" s="9">
        <f>Summary!L53*Corona!F$4</f>
        <v>70.34480035111963</v>
      </c>
      <c r="G55" s="9">
        <f>Summary!M53*Corona!G$4</f>
        <v>37.433935910724728</v>
      </c>
      <c r="H55" s="9">
        <f>Summary!N53*Corona!H$4</f>
        <v>13.143217516755829</v>
      </c>
    </row>
    <row r="56" spans="1:8" x14ac:dyDescent="0.2">
      <c r="A56">
        <f t="shared" si="2"/>
        <v>52</v>
      </c>
      <c r="B56" s="9">
        <v>570.17454545454575</v>
      </c>
      <c r="C56" s="9">
        <v>119.19999999999997</v>
      </c>
      <c r="D56" s="9">
        <v>30.199999999999992</v>
      </c>
      <c r="E56" t="str">
        <f>MalCnts!A54</f>
        <v>51 jaar</v>
      </c>
      <c r="F56" s="9">
        <f>Summary!L54*Corona!F$4</f>
        <v>66.080747278224706</v>
      </c>
      <c r="G56" s="9">
        <f>Summary!M54*Corona!G$4</f>
        <v>37.994774810406724</v>
      </c>
      <c r="H56" s="9">
        <f>Summary!N54*Corona!H$4</f>
        <v>13.862273464649576</v>
      </c>
    </row>
    <row r="57" spans="1:8" x14ac:dyDescent="0.2">
      <c r="E57" t="str">
        <f>MalCnts!A55</f>
        <v>52 jaar</v>
      </c>
      <c r="F57" s="9">
        <f>Summary!L55*Corona!F$4</f>
        <v>54.687315552190874</v>
      </c>
      <c r="G57" s="9">
        <f>Summary!M55*Corona!G$4</f>
        <v>39.739373308337697</v>
      </c>
      <c r="H57" s="9">
        <f>Summary!N55*Corona!H$4</f>
        <v>14.088612121589941</v>
      </c>
    </row>
    <row r="58" spans="1:8" x14ac:dyDescent="0.2">
      <c r="E58" t="str">
        <f>MalCnts!A56</f>
        <v>53 jaar</v>
      </c>
      <c r="F58" s="9">
        <f>Summary!L56*Corona!F$4</f>
        <v>35.803872756987786</v>
      </c>
      <c r="G58" s="9">
        <f>Summary!M56*Corona!G$4</f>
        <v>42.215550993252464</v>
      </c>
      <c r="H58" s="9">
        <f>Summary!N56*Corona!H$4</f>
        <v>13.783291311171784</v>
      </c>
    </row>
    <row r="59" spans="1:8" x14ac:dyDescent="0.2">
      <c r="E59" t="str">
        <f>MalCnts!A57</f>
        <v>54 jaar</v>
      </c>
      <c r="F59" s="9">
        <f>Summary!L57*Corona!F$4</f>
        <v>15.749048658186311</v>
      </c>
      <c r="G59" s="9">
        <f>Summary!M57*Corona!G$4</f>
        <v>44.472366510399702</v>
      </c>
      <c r="H59" s="9">
        <f>Summary!N57*Corona!H$4</f>
        <v>13.759346094487384</v>
      </c>
    </row>
    <row r="60" spans="1:8" x14ac:dyDescent="0.2">
      <c r="E60" t="str">
        <f>MalCnts!A58</f>
        <v>55 jaar</v>
      </c>
      <c r="F60" s="9">
        <f>Summary!L58*Corona!F$4</f>
        <v>-1.8469721283224374</v>
      </c>
      <c r="G60" s="9">
        <f>Summary!M58*Corona!G$4</f>
        <v>47.571511083962015</v>
      </c>
      <c r="H60" s="9">
        <f>Summary!N58*Corona!H$4</f>
        <v>13.252031131558223</v>
      </c>
    </row>
    <row r="61" spans="1:8" x14ac:dyDescent="0.2">
      <c r="E61" t="str">
        <f>MalCnts!A59</f>
        <v>56 jaar</v>
      </c>
      <c r="F61" s="9">
        <f>Summary!L59*Corona!F$4</f>
        <v>-15.222685846895926</v>
      </c>
      <c r="G61" s="9">
        <f>Summary!M59*Corona!G$4</f>
        <v>51.289799607152588</v>
      </c>
      <c r="H61" s="9">
        <f>Summary!N59*Corona!H$4</f>
        <v>12.002084480930458</v>
      </c>
    </row>
    <row r="62" spans="1:8" x14ac:dyDescent="0.2">
      <c r="E62" t="str">
        <f>MalCnts!A60</f>
        <v>57 jaar</v>
      </c>
      <c r="F62" s="9">
        <f>Summary!L60*Corona!F$4</f>
        <v>-22.242087982677699</v>
      </c>
      <c r="G62" s="9">
        <f>Summary!M60*Corona!G$4</f>
        <v>50.006955815125856</v>
      </c>
      <c r="H62" s="9">
        <f>Summary!N60*Corona!H$4</f>
        <v>9.9636463313497785</v>
      </c>
    </row>
    <row r="63" spans="1:8" x14ac:dyDescent="0.2">
      <c r="E63" t="str">
        <f>MalCnts!A61</f>
        <v>58 jaar</v>
      </c>
      <c r="F63" s="9">
        <f>Summary!L61*Corona!F$4</f>
        <v>-20.91499354843306</v>
      </c>
      <c r="G63" s="9">
        <f>Summary!M61*Corona!G$4</f>
        <v>48.690984973367421</v>
      </c>
      <c r="H63" s="9">
        <f>Summary!N61*Corona!H$4</f>
        <v>7.872721245926166</v>
      </c>
    </row>
    <row r="64" spans="1:8" x14ac:dyDescent="0.2">
      <c r="E64" t="str">
        <f>MalCnts!A62</f>
        <v>59 jaar</v>
      </c>
      <c r="F64" s="9">
        <f>Summary!L62*Corona!F$4</f>
        <v>-11.31358923725054</v>
      </c>
      <c r="G64" s="9">
        <f>Summary!M62*Corona!G$4</f>
        <v>46.590259486100123</v>
      </c>
      <c r="H64" s="9">
        <f>Summary!N62*Corona!H$4</f>
        <v>5.4228433031994241</v>
      </c>
    </row>
    <row r="65" spans="5:8" x14ac:dyDescent="0.2">
      <c r="E65" t="str">
        <f>MalCnts!A63</f>
        <v>60 jaar</v>
      </c>
      <c r="F65" s="9">
        <f>Summary!L63*Corona!F$4</f>
        <v>3.853549464594284</v>
      </c>
      <c r="G65" s="9">
        <f>Summary!M63*Corona!G$4</f>
        <v>44.218819179381036</v>
      </c>
      <c r="H65" s="9">
        <f>Summary!N63*Corona!H$4</f>
        <v>3.6727077001724688</v>
      </c>
    </row>
    <row r="66" spans="5:8" x14ac:dyDescent="0.2">
      <c r="E66" t="str">
        <f>MalCnts!A64</f>
        <v>61 jaar</v>
      </c>
      <c r="F66" s="9">
        <f>Summary!L64*Corona!F$4</f>
        <v>20.016460707535625</v>
      </c>
      <c r="G66" s="9">
        <f>Summary!M64*Corona!G$4</f>
        <v>44.797712633378573</v>
      </c>
      <c r="H66" s="9">
        <f>Summary!N64*Corona!H$4</f>
        <v>2.8153851070128351</v>
      </c>
    </row>
    <row r="67" spans="5:8" x14ac:dyDescent="0.2">
      <c r="E67" t="str">
        <f>MalCnts!A65</f>
        <v>62 jaar</v>
      </c>
      <c r="F67" s="9">
        <f>Summary!L65*Corona!F$4</f>
        <v>40.105711629706228</v>
      </c>
      <c r="G67" s="9">
        <f>Summary!M65*Corona!G$4</f>
        <v>50.487598290660316</v>
      </c>
      <c r="H67" s="9">
        <f>Summary!N65*Corona!H$4</f>
        <v>3.4352261094996646</v>
      </c>
    </row>
    <row r="68" spans="5:8" x14ac:dyDescent="0.2">
      <c r="E68" t="str">
        <f>MalCnts!A66</f>
        <v>63 jaar</v>
      </c>
      <c r="F68" s="9">
        <f>Summary!L66*Corona!F$4</f>
        <v>65.957999736247473</v>
      </c>
      <c r="G68" s="9">
        <f>Summary!M66*Corona!G$4</f>
        <v>56.841035158664717</v>
      </c>
      <c r="H68" s="9">
        <f>Summary!N66*Corona!H$4</f>
        <v>5.2096828081754749</v>
      </c>
    </row>
    <row r="69" spans="5:8" x14ac:dyDescent="0.2">
      <c r="E69" t="str">
        <f>MalCnts!A67</f>
        <v>64 jaar</v>
      </c>
      <c r="F69" s="9">
        <f>Summary!L67*Corona!F$4</f>
        <v>88.880493460096602</v>
      </c>
      <c r="G69" s="9">
        <f>Summary!M67*Corona!G$4</f>
        <v>66.788358371731491</v>
      </c>
      <c r="H69" s="9">
        <f>Summary!N67*Corona!H$4</f>
        <v>7.5454354704846658</v>
      </c>
    </row>
    <row r="70" spans="5:8" x14ac:dyDescent="0.2">
      <c r="E70" t="str">
        <f>MalCnts!A68</f>
        <v>65 jaar</v>
      </c>
      <c r="F70" s="9">
        <f>Summary!L68*Corona!F$4</f>
        <v>107.49607603225206</v>
      </c>
      <c r="G70" s="9">
        <f>Summary!M68*Corona!G$4</f>
        <v>79.734929694213719</v>
      </c>
      <c r="H70" s="9">
        <f>Summary!N68*Corona!H$4</f>
        <v>11.372064646082752</v>
      </c>
    </row>
    <row r="71" spans="5:8" x14ac:dyDescent="0.2">
      <c r="E71" t="str">
        <f>MalCnts!A69</f>
        <v>66 jaar</v>
      </c>
      <c r="F71" s="9">
        <f>Summary!L69*Corona!F$4</f>
        <v>131.01793277552582</v>
      </c>
      <c r="G71" s="9">
        <f>Summary!M69*Corona!G$4</f>
        <v>93.695238260360199</v>
      </c>
      <c r="H71" s="9">
        <f>Summary!N69*Corona!H$4</f>
        <v>15.433737477722413</v>
      </c>
    </row>
    <row r="72" spans="5:8" x14ac:dyDescent="0.2">
      <c r="E72" t="str">
        <f>MalCnts!A70</f>
        <v>67 jaar</v>
      </c>
      <c r="F72" s="9">
        <f>Summary!L70*Corona!F$4</f>
        <v>161.61568089710883</v>
      </c>
      <c r="G72" s="9">
        <f>Summary!M70*Corona!G$4</f>
        <v>111.20989604995358</v>
      </c>
      <c r="H72" s="9">
        <f>Summary!N70*Corona!H$4</f>
        <v>20.173034699632488</v>
      </c>
    </row>
    <row r="73" spans="5:8" x14ac:dyDescent="0.2">
      <c r="E73" t="str">
        <f>MalCnts!A71</f>
        <v>68 jaar</v>
      </c>
      <c r="F73" s="9">
        <f>Summary!L71*Corona!F$4</f>
        <v>197.12058089361363</v>
      </c>
      <c r="G73" s="9">
        <f>Summary!M71*Corona!G$4</f>
        <v>131.20587185432072</v>
      </c>
      <c r="H73" s="9">
        <f>Summary!N71*Corona!H$4</f>
        <v>25.339734941973088</v>
      </c>
    </row>
    <row r="74" spans="5:8" x14ac:dyDescent="0.2">
      <c r="E74" t="str">
        <f>MalCnts!A72</f>
        <v>69 jaar</v>
      </c>
      <c r="F74" s="9">
        <f>Summary!L72*Corona!F$4</f>
        <v>242.09115803026776</v>
      </c>
      <c r="G74" s="9">
        <f>Summary!M72*Corona!G$4</f>
        <v>154.63195427684275</v>
      </c>
      <c r="H74" s="9">
        <f>Summary!N72*Corona!H$4</f>
        <v>32.360597093613485</v>
      </c>
    </row>
    <row r="75" spans="5:8" x14ac:dyDescent="0.2">
      <c r="E75" t="str">
        <f>MalCnts!A73</f>
        <v>70 jaar</v>
      </c>
      <c r="F75" s="9">
        <f>Summary!L73*Corona!F$4</f>
        <v>266.75081329755056</v>
      </c>
      <c r="G75" s="9">
        <f>Summary!M73*Corona!G$4</f>
        <v>180.40958358382736</v>
      </c>
      <c r="H75" s="9">
        <f>Summary!N73*Corona!H$4</f>
        <v>39.490223745091349</v>
      </c>
    </row>
    <row r="76" spans="5:8" x14ac:dyDescent="0.2">
      <c r="E76" t="str">
        <f>MalCnts!A74</f>
        <v>71 jaar</v>
      </c>
      <c r="F76" s="9">
        <f>Summary!L74*Corona!F$4</f>
        <v>310.42418270011132</v>
      </c>
      <c r="G76" s="9">
        <f>Summary!M74*Corona!G$4</f>
        <v>191.90548304091632</v>
      </c>
      <c r="H76" s="9">
        <f>Summary!N74*Corona!H$4</f>
        <v>49.21672632552734</v>
      </c>
    </row>
    <row r="77" spans="5:8" x14ac:dyDescent="0.2">
      <c r="E77" t="str">
        <f>MalCnts!A75</f>
        <v>72 jaar</v>
      </c>
      <c r="F77" s="9">
        <f>Summary!L75*Corona!F$4</f>
        <v>353.93779457478433</v>
      </c>
      <c r="G77" s="9">
        <f>Summary!M75*Corona!G$4</f>
        <v>207.25680040385831</v>
      </c>
      <c r="H77" s="9">
        <f>Summary!N75*Corona!H$4</f>
        <v>55.537645785702772</v>
      </c>
    </row>
    <row r="78" spans="5:8" x14ac:dyDescent="0.2">
      <c r="E78" t="str">
        <f>MalCnts!A76</f>
        <v>73 jaar</v>
      </c>
      <c r="F78" s="9">
        <f>Summary!L76*Corona!F$4</f>
        <v>387.19777798887463</v>
      </c>
      <c r="G78" s="9">
        <f>Summary!M76*Corona!G$4</f>
        <v>223.28097922106863</v>
      </c>
      <c r="H78" s="9">
        <f>Summary!N76*Corona!H$4</f>
        <v>63.365471889962834</v>
      </c>
    </row>
    <row r="79" spans="5:8" x14ac:dyDescent="0.2">
      <c r="E79" t="str">
        <f>MalCnts!A77</f>
        <v>74 jaar</v>
      </c>
      <c r="F79" s="9">
        <f>Summary!L77*Corona!F$4</f>
        <v>413.85896837220668</v>
      </c>
      <c r="G79" s="9">
        <f>Summary!M77*Corona!G$4</f>
        <v>230.9129148454636</v>
      </c>
      <c r="H79" s="9">
        <f>Summary!N77*Corona!H$4</f>
        <v>69.728165084590714</v>
      </c>
    </row>
    <row r="80" spans="5:8" x14ac:dyDescent="0.2">
      <c r="E80" t="str">
        <f>MalCnts!A78</f>
        <v>75 jaar</v>
      </c>
      <c r="F80" s="9">
        <f>Summary!L78*Corona!F$4</f>
        <v>507.5256330548346</v>
      </c>
      <c r="G80" s="9">
        <f>Summary!M78*Corona!G$4</f>
        <v>232.4321932971701</v>
      </c>
      <c r="H80" s="9">
        <f>Summary!N78*Corona!H$4</f>
        <v>73.705712687651001</v>
      </c>
    </row>
    <row r="81" spans="5:8" x14ac:dyDescent="0.2">
      <c r="E81" t="str">
        <f>MalCnts!A79</f>
        <v>76 jaar</v>
      </c>
      <c r="F81" s="9">
        <f>Summary!L79*Corona!F$4</f>
        <v>573.29107085287342</v>
      </c>
      <c r="G81" s="9">
        <f>Summary!M79*Corona!G$4</f>
        <v>261.63005050997259</v>
      </c>
      <c r="H81" s="9">
        <f>Summary!N79*Corona!H$4</f>
        <v>72.686167610035994</v>
      </c>
    </row>
    <row r="82" spans="5:8" x14ac:dyDescent="0.2">
      <c r="E82" t="str">
        <f>MalCnts!A80</f>
        <v>77 jaar</v>
      </c>
      <c r="F82" s="9">
        <f>Summary!L80*Corona!F$4</f>
        <v>620.51049542206079</v>
      </c>
      <c r="G82" s="9">
        <f>Summary!M80*Corona!G$4</f>
        <v>273.78288890366417</v>
      </c>
      <c r="H82" s="9">
        <f>Summary!N80*Corona!H$4</f>
        <v>76.854937484392963</v>
      </c>
    </row>
    <row r="83" spans="5:8" x14ac:dyDescent="0.2">
      <c r="E83" t="str">
        <f>MalCnts!A81</f>
        <v>78 jaar</v>
      </c>
      <c r="F83" s="9">
        <f>Summary!L81*Corona!F$4</f>
        <v>659.21491333673032</v>
      </c>
      <c r="G83" s="9">
        <f>Summary!M81*Corona!G$4</f>
        <v>277.22135335493221</v>
      </c>
      <c r="H83" s="9">
        <f>Summary!N81*Corona!H$4</f>
        <v>75.45433286865952</v>
      </c>
    </row>
    <row r="84" spans="5:8" x14ac:dyDescent="0.2">
      <c r="E84" t="str">
        <f>MalCnts!A82</f>
        <v>79 jaar</v>
      </c>
      <c r="F84" s="9">
        <f>Summary!L82*Corona!F$4</f>
        <v>692.8133991151293</v>
      </c>
      <c r="G84" s="9">
        <f>Summary!M82*Corona!G$4</f>
        <v>275.90489796714974</v>
      </c>
      <c r="H84" s="9">
        <f>Summary!N82*Corona!H$4</f>
        <v>70.775145004970909</v>
      </c>
    </row>
    <row r="85" spans="5:8" x14ac:dyDescent="0.2">
      <c r="E85" t="str">
        <f>MalCnts!A83</f>
        <v>80 jaar</v>
      </c>
      <c r="F85" s="9">
        <f>Summary!L83*Corona!F$4</f>
        <v>665.05801120094213</v>
      </c>
      <c r="G85" s="9">
        <f>Summary!M83*Corona!G$4</f>
        <v>272.03714205216369</v>
      </c>
      <c r="H85" s="9">
        <f>Summary!N83*Corona!H$4</f>
        <v>63.985495462887066</v>
      </c>
    </row>
    <row r="86" spans="5:8" x14ac:dyDescent="0.2">
      <c r="E86" t="str">
        <f>MalCnts!A84</f>
        <v>81 jaar</v>
      </c>
      <c r="F86" s="9">
        <f>Summary!L84*Corona!F$4</f>
        <v>623.85617515841795</v>
      </c>
      <c r="G86" s="9">
        <f>Summary!M84*Corona!G$4</f>
        <v>242.33328631686939</v>
      </c>
      <c r="H86" s="9">
        <f>Summary!N84*Corona!H$4</f>
        <v>57.590305778775907</v>
      </c>
    </row>
    <row r="87" spans="5:8" x14ac:dyDescent="0.2">
      <c r="E87" t="str">
        <f>MalCnts!A85</f>
        <v>82 jaar</v>
      </c>
      <c r="F87" s="9">
        <f>Summary!L85*Corona!F$4</f>
        <v>593.884589690231</v>
      </c>
      <c r="G87" s="9">
        <f>Summary!M85*Corona!G$4</f>
        <v>215.04248365962982</v>
      </c>
      <c r="H87" s="9">
        <f>Summary!N85*Corona!H$4</f>
        <v>46.406447056396324</v>
      </c>
    </row>
    <row r="88" spans="5:8" x14ac:dyDescent="0.2">
      <c r="E88" t="str">
        <f>MalCnts!A86</f>
        <v>83 jaar</v>
      </c>
      <c r="F88" s="9">
        <f>Summary!L86*Corona!F$4</f>
        <v>578.18602553201947</v>
      </c>
      <c r="G88" s="9">
        <f>Summary!M86*Corona!G$4</f>
        <v>188.90530728143054</v>
      </c>
      <c r="H88" s="9">
        <f>Summary!N86*Corona!H$4</f>
        <v>36.701461034718278</v>
      </c>
    </row>
    <row r="89" spans="5:8" x14ac:dyDescent="0.2">
      <c r="E89" t="str">
        <f>MalCnts!A87</f>
        <v>84 jaar</v>
      </c>
      <c r="F89" s="9">
        <f>Summary!L87*Corona!F$4</f>
        <v>561.90233976641264</v>
      </c>
      <c r="G89" s="9">
        <f>Summary!M87*Corona!G$4</f>
        <v>172.9147232430673</v>
      </c>
      <c r="H89" s="9">
        <f>Summary!N87*Corona!H$4</f>
        <v>30.292618006255911</v>
      </c>
    </row>
    <row r="90" spans="5:8" x14ac:dyDescent="0.2">
      <c r="E90" t="str">
        <f>MalCnts!A88</f>
        <v>85 jaar</v>
      </c>
      <c r="F90" s="9">
        <f>Summary!L88*Corona!F$4</f>
        <v>566.35956143159933</v>
      </c>
      <c r="G90" s="9">
        <f>Summary!M88*Corona!G$4</f>
        <v>156.28193384796376</v>
      </c>
      <c r="H90" s="9">
        <f>Summary!N88*Corona!H$4</f>
        <v>28.094809957619681</v>
      </c>
    </row>
    <row r="91" spans="5:8" x14ac:dyDescent="0.2">
      <c r="E91" t="str">
        <f>MalCnts!A89</f>
        <v>86 jaar</v>
      </c>
      <c r="F91" s="9">
        <f>Summary!L89*Corona!F$4</f>
        <v>585.44050471568823</v>
      </c>
      <c r="G91" s="9">
        <f>Summary!M89*Corona!G$4</f>
        <v>147.2152819697279</v>
      </c>
      <c r="H91" s="9">
        <f>Summary!N89*Corona!H$4</f>
        <v>27.339039817811855</v>
      </c>
    </row>
    <row r="92" spans="5:8" x14ac:dyDescent="0.2">
      <c r="E92" t="str">
        <f>MalCnts!A90</f>
        <v>87 jaar</v>
      </c>
      <c r="F92" s="9">
        <f>Summary!L90*Corona!F$4</f>
        <v>585.19981708591149</v>
      </c>
      <c r="G92" s="9">
        <f>Summary!M90*Corona!G$4</f>
        <v>137.53193974575606</v>
      </c>
      <c r="H92" s="9">
        <f>Summary!N90*Corona!H$4</f>
        <v>28.45227273304452</v>
      </c>
    </row>
    <row r="93" spans="5:8" x14ac:dyDescent="0.2">
      <c r="E93" t="str">
        <f>MalCnts!A91</f>
        <v>88 jaar</v>
      </c>
      <c r="F93" s="9">
        <f>Summary!L91*Corona!F$4</f>
        <v>553.96715122102466</v>
      </c>
      <c r="G93" s="9">
        <f>Summary!M91*Corona!G$4</f>
        <v>126.27283579908674</v>
      </c>
      <c r="H93" s="9">
        <f>Summary!N91*Corona!H$4</f>
        <v>29.267410878486842</v>
      </c>
    </row>
    <row r="94" spans="5:8" x14ac:dyDescent="0.2">
      <c r="E94" t="str">
        <f>MalCnts!A92</f>
        <v>89 jaar</v>
      </c>
      <c r="F94" s="9">
        <f>Summary!L92*Corona!F$4</f>
        <v>507.00320566173878</v>
      </c>
      <c r="G94" s="9">
        <f>Summary!M92*Corona!G$4</f>
        <v>106.25047766620428</v>
      </c>
      <c r="H94" s="9">
        <f>Summary!N92*Corona!H$4</f>
        <v>29.05022954321749</v>
      </c>
    </row>
    <row r="95" spans="5:8" x14ac:dyDescent="0.2">
      <c r="E95" t="str">
        <f>MalCnts!A93</f>
        <v>90 jaar</v>
      </c>
      <c r="F95" s="9">
        <f>Summary!L93*Corona!F$4</f>
        <v>436.69911980408477</v>
      </c>
      <c r="G95" s="9">
        <f>Summary!M93*Corona!G$4</f>
        <v>88.404639285213833</v>
      </c>
      <c r="H95" s="9">
        <f>Summary!N93*Corona!H$4</f>
        <v>26.424831759711466</v>
      </c>
    </row>
    <row r="96" spans="5:8" x14ac:dyDescent="0.2">
      <c r="E96" t="str">
        <f>MalCnts!A94</f>
        <v>91 jaar</v>
      </c>
      <c r="F96" s="9">
        <f>Summary!L94*Corona!F$4</f>
        <v>360.18321863523471</v>
      </c>
      <c r="G96" s="9">
        <f>Summary!M94*Corona!G$4</f>
        <v>68.629866154584874</v>
      </c>
      <c r="H96" s="9">
        <f>Summary!N94*Corona!H$4</f>
        <v>23.957780514820975</v>
      </c>
    </row>
    <row r="97" spans="5:8" x14ac:dyDescent="0.2">
      <c r="E97" t="str">
        <f>MalCnts!A95</f>
        <v>92 jaar</v>
      </c>
      <c r="F97" s="9">
        <f>Summary!L95*Corona!F$4</f>
        <v>288.36849414326758</v>
      </c>
      <c r="G97" s="9">
        <f>Summary!M95*Corona!G$4</f>
        <v>55.425157664538389</v>
      </c>
      <c r="H97" s="9">
        <f>Summary!N95*Corona!H$4</f>
        <v>20.397995320309182</v>
      </c>
    </row>
    <row r="98" spans="5:8" x14ac:dyDescent="0.2">
      <c r="E98" t="str">
        <f>MalCnts!A96</f>
        <v>93 jaar</v>
      </c>
      <c r="F98" s="9">
        <f>Summary!L96*Corona!F$4</f>
        <v>240.58046092481015</v>
      </c>
      <c r="G98" s="9">
        <f>Summary!M96*Corona!G$4</f>
        <v>45.944342544732692</v>
      </c>
      <c r="H98" s="9">
        <f>Summary!N96*Corona!H$4</f>
        <v>19.63389166132189</v>
      </c>
    </row>
    <row r="99" spans="5:8" x14ac:dyDescent="0.2">
      <c r="E99" t="str">
        <f>MalCnts!A97</f>
        <v>94 jaar</v>
      </c>
      <c r="F99" s="9">
        <f>Summary!L97*Corona!F$4</f>
        <v>198.50985993434639</v>
      </c>
      <c r="G99" s="9">
        <f>Summary!M97*Corona!G$4</f>
        <v>42.913804022884904</v>
      </c>
      <c r="H99" s="9">
        <f>Summary!N97*Corona!H$4</f>
        <v>18.797289264471583</v>
      </c>
    </row>
    <row r="100" spans="5:8" x14ac:dyDescent="0.2">
      <c r="E100" t="str">
        <f>MalCnts!A98</f>
        <v>95 jaar</v>
      </c>
      <c r="F100" s="9">
        <f>Summary!L98*Corona!F$4</f>
        <v>169.73535807859238</v>
      </c>
      <c r="G100" s="9">
        <f>Summary!M98*Corona!G$4</f>
        <v>40.561476681576671</v>
      </c>
      <c r="H100" s="9">
        <f>Summary!N98*Corona!H$4</f>
        <v>19.938411149780833</v>
      </c>
    </row>
    <row r="101" spans="5:8" x14ac:dyDescent="0.2">
      <c r="E101" t="str">
        <f>MalCnts!A99</f>
        <v>96 jaar</v>
      </c>
      <c r="F101" s="9">
        <f>Summary!L99*Corona!F$4</f>
        <v>146.48903904884199</v>
      </c>
      <c r="G101" s="9">
        <f>Summary!M99*Corona!G$4</f>
        <v>41.607640282035831</v>
      </c>
      <c r="H101" s="9">
        <f>Summary!N99*Corona!H$4</f>
        <v>20.507568072136102</v>
      </c>
    </row>
    <row r="102" spans="5:8" x14ac:dyDescent="0.2">
      <c r="E102" t="str">
        <f>MalCnts!A100</f>
        <v>97 jaar</v>
      </c>
      <c r="F102" s="9">
        <f>Summary!L100*Corona!F$4</f>
        <v>130.50495402426921</v>
      </c>
      <c r="G102" s="9">
        <f>Summary!M100*Corona!G$4</f>
        <v>41.53933974994586</v>
      </c>
      <c r="H102" s="9">
        <f>Summary!N100*Corona!H$4</f>
        <v>22.158331456551682</v>
      </c>
    </row>
    <row r="103" spans="5:8" x14ac:dyDescent="0.2">
      <c r="E103" t="str">
        <f>MalCnts!A101</f>
        <v>98 jaar</v>
      </c>
      <c r="F103" s="9">
        <f>Summary!L101*Corona!F$4</f>
        <v>105.58012158455259</v>
      </c>
      <c r="G103" s="9">
        <f>Summary!M101*Corona!G$4</f>
        <v>41.178413049181025</v>
      </c>
      <c r="H103" s="9">
        <f>Summary!N101*Corona!H$4</f>
        <v>21.742195362453721</v>
      </c>
    </row>
    <row r="104" spans="5:8" x14ac:dyDescent="0.2">
      <c r="E104" t="str">
        <f>MalCnts!A102</f>
        <v>99 jaar</v>
      </c>
      <c r="F104" s="9">
        <f>Summary!L102*Corona!F$4</f>
        <v>88.412688686557033</v>
      </c>
      <c r="G104" s="9">
        <f>Summary!M102*Corona!G$4</f>
        <v>36.945282435316187</v>
      </c>
      <c r="H104" s="9">
        <f>Summary!N102*Corona!H$4</f>
        <v>20.595769465155911</v>
      </c>
    </row>
    <row r="105" spans="5:8" x14ac:dyDescent="0.2">
      <c r="E105" t="str">
        <f>MalCnts!A103</f>
        <v>100 jaar</v>
      </c>
      <c r="F105" s="9">
        <f>Summary!L103*Corona!F$4</f>
        <v>69.785174037970393</v>
      </c>
      <c r="G105" s="9">
        <f>Summary!M103*Corona!G$4</f>
        <v>31.770995836442044</v>
      </c>
      <c r="H105" s="9">
        <f>Summary!N103*Corona!H$4</f>
        <v>17.233316120424099</v>
      </c>
    </row>
    <row r="106" spans="5:8" x14ac:dyDescent="0.2">
      <c r="E106" t="str">
        <f>MalCnts!A104</f>
        <v>101 jaar</v>
      </c>
      <c r="F106" s="9">
        <f>Summary!L104*Corona!F$4</f>
        <v>50.597097489856587</v>
      </c>
      <c r="G106" s="9">
        <f>Summary!M104*Corona!G$4</f>
        <v>24.92114258549239</v>
      </c>
      <c r="H106" s="9">
        <f>Summary!N104*Corona!H$4</f>
        <v>13.742130765455544</v>
      </c>
    </row>
    <row r="107" spans="5:8" x14ac:dyDescent="0.2">
      <c r="E107" t="str">
        <f>MalCnts!A105</f>
        <v>102 jaar</v>
      </c>
      <c r="F107" s="9">
        <f>Summary!L105*Corona!F$4</f>
        <v>33.447380950692718</v>
      </c>
      <c r="G107" s="9">
        <f>Summary!M105*Corona!G$4</f>
        <v>17.563762658227013</v>
      </c>
      <c r="H107" s="9">
        <f>Summary!N105*Corona!H$4</f>
        <v>9.7188274418518112</v>
      </c>
    </row>
    <row r="108" spans="5:8" x14ac:dyDescent="0.2">
      <c r="E108" t="str">
        <f>MalCnts!A106</f>
        <v>103 jaar</v>
      </c>
      <c r="F108" s="9">
        <f>Summary!L106*Corona!F$4</f>
        <v>26.375686173340597</v>
      </c>
      <c r="G108" s="9">
        <f>Summary!M106*Corona!G$4</f>
        <v>12.84035469733753</v>
      </c>
      <c r="H108" s="9">
        <f>Summary!N106*Corona!H$4</f>
        <v>7.3602864033791517</v>
      </c>
    </row>
    <row r="109" spans="5:8" x14ac:dyDescent="0.2">
      <c r="E109" t="str">
        <f>MalCnts!A107</f>
        <v>104 jaar</v>
      </c>
      <c r="F109" s="9">
        <f>Summary!L107*Corona!F$4</f>
        <v>18.043232508509533</v>
      </c>
      <c r="G109" s="9">
        <f>Summary!M107*Corona!G$4</f>
        <v>9.2536360805664231</v>
      </c>
      <c r="H109" s="9">
        <f>Summary!N107*Corona!H$4</f>
        <v>5.2432728778198605</v>
      </c>
    </row>
  </sheetData>
  <dataConsolidate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A646-39BD-6D4B-B109-72472FDE0F25}">
  <dimension ref="A1:AN136"/>
  <sheetViews>
    <sheetView zoomScaleNormal="100" workbookViewId="0">
      <pane xSplit="1" ySplit="2" topLeftCell="B94" activePane="bottomRight" state="frozen"/>
      <selection pane="topRight" activeCell="B1" sqref="B1"/>
      <selection pane="bottomLeft" activeCell="A3" sqref="A3"/>
      <selection pane="bottomRight" activeCell="I112" sqref="I112"/>
    </sheetView>
  </sheetViews>
  <sheetFormatPr baseColWidth="10" defaultRowHeight="16" x14ac:dyDescent="0.2"/>
  <sheetData>
    <row r="1" spans="1:40" x14ac:dyDescent="0.2">
      <c r="C1" s="90" t="s">
        <v>119</v>
      </c>
      <c r="D1" s="91"/>
      <c r="E1" s="91"/>
      <c r="F1" s="91"/>
      <c r="G1" s="92"/>
      <c r="H1" t="s">
        <v>112</v>
      </c>
      <c r="I1" t="s">
        <v>113</v>
      </c>
      <c r="J1" s="93" t="s">
        <v>118</v>
      </c>
      <c r="K1" s="94"/>
      <c r="L1" s="94"/>
      <c r="M1" s="94"/>
      <c r="N1" s="95"/>
      <c r="O1" s="12" t="s">
        <v>112</v>
      </c>
      <c r="P1" t="s">
        <v>113</v>
      </c>
      <c r="Q1" t="s">
        <v>132</v>
      </c>
      <c r="S1" s="90" t="s">
        <v>117</v>
      </c>
      <c r="T1" s="91"/>
      <c r="U1" s="91"/>
      <c r="V1" s="91"/>
      <c r="W1" s="92"/>
      <c r="Y1" s="90" t="s">
        <v>116</v>
      </c>
      <c r="Z1" s="91"/>
      <c r="AA1" s="91"/>
      <c r="AB1" s="91"/>
      <c r="AC1" s="92"/>
      <c r="AE1" s="87" t="s">
        <v>137</v>
      </c>
      <c r="AF1" s="88"/>
      <c r="AG1" s="88"/>
      <c r="AH1" s="88"/>
      <c r="AI1" s="88"/>
      <c r="AJ1" s="89"/>
    </row>
    <row r="2" spans="1:40" ht="17" thickBot="1" x14ac:dyDescent="0.25">
      <c r="C2" s="32">
        <v>2018</v>
      </c>
      <c r="D2" s="33">
        <v>2019</v>
      </c>
      <c r="E2" s="33">
        <v>2020</v>
      </c>
      <c r="F2" s="33">
        <v>2021</v>
      </c>
      <c r="G2" s="34">
        <v>2022</v>
      </c>
      <c r="H2">
        <v>0.5</v>
      </c>
      <c r="I2">
        <v>0.5</v>
      </c>
      <c r="J2" s="29">
        <v>2018</v>
      </c>
      <c r="K2" s="30">
        <v>2019</v>
      </c>
      <c r="L2" s="30">
        <v>2020</v>
      </c>
      <c r="M2" s="30">
        <v>2021</v>
      </c>
      <c r="N2" s="31">
        <v>2022</v>
      </c>
      <c r="O2">
        <v>0.5</v>
      </c>
      <c r="P2">
        <v>0.5</v>
      </c>
      <c r="Q2">
        <v>0.5</v>
      </c>
      <c r="S2" s="32">
        <v>2018</v>
      </c>
      <c r="T2" s="33">
        <v>2019</v>
      </c>
      <c r="U2" s="33">
        <v>2020</v>
      </c>
      <c r="V2" s="33">
        <v>2021</v>
      </c>
      <c r="W2" s="34">
        <v>2022</v>
      </c>
      <c r="Y2" s="32">
        <v>2018</v>
      </c>
      <c r="Z2" s="33">
        <v>2019</v>
      </c>
      <c r="AA2" s="33">
        <v>2020</v>
      </c>
      <c r="AB2" s="33">
        <v>2021</v>
      </c>
      <c r="AC2" s="34">
        <v>2022</v>
      </c>
      <c r="AE2" s="40" t="s">
        <v>108</v>
      </c>
      <c r="AF2" s="41" t="s">
        <v>115</v>
      </c>
      <c r="AG2" s="41" t="s">
        <v>114</v>
      </c>
      <c r="AH2" s="41"/>
      <c r="AI2" s="41" t="s">
        <v>115</v>
      </c>
      <c r="AJ2" s="42" t="s">
        <v>114</v>
      </c>
      <c r="AK2" s="58" t="s">
        <v>136</v>
      </c>
      <c r="AM2" s="58" t="s">
        <v>142</v>
      </c>
      <c r="AN2">
        <f>(1+POWER(2/3,2))/5</f>
        <v>0.28888888888888886</v>
      </c>
    </row>
    <row r="3" spans="1:40" x14ac:dyDescent="0.2">
      <c r="A3" t="str">
        <f>MalCnts!A3</f>
        <v>0 jaar</v>
      </c>
      <c r="C3" s="9">
        <f>'Male Baseline'!AN3+'Female Baseline'!AN3</f>
        <v>0</v>
      </c>
      <c r="D3" s="9">
        <f>'Male Baseline'!AO3+'Female Baseline'!AO3</f>
        <v>0</v>
      </c>
      <c r="E3" s="9">
        <f>'Male Baseline'!AP3+'Female Baseline'!AP3</f>
        <v>0</v>
      </c>
      <c r="F3" s="9">
        <f>'Male Baseline'!AQ3+'Female Baseline'!AQ3</f>
        <v>0</v>
      </c>
      <c r="G3" s="9">
        <f>'Male Baseline'!AR3+'Female Baseline'!AR3</f>
        <v>0</v>
      </c>
      <c r="J3" s="9"/>
      <c r="K3" s="9"/>
      <c r="L3" s="9"/>
      <c r="M3" s="9"/>
      <c r="N3" s="9"/>
      <c r="O3" s="9"/>
      <c r="V3" s="11"/>
      <c r="AI3" s="55"/>
      <c r="AJ3" s="55"/>
    </row>
    <row r="4" spans="1:40" x14ac:dyDescent="0.2">
      <c r="A4" t="str">
        <f>MalCnts!A4</f>
        <v>1 jaar</v>
      </c>
      <c r="C4" s="9">
        <f>'Male Baseline'!AN4+'Female Baseline'!AN4</f>
        <v>0</v>
      </c>
      <c r="D4" s="9">
        <f>'Male Baseline'!AO4+'Female Baseline'!AO4</f>
        <v>0</v>
      </c>
      <c r="E4" s="9">
        <f>'Male Baseline'!AP4+'Female Baseline'!AP4</f>
        <v>0</v>
      </c>
      <c r="F4" s="9">
        <f>'Male Baseline'!AQ4+'Female Baseline'!AQ4</f>
        <v>0</v>
      </c>
      <c r="G4" s="9">
        <f>'Male Baseline'!AR4+'Female Baseline'!AR4</f>
        <v>0</v>
      </c>
      <c r="J4" s="9"/>
      <c r="K4" s="9"/>
      <c r="L4" s="9"/>
      <c r="M4" s="9"/>
      <c r="N4" s="9"/>
      <c r="O4" s="9"/>
      <c r="S4" s="11"/>
      <c r="T4" s="11"/>
      <c r="U4" s="11"/>
      <c r="V4" s="11"/>
      <c r="W4" s="11"/>
      <c r="AI4" s="55"/>
      <c r="AJ4" s="55"/>
    </row>
    <row r="5" spans="1:40" x14ac:dyDescent="0.2">
      <c r="A5" t="str">
        <f>MalCnts!A5</f>
        <v>2 jaar</v>
      </c>
      <c r="C5" s="9">
        <f>'Male Baseline'!AN5+'Female Baseline'!AN5</f>
        <v>0</v>
      </c>
      <c r="D5" s="9">
        <f>'Male Baseline'!AO5+'Female Baseline'!AO5</f>
        <v>0</v>
      </c>
      <c r="E5" s="9">
        <f>'Male Baseline'!AP5+'Female Baseline'!AP5</f>
        <v>0</v>
      </c>
      <c r="F5" s="9">
        <f>'Male Baseline'!AQ5+'Female Baseline'!AQ5</f>
        <v>0</v>
      </c>
      <c r="G5" s="9">
        <f>'Male Baseline'!AR5+'Female Baseline'!AR5</f>
        <v>0</v>
      </c>
      <c r="J5" s="9">
        <f t="shared" ref="J5:J36" si="0">AVERAGE(C3:C7)</f>
        <v>0.25242257016542674</v>
      </c>
      <c r="K5" s="9">
        <f t="shared" ref="K5:K36" si="1">AVERAGE(D3:D7)</f>
        <v>-0.26746537227968387</v>
      </c>
      <c r="L5" s="9">
        <f t="shared" ref="L5:L36" si="2">AVERAGE(E3:E7)</f>
        <v>-0.35659469993068982</v>
      </c>
      <c r="M5" s="9">
        <f t="shared" ref="M5:M36" si="3">AVERAGE(F3:F7)</f>
        <v>-0.83977608882850663</v>
      </c>
      <c r="N5" s="9">
        <f t="shared" ref="N5:N36" si="4">AVERAGE(G3:G7)</f>
        <v>2.1365408254936193</v>
      </c>
      <c r="O5" s="9">
        <f>M5+L4*O$2</f>
        <v>-0.83977608882850663</v>
      </c>
      <c r="P5" s="9">
        <f>N5+O4*P$2</f>
        <v>2.1365408254936193</v>
      </c>
      <c r="Q5" s="9">
        <f>N5+P4*Q$2</f>
        <v>2.1365408254936193</v>
      </c>
      <c r="R5" s="9"/>
      <c r="S5" s="11"/>
      <c r="T5" s="11"/>
      <c r="U5" s="11"/>
      <c r="V5" s="11"/>
      <c r="W5" s="11"/>
      <c r="AI5" s="55"/>
      <c r="AJ5" s="55"/>
    </row>
    <row r="6" spans="1:40" x14ac:dyDescent="0.2">
      <c r="A6" t="str">
        <f>MalCnts!A6</f>
        <v>3 jaar</v>
      </c>
      <c r="C6" s="9">
        <f>'Male Baseline'!AN6+'Female Baseline'!AN6</f>
        <v>-0.55810829607441137</v>
      </c>
      <c r="D6" s="9">
        <f>'Male Baseline'!AO6+'Female Baseline'!AO6</f>
        <v>0.8249774187574852</v>
      </c>
      <c r="E6" s="9">
        <f>'Male Baseline'!AP6+'Female Baseline'!AP6</f>
        <v>-1.5982372183190634</v>
      </c>
      <c r="F6" s="9">
        <f>'Male Baseline'!AQ6+'Female Baseline'!AQ6</f>
        <v>-2.419809441696966</v>
      </c>
      <c r="G6" s="9">
        <f>'Male Baseline'!AR6+'Female Baseline'!AR6</f>
        <v>5.5639408980124871</v>
      </c>
      <c r="J6" s="9">
        <f t="shared" si="0"/>
        <v>0.67715363003631757</v>
      </c>
      <c r="K6" s="9">
        <f t="shared" si="1"/>
        <v>-0.50258581119933421</v>
      </c>
      <c r="L6" s="9">
        <f t="shared" si="2"/>
        <v>-0.41050106505209694</v>
      </c>
      <c r="M6" s="9">
        <f t="shared" si="3"/>
        <v>-1.3173470005815058</v>
      </c>
      <c r="N6" s="9">
        <f t="shared" si="4"/>
        <v>2.9460818876185089</v>
      </c>
      <c r="O6" s="9">
        <f t="shared" ref="O6:O19" si="5">M6+L5*O$2</f>
        <v>-1.4956443505468506</v>
      </c>
      <c r="P6" s="9">
        <f t="shared" ref="P6:P69" si="6">N6+O5*P$2</f>
        <v>2.5261938432042554</v>
      </c>
      <c r="Q6" s="9">
        <f t="shared" ref="Q6:Q69" si="7">N6+P5*Q$2</f>
        <v>4.014352300365319</v>
      </c>
      <c r="R6" s="9"/>
      <c r="S6" s="11"/>
      <c r="T6" s="11"/>
      <c r="U6" s="11"/>
      <c r="V6" s="11"/>
      <c r="W6" s="11"/>
      <c r="AI6" s="55">
        <f>-3*POWER(AVERAGE(MalDeath!BS4:BS8)/2.5,0.5)</f>
        <v>-6.7349832961930947</v>
      </c>
      <c r="AJ6" s="55">
        <f t="shared" ref="AJ6:AJ38" si="8">-2*AI6</f>
        <v>13.469966592386189</v>
      </c>
      <c r="AK6" s="55">
        <f>-AI6</f>
        <v>6.7349832961930947</v>
      </c>
    </row>
    <row r="7" spans="1:40" x14ac:dyDescent="0.2">
      <c r="A7" t="str">
        <f>MalCnts!A7</f>
        <v>4 jaar</v>
      </c>
      <c r="C7" s="9">
        <f>'Male Baseline'!AN7+'Female Baseline'!AN7</f>
        <v>1.8202211469015452</v>
      </c>
      <c r="D7" s="9">
        <f>'Male Baseline'!AO7+'Female Baseline'!AO7</f>
        <v>-2.1623042801559045</v>
      </c>
      <c r="E7" s="9">
        <f>'Male Baseline'!AP7+'Female Baseline'!AP7</f>
        <v>-0.18473628133438547</v>
      </c>
      <c r="F7" s="9">
        <f>'Male Baseline'!AQ7+'Female Baseline'!AQ7</f>
        <v>-1.7790710024455676</v>
      </c>
      <c r="G7" s="9">
        <f>'Male Baseline'!AR7+'Female Baseline'!AR7</f>
        <v>5.1187632294556096</v>
      </c>
      <c r="J7" s="9">
        <f t="shared" si="0"/>
        <v>0.95040887539968844</v>
      </c>
      <c r="K7" s="9">
        <f t="shared" si="1"/>
        <v>-0.9594286633887037</v>
      </c>
      <c r="L7" s="9">
        <f t="shared" si="2"/>
        <v>-0.53586164524020263</v>
      </c>
      <c r="M7" s="9">
        <f t="shared" si="3"/>
        <v>-1.3892321914864376</v>
      </c>
      <c r="N7" s="9">
        <f t="shared" si="4"/>
        <v>3.7888271674996772</v>
      </c>
      <c r="O7" s="9">
        <f t="shared" si="5"/>
        <v>-1.5944827240124861</v>
      </c>
      <c r="P7" s="9">
        <f t="shared" si="6"/>
        <v>3.0410049922262519</v>
      </c>
      <c r="Q7" s="9">
        <f t="shared" si="7"/>
        <v>5.0519240891018047</v>
      </c>
      <c r="R7" s="9"/>
      <c r="S7" s="11"/>
      <c r="T7" s="11"/>
      <c r="U7" s="11"/>
      <c r="V7" s="11"/>
      <c r="W7" s="11"/>
      <c r="AI7" s="55">
        <f>-3*POWER(AVERAGE(MalDeath!BS5:BS9)/2.5,0.5)</f>
        <v>-5.6284989117881157</v>
      </c>
      <c r="AJ7" s="55">
        <f t="shared" si="8"/>
        <v>11.256997823576231</v>
      </c>
      <c r="AK7" s="55">
        <f t="shared" ref="AK7:AK70" si="9">-AI7</f>
        <v>5.6284989117881157</v>
      </c>
    </row>
    <row r="8" spans="1:40" x14ac:dyDescent="0.2">
      <c r="A8" t="str">
        <f>MalCnts!A8</f>
        <v>5 jaar</v>
      </c>
      <c r="C8" s="9">
        <f>'Male Baseline'!AN8+'Female Baseline'!AN8</f>
        <v>2.123655299354454</v>
      </c>
      <c r="D8" s="9">
        <f>'Male Baseline'!AO8+'Female Baseline'!AO8</f>
        <v>-1.175602194598252</v>
      </c>
      <c r="E8" s="9">
        <f>'Male Baseline'!AP8+'Female Baseline'!AP8</f>
        <v>-0.2695318256070357</v>
      </c>
      <c r="F8" s="9">
        <f>'Male Baseline'!AQ8+'Female Baseline'!AQ8</f>
        <v>-2.3878545587649951</v>
      </c>
      <c r="G8" s="9">
        <f>'Male Baseline'!AR8+'Female Baseline'!AR8</f>
        <v>4.0477053106244494</v>
      </c>
      <c r="J8" s="9">
        <f t="shared" si="0"/>
        <v>1.133084885318377</v>
      </c>
      <c r="K8" s="9">
        <f t="shared" si="1"/>
        <v>-1.3974912839368883</v>
      </c>
      <c r="L8" s="9">
        <f t="shared" si="2"/>
        <v>-0.78286677521255044</v>
      </c>
      <c r="M8" s="9">
        <f t="shared" si="3"/>
        <v>-1.2609974971843902</v>
      </c>
      <c r="N8" s="9">
        <f t="shared" si="4"/>
        <v>4.561070659145936</v>
      </c>
      <c r="O8" s="9">
        <f t="shared" si="5"/>
        <v>-1.5289283198044916</v>
      </c>
      <c r="P8" s="9">
        <f t="shared" si="6"/>
        <v>3.7638292971396927</v>
      </c>
      <c r="Q8" s="9">
        <f t="shared" si="7"/>
        <v>6.0815731552590622</v>
      </c>
      <c r="R8" s="9"/>
      <c r="S8" s="11"/>
      <c r="T8" s="11"/>
      <c r="U8" s="11"/>
      <c r="V8" s="11"/>
      <c r="W8" s="11"/>
      <c r="AI8" s="55">
        <f>-3*POWER(AVERAGE(MalDeath!BS6:BS10)/2.5,0.5)</f>
        <v>-5.4332310828824495</v>
      </c>
      <c r="AJ8" s="55">
        <f t="shared" si="8"/>
        <v>10.866462165764899</v>
      </c>
      <c r="AK8" s="55">
        <f t="shared" si="9"/>
        <v>5.4332310828824495</v>
      </c>
    </row>
    <row r="9" spans="1:40" x14ac:dyDescent="0.2">
      <c r="A9" t="str">
        <f>MalCnts!A9</f>
        <v>6 jaar</v>
      </c>
      <c r="C9" s="9">
        <f>'Male Baseline'!AN9+'Female Baseline'!AN9</f>
        <v>1.3662762268168545</v>
      </c>
      <c r="D9" s="9">
        <f>'Male Baseline'!AO9+'Female Baseline'!AO9</f>
        <v>-2.2842142609468472</v>
      </c>
      <c r="E9" s="9">
        <f>'Male Baseline'!AP9+'Female Baseline'!AP9</f>
        <v>-0.62680290094052871</v>
      </c>
      <c r="F9" s="9">
        <f>'Male Baseline'!AQ9+'Female Baseline'!AQ9</f>
        <v>-0.3594259545246592</v>
      </c>
      <c r="G9" s="9">
        <f>'Male Baseline'!AR9+'Female Baseline'!AR9</f>
        <v>4.2137263994058394</v>
      </c>
      <c r="J9" s="9">
        <f t="shared" si="0"/>
        <v>1.2253127821402805</v>
      </c>
      <c r="K9" s="9">
        <f t="shared" si="1"/>
        <v>-2.0174381154606733</v>
      </c>
      <c r="L9" s="9">
        <f t="shared" si="2"/>
        <v>-0.84704009194609531</v>
      </c>
      <c r="M9" s="9">
        <f t="shared" si="3"/>
        <v>-0.59979404094701072</v>
      </c>
      <c r="N9" s="9">
        <f t="shared" si="4"/>
        <v>4.2009793245735416</v>
      </c>
      <c r="O9" s="9">
        <f t="shared" si="5"/>
        <v>-0.99122742855328594</v>
      </c>
      <c r="P9" s="9">
        <f t="shared" si="6"/>
        <v>3.4365151646712957</v>
      </c>
      <c r="Q9" s="9">
        <f t="shared" si="7"/>
        <v>6.0828939731433884</v>
      </c>
      <c r="R9" s="9"/>
      <c r="S9" s="11"/>
      <c r="T9" s="11"/>
      <c r="U9" s="11"/>
      <c r="V9" s="11"/>
      <c r="W9" s="11"/>
      <c r="AI9" s="55">
        <f>-3*POWER(AVERAGE(MalDeath!BS7:BS11)/2.5,0.5)</f>
        <v>-4.6475800154489004</v>
      </c>
      <c r="AJ9" s="55">
        <f t="shared" si="8"/>
        <v>9.2951600308978009</v>
      </c>
      <c r="AK9" s="55">
        <f t="shared" si="9"/>
        <v>4.6475800154489004</v>
      </c>
    </row>
    <row r="10" spans="1:40" x14ac:dyDescent="0.2">
      <c r="A10" t="str">
        <f>MalCnts!A10</f>
        <v>7 jaar</v>
      </c>
      <c r="C10" s="9">
        <f>'Male Baseline'!AN10+'Female Baseline'!AN10</f>
        <v>0.91338004959344332</v>
      </c>
      <c r="D10" s="9">
        <f>'Male Baseline'!AO10+'Female Baseline'!AO10</f>
        <v>-2.1903131027409226</v>
      </c>
      <c r="E10" s="9">
        <f>'Male Baseline'!AP10+'Female Baseline'!AP10</f>
        <v>-1.2350256498617389</v>
      </c>
      <c r="F10" s="9">
        <f>'Male Baseline'!AQ10+'Female Baseline'!AQ10</f>
        <v>0.64117347151023651</v>
      </c>
      <c r="G10" s="9">
        <f>'Male Baseline'!AR10+'Female Baseline'!AR10</f>
        <v>3.8612174582312964</v>
      </c>
      <c r="J10" s="9">
        <f t="shared" si="0"/>
        <v>0.58869733615217812</v>
      </c>
      <c r="K10" s="9">
        <f t="shared" si="1"/>
        <v>-1.9785491327077196</v>
      </c>
      <c r="L10" s="9">
        <f t="shared" si="2"/>
        <v>-1.1036484007738276</v>
      </c>
      <c r="M10" s="9">
        <f t="shared" si="3"/>
        <v>-8.9196664788117712E-3</v>
      </c>
      <c r="N10" s="9">
        <f t="shared" si="4"/>
        <v>4.1384142991527</v>
      </c>
      <c r="O10" s="9">
        <f t="shared" si="5"/>
        <v>-0.43243971245185941</v>
      </c>
      <c r="P10" s="9">
        <f t="shared" si="6"/>
        <v>3.6428005848760572</v>
      </c>
      <c r="Q10" s="9">
        <f t="shared" si="7"/>
        <v>5.8566718814883476</v>
      </c>
      <c r="R10" s="9"/>
      <c r="S10" s="11"/>
      <c r="T10" s="11"/>
      <c r="U10" s="11"/>
      <c r="V10" s="11"/>
      <c r="W10" s="11"/>
      <c r="AI10" s="55">
        <f>-3*POWER(AVERAGE(MalDeath!BS8:BS12)/2.5,0.5)</f>
        <v>-4.2426406871192857</v>
      </c>
      <c r="AJ10" s="55">
        <f t="shared" si="8"/>
        <v>8.4852813742385713</v>
      </c>
      <c r="AK10" s="55">
        <f t="shared" si="9"/>
        <v>4.2426406871192857</v>
      </c>
    </row>
    <row r="11" spans="1:40" x14ac:dyDescent="0.2">
      <c r="A11" t="str">
        <f>MalCnts!A11</f>
        <v>8 jaar</v>
      </c>
      <c r="C11" s="9">
        <f>'Male Baseline'!AN11+'Female Baseline'!AN11</f>
        <v>-9.6968811964894819E-2</v>
      </c>
      <c r="D11" s="9">
        <f>'Male Baseline'!AO11+'Female Baseline'!AO11</f>
        <v>-2.2747567388614414</v>
      </c>
      <c r="E11" s="9">
        <f>'Male Baseline'!AP11+'Female Baseline'!AP11</f>
        <v>-1.9191038019867879</v>
      </c>
      <c r="F11" s="9">
        <f>'Male Baseline'!AQ11+'Female Baseline'!AQ11</f>
        <v>0.88620783948993176</v>
      </c>
      <c r="G11" s="9">
        <f>'Male Baseline'!AR11+'Female Baseline'!AR11</f>
        <v>3.7634842251505125</v>
      </c>
      <c r="J11" s="9">
        <f t="shared" si="0"/>
        <v>-0.15546757722334417</v>
      </c>
      <c r="K11" s="9">
        <f t="shared" si="1"/>
        <v>-2.0931494507115636</v>
      </c>
      <c r="L11" s="9">
        <f t="shared" si="2"/>
        <v>-1.1915301298110239</v>
      </c>
      <c r="M11" s="9">
        <f t="shared" si="3"/>
        <v>0.9957471312324957</v>
      </c>
      <c r="N11" s="9">
        <f t="shared" si="4"/>
        <v>4.6643591202868038</v>
      </c>
      <c r="O11" s="9">
        <f t="shared" si="5"/>
        <v>0.44392293084558188</v>
      </c>
      <c r="P11" s="9">
        <f t="shared" si="6"/>
        <v>4.4481392640608739</v>
      </c>
      <c r="Q11" s="9">
        <f t="shared" si="7"/>
        <v>6.4857594127248319</v>
      </c>
      <c r="R11" s="9"/>
      <c r="S11" s="11"/>
      <c r="T11" s="11"/>
      <c r="U11" s="11"/>
      <c r="V11" s="11"/>
      <c r="W11" s="11"/>
      <c r="AI11" s="55">
        <f>-3*POWER(AVERAGE(MalDeath!BS9:BS13)/2.5,0.5)</f>
        <v>-3.9799497484264803</v>
      </c>
      <c r="AJ11" s="55">
        <f t="shared" si="8"/>
        <v>7.9598994968529606</v>
      </c>
      <c r="AK11" s="55">
        <f t="shared" si="9"/>
        <v>3.9799497484264803</v>
      </c>
    </row>
    <row r="12" spans="1:40" x14ac:dyDescent="0.2">
      <c r="A12" t="str">
        <f>MalCnts!A12</f>
        <v>9 jaar</v>
      </c>
      <c r="C12" s="9">
        <f>'Male Baseline'!AN12+'Female Baseline'!AN12</f>
        <v>-1.3628560830389667</v>
      </c>
      <c r="D12" s="9">
        <f>'Male Baseline'!AO12+'Female Baseline'!AO12</f>
        <v>-1.9678593663911355</v>
      </c>
      <c r="E12" s="9">
        <f>'Male Baseline'!AP12+'Female Baseline'!AP12</f>
        <v>-1.4677778254730485</v>
      </c>
      <c r="F12" s="9">
        <f>'Male Baseline'!AQ12+'Female Baseline'!AQ12</f>
        <v>1.1753008698954273</v>
      </c>
      <c r="G12" s="9">
        <f>'Male Baseline'!AR12+'Female Baseline'!AR12</f>
        <v>4.8059381023514023</v>
      </c>
      <c r="J12" s="9">
        <f t="shared" si="0"/>
        <v>-0.80371609302571545</v>
      </c>
      <c r="K12" s="9">
        <f t="shared" si="1"/>
        <v>-1.8099895973493958</v>
      </c>
      <c r="L12" s="9">
        <f t="shared" si="2"/>
        <v>-1.1913031405829428</v>
      </c>
      <c r="M12" s="9">
        <f t="shared" si="3"/>
        <v>1.7862003078124069</v>
      </c>
      <c r="N12" s="9">
        <f t="shared" si="4"/>
        <v>4.7942151502925343</v>
      </c>
      <c r="O12" s="9">
        <f t="shared" si="5"/>
        <v>1.190435242906895</v>
      </c>
      <c r="P12" s="9">
        <f t="shared" si="6"/>
        <v>5.0161766157153256</v>
      </c>
      <c r="Q12" s="9">
        <f t="shared" si="7"/>
        <v>7.0182847823229713</v>
      </c>
      <c r="R12" s="9"/>
      <c r="S12" s="11"/>
      <c r="T12" s="11"/>
      <c r="U12" s="11"/>
      <c r="V12" s="11"/>
      <c r="W12" s="11"/>
      <c r="AI12" s="55">
        <f>-3*POWER(AVERAGE(MalDeath!BS10:BS14)/2.5,0.5)</f>
        <v>-4.0693979898751609</v>
      </c>
      <c r="AJ12" s="55">
        <f t="shared" si="8"/>
        <v>8.1387959797503218</v>
      </c>
      <c r="AK12" s="55">
        <f t="shared" si="9"/>
        <v>4.0693979898751609</v>
      </c>
    </row>
    <row r="13" spans="1:40" x14ac:dyDescent="0.2">
      <c r="A13" t="str">
        <f>MalCnts!A13</f>
        <v>10 jaar</v>
      </c>
      <c r="C13" s="9">
        <f>'Male Baseline'!AN13+'Female Baseline'!AN13</f>
        <v>-1.5971692675231572</v>
      </c>
      <c r="D13" s="9">
        <f>'Male Baseline'!AO13+'Female Baseline'!AO13</f>
        <v>-1.7486037846174725</v>
      </c>
      <c r="E13" s="9">
        <f>'Male Baseline'!AP13+'Female Baseline'!AP13</f>
        <v>-0.70894047079301581</v>
      </c>
      <c r="F13" s="9">
        <f>'Male Baseline'!AQ13+'Female Baseline'!AQ13</f>
        <v>2.635479429791542</v>
      </c>
      <c r="G13" s="9">
        <f>'Male Baseline'!AR13+'Female Baseline'!AR13</f>
        <v>6.6774294162949719</v>
      </c>
      <c r="J13" s="9">
        <f t="shared" si="0"/>
        <v>-1.29886105783858</v>
      </c>
      <c r="K13" s="9">
        <f t="shared" si="1"/>
        <v>-1.7235769969035715</v>
      </c>
      <c r="L13" s="9">
        <f t="shared" si="2"/>
        <v>-0.23597197953048027</v>
      </c>
      <c r="M13" s="9">
        <f t="shared" si="3"/>
        <v>2.5130774964411819</v>
      </c>
      <c r="N13" s="9">
        <f t="shared" si="4"/>
        <v>4.8764723934322562</v>
      </c>
      <c r="O13" s="9">
        <f t="shared" si="5"/>
        <v>1.9174259261497104</v>
      </c>
      <c r="P13" s="9">
        <f t="shared" si="6"/>
        <v>5.4716900148857039</v>
      </c>
      <c r="Q13" s="9">
        <f t="shared" si="7"/>
        <v>7.384560701289919</v>
      </c>
      <c r="R13" s="9"/>
      <c r="S13" s="11"/>
      <c r="T13" s="11"/>
      <c r="U13" s="11"/>
      <c r="V13" s="11"/>
      <c r="W13" s="11"/>
      <c r="AI13" s="55">
        <f>-3*POWER(AVERAGE(MalDeath!BS11:BS15)/2.5,0.5)</f>
        <v>-4.3266615305567875</v>
      </c>
      <c r="AJ13" s="55">
        <f t="shared" si="8"/>
        <v>8.653323061113575</v>
      </c>
      <c r="AK13" s="55">
        <f t="shared" si="9"/>
        <v>4.3266615305567875</v>
      </c>
    </row>
    <row r="14" spans="1:40" x14ac:dyDescent="0.2">
      <c r="A14" t="str">
        <f>MalCnts!A14</f>
        <v>11 jaar</v>
      </c>
      <c r="C14" s="9">
        <f>'Male Baseline'!AN14+'Female Baseline'!AN14</f>
        <v>-1.8749663521950017</v>
      </c>
      <c r="D14" s="9">
        <f>'Male Baseline'!AO14+'Female Baseline'!AO14</f>
        <v>-0.86841499413600654</v>
      </c>
      <c r="E14" s="9">
        <f>'Male Baseline'!AP14+'Female Baseline'!AP14</f>
        <v>-0.62566795480012305</v>
      </c>
      <c r="F14" s="9">
        <f>'Male Baseline'!AQ14+'Female Baseline'!AQ14</f>
        <v>3.5928399283748971</v>
      </c>
      <c r="G14" s="9">
        <f>'Male Baseline'!AR14+'Female Baseline'!AR14</f>
        <v>4.8630065494344858</v>
      </c>
      <c r="J14" s="9">
        <f t="shared" si="0"/>
        <v>-1.3558850523090797</v>
      </c>
      <c r="K14" s="9">
        <f t="shared" si="1"/>
        <v>-1.4625727616995832</v>
      </c>
      <c r="L14" s="9">
        <f t="shared" si="2"/>
        <v>0.68953546293130719</v>
      </c>
      <c r="M14" s="9">
        <f t="shared" si="3"/>
        <v>2.9485001650854104</v>
      </c>
      <c r="N14" s="9">
        <f t="shared" si="4"/>
        <v>5.190243078472176</v>
      </c>
      <c r="O14" s="9">
        <f t="shared" si="5"/>
        <v>2.8305141753201704</v>
      </c>
      <c r="P14" s="9">
        <f t="shared" si="6"/>
        <v>6.1489560415470308</v>
      </c>
      <c r="Q14" s="9">
        <f t="shared" si="7"/>
        <v>7.926088085915028</v>
      </c>
      <c r="R14" s="9"/>
      <c r="S14" s="11"/>
      <c r="T14" s="11"/>
      <c r="U14" s="11"/>
      <c r="V14" s="11"/>
      <c r="W14" s="11"/>
      <c r="AI14" s="55">
        <f>-3*POWER(AVERAGE(MalDeath!BS12:BS16)/2.5,0.5)</f>
        <v>-4.724404724407087</v>
      </c>
      <c r="AJ14" s="55">
        <f t="shared" si="8"/>
        <v>9.4488094488141741</v>
      </c>
      <c r="AK14" s="55">
        <f t="shared" si="9"/>
        <v>4.724404724407087</v>
      </c>
    </row>
    <row r="15" spans="1:40" x14ac:dyDescent="0.2">
      <c r="A15" t="str">
        <f>MalCnts!A15</f>
        <v>12 jaar</v>
      </c>
      <c r="C15" s="9">
        <f>'Male Baseline'!AN15+'Female Baseline'!AN15</f>
        <v>-1.5623447744708794</v>
      </c>
      <c r="D15" s="9">
        <f>'Male Baseline'!AO15+'Female Baseline'!AO15</f>
        <v>-1.7582501005118016</v>
      </c>
      <c r="E15" s="9">
        <f>'Male Baseline'!AP15+'Female Baseline'!AP15</f>
        <v>3.5416301554005742</v>
      </c>
      <c r="F15" s="9">
        <f>'Male Baseline'!AQ15+'Female Baseline'!AQ15</f>
        <v>4.2755594146541114</v>
      </c>
      <c r="G15" s="9">
        <f>'Male Baseline'!AR15+'Female Baseline'!AR15</f>
        <v>4.2725036739299087</v>
      </c>
      <c r="J15" s="9">
        <f t="shared" si="0"/>
        <v>-1.1063602346339103</v>
      </c>
      <c r="K15" s="9">
        <f t="shared" si="1"/>
        <v>-1.5372781395043233</v>
      </c>
      <c r="L15" s="9">
        <f t="shared" si="2"/>
        <v>1.4283399928569778</v>
      </c>
      <c r="M15" s="9">
        <f t="shared" si="3"/>
        <v>3.3584211121514445</v>
      </c>
      <c r="N15" s="9">
        <f t="shared" si="4"/>
        <v>5.7788062073865607</v>
      </c>
      <c r="O15" s="9">
        <f t="shared" si="5"/>
        <v>3.7031888436170979</v>
      </c>
      <c r="P15" s="9">
        <f t="shared" si="6"/>
        <v>7.1940632950466457</v>
      </c>
      <c r="Q15" s="9">
        <f t="shared" si="7"/>
        <v>8.8532842281600761</v>
      </c>
      <c r="R15" s="9"/>
      <c r="S15" s="11"/>
      <c r="T15" s="11"/>
      <c r="U15" s="11"/>
      <c r="V15" s="11"/>
      <c r="W15" s="11"/>
      <c r="AI15" s="55">
        <f>-3*POWER(AVERAGE(MalDeath!BS13:BS17)/2.5,0.5)</f>
        <v>-5.2306787322488084</v>
      </c>
      <c r="AJ15" s="55">
        <f t="shared" si="8"/>
        <v>10.461357464497617</v>
      </c>
      <c r="AK15" s="55">
        <f t="shared" si="9"/>
        <v>5.2306787322488084</v>
      </c>
    </row>
    <row r="16" spans="1:40" x14ac:dyDescent="0.2">
      <c r="A16" t="str">
        <f>MalCnts!A16</f>
        <v>13 jaar</v>
      </c>
      <c r="C16" s="9">
        <f>'Male Baseline'!AN16+'Female Baseline'!AN16</f>
        <v>-0.38208878431739302</v>
      </c>
      <c r="D16" s="9">
        <f>'Male Baseline'!AO16+'Female Baseline'!AO16</f>
        <v>-0.96973556284149975</v>
      </c>
      <c r="E16" s="9">
        <f>'Male Baseline'!AP16+'Female Baseline'!AP16</f>
        <v>2.708433410322149</v>
      </c>
      <c r="F16" s="9">
        <f>'Male Baseline'!AQ16+'Female Baseline'!AQ16</f>
        <v>3.0633211827110745</v>
      </c>
      <c r="G16" s="9">
        <f>'Male Baseline'!AR16+'Female Baseline'!AR16</f>
        <v>5.3323376503501079</v>
      </c>
      <c r="J16" s="9">
        <f t="shared" si="0"/>
        <v>-0.37290978942922559</v>
      </c>
      <c r="K16" s="9">
        <f t="shared" si="1"/>
        <v>-1.5119167280706833</v>
      </c>
      <c r="L16" s="9">
        <f t="shared" si="2"/>
        <v>1.881317663851825</v>
      </c>
      <c r="M16" s="9">
        <f t="shared" si="3"/>
        <v>2.8157957065706829</v>
      </c>
      <c r="N16" s="9">
        <f t="shared" si="4"/>
        <v>5.6689004890661332</v>
      </c>
      <c r="O16" s="9">
        <f t="shared" si="5"/>
        <v>3.5299657029991716</v>
      </c>
      <c r="P16" s="9">
        <f t="shared" si="6"/>
        <v>7.5204949108746817</v>
      </c>
      <c r="Q16" s="9">
        <f t="shared" si="7"/>
        <v>9.2659321365894556</v>
      </c>
      <c r="R16" s="9"/>
      <c r="S16" s="11"/>
      <c r="T16" s="11"/>
      <c r="U16" s="11"/>
      <c r="V16" s="11"/>
      <c r="W16" s="11"/>
      <c r="AI16" s="55">
        <f>-3*POWER(AVERAGE(MalDeath!BS14:BS18)/2.5,0.5)</f>
        <v>-6.1188234163113417</v>
      </c>
      <c r="AJ16" s="55">
        <f t="shared" si="8"/>
        <v>12.237646832622683</v>
      </c>
      <c r="AK16" s="55">
        <f t="shared" si="9"/>
        <v>6.1188234163113417</v>
      </c>
    </row>
    <row r="17" spans="1:37" x14ac:dyDescent="0.2">
      <c r="A17" t="str">
        <f>MalCnts!A17</f>
        <v>14 jaar</v>
      </c>
      <c r="C17" s="9">
        <f>'Male Baseline'!AN17+'Female Baseline'!AN17</f>
        <v>-0.11523199466311929</v>
      </c>
      <c r="D17" s="9">
        <f>'Male Baseline'!AO17+'Female Baseline'!AO17</f>
        <v>-2.3413862554148368</v>
      </c>
      <c r="E17" s="9">
        <f>'Male Baseline'!AP17+'Female Baseline'!AP17</f>
        <v>2.2262448241553048</v>
      </c>
      <c r="F17" s="9">
        <f>'Male Baseline'!AQ17+'Female Baseline'!AQ17</f>
        <v>3.2249056052255938</v>
      </c>
      <c r="G17" s="9">
        <f>'Male Baseline'!AR17+'Female Baseline'!AR17</f>
        <v>7.7487537469233256</v>
      </c>
      <c r="J17" s="9">
        <f t="shared" si="0"/>
        <v>-7.0304343540727052E-2</v>
      </c>
      <c r="K17" s="9">
        <f t="shared" si="1"/>
        <v>-1.636233535673977</v>
      </c>
      <c r="L17" s="9">
        <f t="shared" si="2"/>
        <v>2.1500928416214493</v>
      </c>
      <c r="M17" s="9">
        <f t="shared" si="3"/>
        <v>1.4877984310110874</v>
      </c>
      <c r="N17" s="9">
        <f t="shared" si="4"/>
        <v>6.1363764767653031</v>
      </c>
      <c r="O17" s="9">
        <f t="shared" si="5"/>
        <v>2.428457262937</v>
      </c>
      <c r="P17" s="9">
        <f t="shared" si="6"/>
        <v>7.9013593282648884</v>
      </c>
      <c r="Q17" s="9">
        <f t="shared" si="7"/>
        <v>9.8966239322026439</v>
      </c>
      <c r="R17" s="9"/>
      <c r="S17" s="11"/>
      <c r="T17" s="11"/>
      <c r="U17" s="11"/>
      <c r="V17" s="11"/>
      <c r="W17" s="11"/>
      <c r="AI17" s="55">
        <f>-3*POWER(AVERAGE(MalDeath!BS15:BS19)/2.5,0.5)</f>
        <v>-6.3498031465550167</v>
      </c>
      <c r="AJ17" s="55">
        <f t="shared" si="8"/>
        <v>12.699606293110033</v>
      </c>
      <c r="AK17" s="55">
        <f t="shared" si="9"/>
        <v>6.3498031465550167</v>
      </c>
    </row>
    <row r="18" spans="1:37" x14ac:dyDescent="0.2">
      <c r="A18" t="str">
        <f>MalCnts!A18</f>
        <v>15 jaar</v>
      </c>
      <c r="C18" s="9">
        <f>'Male Baseline'!AN18+'Female Baseline'!AN18</f>
        <v>2.070082958500266</v>
      </c>
      <c r="D18" s="9">
        <f>'Male Baseline'!AO18+'Female Baseline'!AO18</f>
        <v>-1.6217967274492724</v>
      </c>
      <c r="E18" s="9">
        <f>'Male Baseline'!AP18+'Female Baseline'!AP18</f>
        <v>1.5559478841812202</v>
      </c>
      <c r="F18" s="9">
        <f>'Male Baseline'!AQ18+'Female Baseline'!AQ18</f>
        <v>-7.7647598112262961E-2</v>
      </c>
      <c r="G18" s="9">
        <f>'Male Baseline'!AR18+'Female Baseline'!AR18</f>
        <v>6.1279008246928326</v>
      </c>
      <c r="J18" s="9">
        <f t="shared" si="0"/>
        <v>0.30215421413813642</v>
      </c>
      <c r="K18" s="9">
        <f t="shared" si="1"/>
        <v>-0.94713367259021142</v>
      </c>
      <c r="L18" s="9">
        <f t="shared" si="2"/>
        <v>0.99847794206433771</v>
      </c>
      <c r="M18" s="9">
        <f t="shared" si="3"/>
        <v>-0.19617587952612422</v>
      </c>
      <c r="N18" s="9">
        <f t="shared" si="4"/>
        <v>7.3281367723939352</v>
      </c>
      <c r="O18" s="9">
        <f t="shared" si="5"/>
        <v>0.8788705412846004</v>
      </c>
      <c r="P18" s="9">
        <f t="shared" si="6"/>
        <v>8.5423654038624353</v>
      </c>
      <c r="Q18" s="9">
        <f t="shared" si="7"/>
        <v>11.27881643652638</v>
      </c>
      <c r="R18" s="9"/>
      <c r="S18" s="11"/>
      <c r="T18" s="11"/>
      <c r="U18" s="11"/>
      <c r="V18" s="11"/>
      <c r="W18" s="11"/>
      <c r="AI18" s="55">
        <f>-3*POWER(AVERAGE(MalDeath!BS16:BS20)/2.5,0.5)</f>
        <v>-7.2993150363578625</v>
      </c>
      <c r="AJ18" s="55">
        <f t="shared" si="8"/>
        <v>14.598630072715725</v>
      </c>
      <c r="AK18" s="55">
        <f t="shared" si="9"/>
        <v>7.2993150363578625</v>
      </c>
    </row>
    <row r="19" spans="1:37" x14ac:dyDescent="0.2">
      <c r="A19" t="str">
        <f>MalCnts!A19</f>
        <v>16 jaar</v>
      </c>
      <c r="C19" s="9">
        <f>'Male Baseline'!AN19+'Female Baseline'!AN19</f>
        <v>-0.36193912275250961</v>
      </c>
      <c r="D19" s="9">
        <f>'Male Baseline'!AO19+'Female Baseline'!AO19</f>
        <v>-1.4899990321524748</v>
      </c>
      <c r="E19" s="9">
        <f>'Male Baseline'!AP19+'Female Baseline'!AP19</f>
        <v>0.71820793404799732</v>
      </c>
      <c r="F19" s="9">
        <f>'Male Baseline'!AQ19+'Female Baseline'!AQ19</f>
        <v>-3.0471464494230802</v>
      </c>
      <c r="G19" s="9">
        <f>'Male Baseline'!AR19+'Female Baseline'!AR19</f>
        <v>7.2003864879303388</v>
      </c>
      <c r="J19" s="9">
        <f t="shared" si="0"/>
        <v>0.48168644044372966</v>
      </c>
      <c r="K19" s="9">
        <f t="shared" si="1"/>
        <v>-0.33292781141405969</v>
      </c>
      <c r="L19" s="9">
        <f t="shared" si="2"/>
        <v>0.56591034314301736</v>
      </c>
      <c r="M19" s="9">
        <f t="shared" si="3"/>
        <v>-0.91008596633886119</v>
      </c>
      <c r="N19" s="9">
        <f t="shared" si="4"/>
        <v>8.6661729155389526</v>
      </c>
      <c r="O19" s="9">
        <f t="shared" si="5"/>
        <v>-0.41084699530669233</v>
      </c>
      <c r="P19" s="9">
        <f t="shared" si="6"/>
        <v>9.1056081861812537</v>
      </c>
      <c r="Q19" s="9">
        <f t="shared" si="7"/>
        <v>12.937355617470171</v>
      </c>
      <c r="R19" s="9"/>
      <c r="S19" s="11"/>
      <c r="T19" s="11"/>
      <c r="U19" s="11"/>
      <c r="V19" s="11"/>
      <c r="W19" s="11"/>
      <c r="AI19" s="55">
        <f>-3*POWER(AVERAGE(MalDeath!BS17:BS21)/2.5,0.5)</f>
        <v>-8.4</v>
      </c>
      <c r="AJ19" s="55">
        <f t="shared" si="8"/>
        <v>16.8</v>
      </c>
      <c r="AK19" s="55">
        <f t="shared" si="9"/>
        <v>8.4</v>
      </c>
    </row>
    <row r="20" spans="1:37" x14ac:dyDescent="0.2">
      <c r="A20" t="str">
        <f>MalCnts!A20</f>
        <v>17 jaar</v>
      </c>
      <c r="C20" s="9">
        <f>'Male Baseline'!AN20+'Female Baseline'!AN20</f>
        <v>0.29994801392343784</v>
      </c>
      <c r="D20" s="9">
        <f>'Male Baseline'!AO20+'Female Baseline'!AO20</f>
        <v>1.6872492149070257</v>
      </c>
      <c r="E20" s="9">
        <f>'Male Baseline'!AP20+'Female Baseline'!AP20</f>
        <v>-2.216444342384984</v>
      </c>
      <c r="F20" s="9">
        <f>'Male Baseline'!AQ20+'Female Baseline'!AQ20</f>
        <v>-4.144312138031947</v>
      </c>
      <c r="G20" s="9">
        <f>'Male Baseline'!AR20+'Female Baseline'!AR20</f>
        <v>10.231305152073075</v>
      </c>
      <c r="J20" s="9">
        <f t="shared" si="0"/>
        <v>0.52841753164606309</v>
      </c>
      <c r="K20" s="9">
        <f t="shared" si="1"/>
        <v>1.0009512062038559</v>
      </c>
      <c r="L20" s="9">
        <f t="shared" si="2"/>
        <v>0.66847686952681484</v>
      </c>
      <c r="M20" s="9">
        <f t="shared" si="3"/>
        <v>-1.369293367005884</v>
      </c>
      <c r="N20" s="9">
        <f t="shared" si="4"/>
        <v>9.8335863422097738</v>
      </c>
      <c r="O20" s="9">
        <f t="shared" ref="O20:O83" si="10">M20+L19*O$2</f>
        <v>-1.0863381954343754</v>
      </c>
      <c r="P20" s="9">
        <f t="shared" si="6"/>
        <v>9.628162844556428</v>
      </c>
      <c r="Q20" s="9">
        <f t="shared" si="7"/>
        <v>14.386390435300401</v>
      </c>
      <c r="R20" s="9"/>
      <c r="S20" s="11"/>
      <c r="T20" s="11"/>
      <c r="U20" s="11"/>
      <c r="V20" s="11"/>
      <c r="W20" s="11"/>
      <c r="AI20" s="55">
        <f>-3*POWER(AVERAGE(MalDeath!BS18:BS22)/2.5,0.5)</f>
        <v>-9.7488460855631516</v>
      </c>
      <c r="AJ20" s="55">
        <f t="shared" si="8"/>
        <v>19.497692171126303</v>
      </c>
      <c r="AK20" s="55">
        <f t="shared" si="9"/>
        <v>9.7488460855631516</v>
      </c>
    </row>
    <row r="21" spans="1:37" x14ac:dyDescent="0.2">
      <c r="A21" t="str">
        <f>MalCnts!A21</f>
        <v>18 jaar</v>
      </c>
      <c r="C21" s="9">
        <f>'Male Baseline'!AN21+'Female Baseline'!AN21</f>
        <v>0.51557234721057377</v>
      </c>
      <c r="D21" s="9">
        <f>'Male Baseline'!AO21+'Female Baseline'!AO21</f>
        <v>2.1012937430392591</v>
      </c>
      <c r="E21" s="9">
        <f>'Male Baseline'!AP21+'Female Baseline'!AP21</f>
        <v>0.54559541571554848</v>
      </c>
      <c r="F21" s="9">
        <f>'Male Baseline'!AQ21+'Female Baseline'!AQ21</f>
        <v>-0.50622925135260965</v>
      </c>
      <c r="G21" s="9">
        <f>'Male Baseline'!AR21+'Female Baseline'!AR21</f>
        <v>12.02251836607519</v>
      </c>
      <c r="J21" s="9">
        <f t="shared" si="0"/>
        <v>-0.22020272580180125</v>
      </c>
      <c r="K21" s="9">
        <f t="shared" si="1"/>
        <v>2.7107755859454938</v>
      </c>
      <c r="L21" s="9">
        <f t="shared" si="2"/>
        <v>0.4916205614250474</v>
      </c>
      <c r="M21" s="9">
        <f t="shared" si="3"/>
        <v>-0.54739331803141322</v>
      </c>
      <c r="N21" s="9">
        <f t="shared" si="4"/>
        <v>11.615176677351201</v>
      </c>
      <c r="O21" s="9">
        <f t="shared" si="10"/>
        <v>-0.2131548832680058</v>
      </c>
      <c r="P21" s="9">
        <f t="shared" si="6"/>
        <v>11.072007579634013</v>
      </c>
      <c r="Q21" s="9">
        <f t="shared" si="7"/>
        <v>16.429258099629415</v>
      </c>
      <c r="R21" s="9"/>
      <c r="S21" s="11"/>
      <c r="T21" s="11"/>
      <c r="U21" s="11"/>
      <c r="V21" s="11"/>
      <c r="W21" s="11"/>
      <c r="AI21" s="55">
        <f>-3*POWER(AVERAGE(MalDeath!BS19:BS23)/2.5,0.5)</f>
        <v>-10.733126291998991</v>
      </c>
      <c r="AJ21" s="55">
        <f t="shared" si="8"/>
        <v>21.466252583997981</v>
      </c>
      <c r="AK21" s="55">
        <f t="shared" si="9"/>
        <v>10.733126291998991</v>
      </c>
    </row>
    <row r="22" spans="1:37" x14ac:dyDescent="0.2">
      <c r="A22" t="str">
        <f>MalCnts!A22</f>
        <v>19 jaar</v>
      </c>
      <c r="C22" s="9">
        <f>'Male Baseline'!AN22+'Female Baseline'!AN22</f>
        <v>0.11842346134854792</v>
      </c>
      <c r="D22" s="9">
        <f>'Male Baseline'!AO22+'Female Baseline'!AO22</f>
        <v>4.3280088326747412</v>
      </c>
      <c r="E22" s="9">
        <f>'Male Baseline'!AP22+'Female Baseline'!AP22</f>
        <v>2.7390774560742925</v>
      </c>
      <c r="F22" s="9">
        <f>'Male Baseline'!AQ22+'Female Baseline'!AQ22</f>
        <v>0.92886860189047904</v>
      </c>
      <c r="G22" s="9">
        <f>'Male Baseline'!AR22+'Female Baseline'!AR22</f>
        <v>13.585820880277439</v>
      </c>
      <c r="J22" s="9">
        <f t="shared" si="0"/>
        <v>-0.16895972199641346</v>
      </c>
      <c r="K22" s="9">
        <f t="shared" si="1"/>
        <v>4.5960883553359295</v>
      </c>
      <c r="L22" s="9">
        <f t="shared" si="2"/>
        <v>0.67688225399249835</v>
      </c>
      <c r="M22" s="9">
        <f t="shared" si="3"/>
        <v>1.6799067374087968</v>
      </c>
      <c r="N22" s="9">
        <f t="shared" si="4"/>
        <v>12.631782953104439</v>
      </c>
      <c r="O22" s="9">
        <f t="shared" si="10"/>
        <v>1.9257170181213206</v>
      </c>
      <c r="P22" s="9">
        <f t="shared" si="6"/>
        <v>12.525205511470435</v>
      </c>
      <c r="Q22" s="9">
        <f t="shared" si="7"/>
        <v>18.167786742921447</v>
      </c>
      <c r="R22" s="9"/>
      <c r="S22" s="11"/>
      <c r="T22" s="11"/>
      <c r="U22" s="11"/>
      <c r="V22" s="11"/>
      <c r="W22" s="11"/>
      <c r="AI22" s="55">
        <f>-3*POWER(AVERAGE(MalDeath!BS20:BS24)/2.5,0.5)</f>
        <v>-11.696153213770756</v>
      </c>
      <c r="AJ22" s="55">
        <f t="shared" si="8"/>
        <v>23.392306427541513</v>
      </c>
      <c r="AK22" s="55">
        <f t="shared" si="9"/>
        <v>11.696153213770756</v>
      </c>
    </row>
    <row r="23" spans="1:37" x14ac:dyDescent="0.2">
      <c r="A23" t="str">
        <f>MalCnts!A23</f>
        <v>20 jaar</v>
      </c>
      <c r="C23" s="9">
        <f>'Male Baseline'!AN23+'Female Baseline'!AN23</f>
        <v>-1.6730183287390561</v>
      </c>
      <c r="D23" s="9">
        <f>'Male Baseline'!AO23+'Female Baseline'!AO23</f>
        <v>6.9273251712589197</v>
      </c>
      <c r="E23" s="9">
        <f>'Male Baseline'!AP23+'Female Baseline'!AP23</f>
        <v>0.67166634367238287</v>
      </c>
      <c r="F23" s="9">
        <f>'Male Baseline'!AQ23+'Female Baseline'!AQ23</f>
        <v>4.0318526467600915</v>
      </c>
      <c r="G23" s="9">
        <f>'Male Baseline'!AR23+'Female Baseline'!AR23</f>
        <v>15.035852500399962</v>
      </c>
      <c r="J23" s="9">
        <f t="shared" si="0"/>
        <v>-0.64844991361424753</v>
      </c>
      <c r="K23" s="9">
        <f t="shared" si="1"/>
        <v>5.3407981508810725</v>
      </c>
      <c r="L23" s="9">
        <f t="shared" si="2"/>
        <v>0.87630183259722383</v>
      </c>
      <c r="M23" s="9">
        <f t="shared" si="3"/>
        <v>3.5633021029969205</v>
      </c>
      <c r="N23" s="9">
        <f t="shared" si="4"/>
        <v>12.239507768910261</v>
      </c>
      <c r="O23" s="9">
        <f t="shared" si="10"/>
        <v>3.9017432299931696</v>
      </c>
      <c r="P23" s="9">
        <f t="shared" si="6"/>
        <v>13.202366277970922</v>
      </c>
      <c r="Q23" s="9">
        <f t="shared" si="7"/>
        <v>18.502110524645481</v>
      </c>
      <c r="R23" s="9"/>
      <c r="S23" s="11"/>
      <c r="T23" s="11"/>
      <c r="U23" s="11"/>
      <c r="V23" s="11"/>
      <c r="W23" s="11"/>
      <c r="AI23" s="55">
        <f>-3*POWER(AVERAGE(MalDeath!BS21:BS25)/2.5,0.5)</f>
        <v>-12.441864811996631</v>
      </c>
      <c r="AJ23" s="55">
        <f t="shared" si="8"/>
        <v>24.883729623993261</v>
      </c>
      <c r="AK23" s="55">
        <f t="shared" si="9"/>
        <v>12.441864811996631</v>
      </c>
    </row>
    <row r="24" spans="1:37" x14ac:dyDescent="0.2">
      <c r="A24" t="str">
        <f>MalCnts!A24</f>
        <v>21 jaar</v>
      </c>
      <c r="C24" s="9">
        <f>'Male Baseline'!AN24+'Female Baseline'!AN24</f>
        <v>-0.10572410372557073</v>
      </c>
      <c r="D24" s="9">
        <f>'Male Baseline'!AO24+'Female Baseline'!AO24</f>
        <v>7.9365648147997012</v>
      </c>
      <c r="E24" s="9">
        <f>'Male Baseline'!AP24+'Female Baseline'!AP24</f>
        <v>1.6445163968852519</v>
      </c>
      <c r="F24" s="9">
        <f>'Male Baseline'!AQ24+'Female Baseline'!AQ24</f>
        <v>8.0893538277779715</v>
      </c>
      <c r="G24" s="9">
        <f>'Male Baseline'!AR24+'Female Baseline'!AR24</f>
        <v>12.283417866696531</v>
      </c>
      <c r="J24" s="9">
        <f t="shared" si="0"/>
        <v>-1.0658082275224712</v>
      </c>
      <c r="K24" s="9">
        <f t="shared" si="1"/>
        <v>5.2912236768249681</v>
      </c>
      <c r="L24" s="9">
        <f t="shared" si="2"/>
        <v>-0.17815300576412091</v>
      </c>
      <c r="M24" s="9">
        <f t="shared" si="3"/>
        <v>4.4657766698266128</v>
      </c>
      <c r="N24" s="9">
        <f t="shared" si="4"/>
        <v>10.667197900189072</v>
      </c>
      <c r="O24" s="9">
        <f t="shared" si="10"/>
        <v>4.9039275861252243</v>
      </c>
      <c r="P24" s="9">
        <f t="shared" si="6"/>
        <v>12.618069515185656</v>
      </c>
      <c r="Q24" s="9">
        <f t="shared" si="7"/>
        <v>17.268381039174532</v>
      </c>
      <c r="R24" s="9"/>
      <c r="S24" s="11"/>
      <c r="T24" s="11"/>
      <c r="U24" s="11"/>
      <c r="V24" s="11"/>
      <c r="W24" s="11"/>
      <c r="AI24" s="55">
        <f>-3*POWER(AVERAGE(MalDeath!BS22:BS26)/2.5,0.5)</f>
        <v>-12.727922061357855</v>
      </c>
      <c r="AJ24" s="55">
        <f t="shared" si="8"/>
        <v>25.45584412271571</v>
      </c>
      <c r="AK24" s="55">
        <f t="shared" si="9"/>
        <v>12.727922061357855</v>
      </c>
    </row>
    <row r="25" spans="1:37" x14ac:dyDescent="0.2">
      <c r="A25" t="str">
        <f>MalCnts!A25</f>
        <v>22 jaar</v>
      </c>
      <c r="C25" s="9">
        <f>'Male Baseline'!AN25+'Female Baseline'!AN25</f>
        <v>-2.0975029441657327</v>
      </c>
      <c r="D25" s="9">
        <f>'Male Baseline'!AO25+'Female Baseline'!AO25</f>
        <v>5.4107981926327406</v>
      </c>
      <c r="E25" s="9">
        <f>'Male Baseline'!AP25+'Female Baseline'!AP25</f>
        <v>-1.2193464493613568</v>
      </c>
      <c r="F25" s="9">
        <f>'Male Baseline'!AQ25+'Female Baseline'!AQ25</f>
        <v>5.2726646899086722</v>
      </c>
      <c r="G25" s="9">
        <f>'Male Baseline'!AR25+'Female Baseline'!AR25</f>
        <v>8.2699292311021786</v>
      </c>
      <c r="J25" s="9">
        <f t="shared" si="0"/>
        <v>-1.3120293494698108</v>
      </c>
      <c r="K25" s="9">
        <f t="shared" si="1"/>
        <v>4.6729370762381262</v>
      </c>
      <c r="L25" s="9">
        <f t="shared" si="2"/>
        <v>-2.0579540896249879</v>
      </c>
      <c r="M25" s="9">
        <f t="shared" si="3"/>
        <v>4.7940260089071689</v>
      </c>
      <c r="N25" s="9">
        <f t="shared" si="4"/>
        <v>7.9730280418513528</v>
      </c>
      <c r="O25" s="9">
        <f t="shared" si="10"/>
        <v>4.7049495060251081</v>
      </c>
      <c r="P25" s="9">
        <f t="shared" si="6"/>
        <v>10.424991834913964</v>
      </c>
      <c r="Q25" s="9">
        <f t="shared" si="7"/>
        <v>14.28206279944418</v>
      </c>
      <c r="R25" s="9"/>
      <c r="S25" s="11"/>
      <c r="T25" s="11"/>
      <c r="U25" s="11"/>
      <c r="V25" s="11"/>
      <c r="W25" s="11"/>
      <c r="AI25" s="55">
        <f>-3*POWER(AVERAGE(MalDeath!BS23:BS27)/2.5,0.5)</f>
        <v>-12.58570617804182</v>
      </c>
      <c r="AJ25" s="55">
        <f t="shared" si="8"/>
        <v>25.171412356083639</v>
      </c>
      <c r="AK25" s="55">
        <f t="shared" si="9"/>
        <v>12.58570617804182</v>
      </c>
    </row>
    <row r="26" spans="1:37" x14ac:dyDescent="0.2">
      <c r="A26" t="str">
        <f>MalCnts!A26</f>
        <v>23 jaar</v>
      </c>
      <c r="C26" s="9">
        <f>'Male Baseline'!AN26+'Female Baseline'!AN26</f>
        <v>-1.5712192223305437</v>
      </c>
      <c r="D26" s="9">
        <f>'Male Baseline'!AO26+'Female Baseline'!AO26</f>
        <v>1.8534213727587399</v>
      </c>
      <c r="E26" s="9">
        <f>'Male Baseline'!AP26+'Female Baseline'!AP26</f>
        <v>-4.726678776091175</v>
      </c>
      <c r="F26" s="9">
        <f>'Male Baseline'!AQ26+'Female Baseline'!AQ26</f>
        <v>4.0061435827958496</v>
      </c>
      <c r="G26" s="9">
        <f>'Male Baseline'!AR26+'Female Baseline'!AR26</f>
        <v>4.1609690224692457</v>
      </c>
      <c r="J26" s="9">
        <f t="shared" si="0"/>
        <v>-1.480712462032957</v>
      </c>
      <c r="K26" s="9">
        <f t="shared" si="1"/>
        <v>3.0093905496369215</v>
      </c>
      <c r="L26" s="9">
        <f t="shared" si="2"/>
        <v>-3.0285450513602834</v>
      </c>
      <c r="M26" s="9">
        <f t="shared" si="3"/>
        <v>4.65796719551654</v>
      </c>
      <c r="N26" s="9">
        <f t="shared" si="4"/>
        <v>4.4479596832395085</v>
      </c>
      <c r="O26" s="9">
        <f t="shared" si="10"/>
        <v>3.6289901507040461</v>
      </c>
      <c r="P26" s="9">
        <f t="shared" si="6"/>
        <v>6.800434436252063</v>
      </c>
      <c r="Q26" s="9">
        <f t="shared" si="7"/>
        <v>9.6604556006964906</v>
      </c>
      <c r="R26" s="9"/>
      <c r="S26" s="11"/>
      <c r="T26" s="11"/>
      <c r="U26" s="11"/>
      <c r="V26" s="11"/>
      <c r="W26" s="11"/>
      <c r="AI26" s="55">
        <f>-3*POWER(AVERAGE(MalDeath!BS24:BS28)/2.5,0.5)</f>
        <v>-12.412896519346321</v>
      </c>
      <c r="AJ26" s="55">
        <f t="shared" si="8"/>
        <v>24.825793038692641</v>
      </c>
      <c r="AK26" s="55">
        <f t="shared" si="9"/>
        <v>12.412896519346321</v>
      </c>
    </row>
    <row r="27" spans="1:37" x14ac:dyDescent="0.2">
      <c r="A27" t="str">
        <f>MalCnts!A27</f>
        <v>24 jaar</v>
      </c>
      <c r="C27" s="9">
        <f>'Male Baseline'!AN27+'Female Baseline'!AN27</f>
        <v>-1.1126821483881513</v>
      </c>
      <c r="D27" s="9">
        <f>'Male Baseline'!AO27+'Female Baseline'!AO27</f>
        <v>1.2365758297405356</v>
      </c>
      <c r="E27" s="9">
        <f>'Male Baseline'!AP27+'Female Baseline'!AP27</f>
        <v>-6.659927963230043</v>
      </c>
      <c r="F27" s="9">
        <f>'Male Baseline'!AQ27+'Female Baseline'!AQ27</f>
        <v>2.5701152972932557</v>
      </c>
      <c r="G27" s="9">
        <f>'Male Baseline'!AR27+'Female Baseline'!AR27</f>
        <v>0.1149715885888456</v>
      </c>
      <c r="J27" s="9">
        <f t="shared" si="0"/>
        <v>-1.7439404613099767</v>
      </c>
      <c r="K27" s="9">
        <f t="shared" si="1"/>
        <v>1.0269130507452675</v>
      </c>
      <c r="L27" s="9">
        <f t="shared" si="2"/>
        <v>-4.3849453591587295</v>
      </c>
      <c r="M27" s="9">
        <f t="shared" si="3"/>
        <v>3.0821923036432324</v>
      </c>
      <c r="N27" s="9">
        <f t="shared" si="4"/>
        <v>1.3160611842141512</v>
      </c>
      <c r="O27" s="9">
        <f t="shared" si="10"/>
        <v>1.5679197779630907</v>
      </c>
      <c r="P27" s="9">
        <f t="shared" si="6"/>
        <v>3.1305562595661742</v>
      </c>
      <c r="Q27" s="9">
        <f t="shared" si="7"/>
        <v>4.7162784023401825</v>
      </c>
      <c r="R27" s="9"/>
      <c r="S27" s="11"/>
      <c r="T27" s="11"/>
      <c r="U27" s="11"/>
      <c r="V27" s="11"/>
      <c r="W27" s="11"/>
      <c r="AI27" s="55">
        <f>-3*POWER(AVERAGE(MalDeath!BS25:BS29)/2.5,0.5)</f>
        <v>-12.557069721873809</v>
      </c>
      <c r="AJ27" s="55">
        <f t="shared" si="8"/>
        <v>25.114139443747618</v>
      </c>
      <c r="AK27" s="55">
        <f t="shared" si="9"/>
        <v>12.557069721873809</v>
      </c>
    </row>
    <row r="28" spans="1:37" x14ac:dyDescent="0.2">
      <c r="A28" t="str">
        <f>MalCnts!A28</f>
        <v>25 jaar</v>
      </c>
      <c r="C28" s="9">
        <f>'Male Baseline'!AN28+'Female Baseline'!AN28</f>
        <v>-2.5164338915547875</v>
      </c>
      <c r="D28" s="9">
        <f>'Male Baseline'!AO28+'Female Baseline'!AO28</f>
        <v>-1.3904074617471103</v>
      </c>
      <c r="E28" s="9">
        <f>'Male Baseline'!AP28+'Female Baseline'!AP28</f>
        <v>-4.1812884650040942</v>
      </c>
      <c r="F28" s="9">
        <f>'Male Baseline'!AQ28+'Female Baseline'!AQ28</f>
        <v>3.3515585798069529</v>
      </c>
      <c r="G28" s="9">
        <f>'Male Baseline'!AR28+'Female Baseline'!AR28</f>
        <v>-2.5894892926592554</v>
      </c>
      <c r="J28" s="9">
        <f t="shared" si="0"/>
        <v>-1.1557417683993785</v>
      </c>
      <c r="K28" s="9">
        <f t="shared" si="1"/>
        <v>-0.57276902740621483</v>
      </c>
      <c r="L28" s="9">
        <f t="shared" si="2"/>
        <v>-4.5078528383647622</v>
      </c>
      <c r="M28" s="9">
        <f t="shared" si="3"/>
        <v>3.2630896130704854</v>
      </c>
      <c r="N28" s="9">
        <f t="shared" si="4"/>
        <v>-0.61046679914368129</v>
      </c>
      <c r="O28" s="9">
        <f t="shared" si="10"/>
        <v>1.0706169334911206</v>
      </c>
      <c r="P28" s="9">
        <f t="shared" si="6"/>
        <v>0.17349308983786405</v>
      </c>
      <c r="Q28" s="9">
        <f t="shared" si="7"/>
        <v>0.95481133063940582</v>
      </c>
      <c r="R28" s="9"/>
      <c r="S28" s="11"/>
      <c r="T28" s="11"/>
      <c r="U28" s="11"/>
      <c r="V28" s="11"/>
      <c r="W28" s="11"/>
      <c r="AI28" s="55">
        <f>-3*POWER(AVERAGE(MalDeath!BS26:BS30)/2.5,0.5)</f>
        <v>-12.557069721873809</v>
      </c>
      <c r="AJ28" s="55">
        <f t="shared" si="8"/>
        <v>25.114139443747618</v>
      </c>
      <c r="AK28" s="55">
        <f t="shared" si="9"/>
        <v>12.557069721873809</v>
      </c>
    </row>
    <row r="29" spans="1:37" x14ac:dyDescent="0.2">
      <c r="A29" t="str">
        <f>MalCnts!A29</f>
        <v>26 jaar</v>
      </c>
      <c r="C29" s="9">
        <f>'Male Baseline'!AN29+'Female Baseline'!AN29</f>
        <v>-1.4218641001106691</v>
      </c>
      <c r="D29" s="9">
        <f>'Male Baseline'!AO29+'Female Baseline'!AO29</f>
        <v>-1.9758226796585676</v>
      </c>
      <c r="E29" s="9">
        <f>'Male Baseline'!AP29+'Female Baseline'!AP29</f>
        <v>-5.1374851421069776</v>
      </c>
      <c r="F29" s="9">
        <f>'Male Baseline'!AQ29+'Female Baseline'!AQ29</f>
        <v>0.21047936841142989</v>
      </c>
      <c r="G29" s="9">
        <f>'Male Baseline'!AR29+'Female Baseline'!AR29</f>
        <v>-3.376074628430259</v>
      </c>
      <c r="J29" s="9">
        <f t="shared" si="0"/>
        <v>-0.43087008372259916</v>
      </c>
      <c r="K29" s="9">
        <f t="shared" si="1"/>
        <v>-1.3188151786810181</v>
      </c>
      <c r="L29" s="9">
        <f t="shared" si="2"/>
        <v>-3.6990620788703175</v>
      </c>
      <c r="M29" s="9">
        <f t="shared" si="3"/>
        <v>3.6353027278996444</v>
      </c>
      <c r="N29" s="9">
        <f t="shared" si="4"/>
        <v>-1.1993581719432709</v>
      </c>
      <c r="O29" s="9">
        <f t="shared" si="10"/>
        <v>1.3813763087172632</v>
      </c>
      <c r="P29" s="9">
        <f t="shared" si="6"/>
        <v>-0.66404970519771056</v>
      </c>
      <c r="Q29" s="9">
        <f t="shared" si="7"/>
        <v>-1.1126116270243389</v>
      </c>
      <c r="R29" s="9"/>
      <c r="S29" s="11"/>
      <c r="T29" s="11"/>
      <c r="U29" s="11"/>
      <c r="V29" s="11"/>
      <c r="W29" s="11"/>
      <c r="AI29" s="55">
        <f>-3*POWER(AVERAGE(MalDeath!BS27:BS31)/2.5,0.5)</f>
        <v>-12.812493902437573</v>
      </c>
      <c r="AJ29" s="55">
        <f t="shared" si="8"/>
        <v>25.624987804875147</v>
      </c>
      <c r="AK29" s="55">
        <f t="shared" si="9"/>
        <v>12.812493902437573</v>
      </c>
    </row>
    <row r="30" spans="1:37" x14ac:dyDescent="0.2">
      <c r="A30" t="str">
        <f>MalCnts!A30</f>
        <v>27 jaar</v>
      </c>
      <c r="C30" s="9">
        <f>'Male Baseline'!AN30+'Female Baseline'!AN30</f>
        <v>0.84349052038725891</v>
      </c>
      <c r="D30" s="9">
        <f>'Male Baseline'!AO30+'Female Baseline'!AO30</f>
        <v>-2.5876121981246714</v>
      </c>
      <c r="E30" s="9">
        <f>'Male Baseline'!AP30+'Female Baseline'!AP30</f>
        <v>-1.8338838453915229</v>
      </c>
      <c r="F30" s="9">
        <f>'Male Baseline'!AQ30+'Female Baseline'!AQ30</f>
        <v>6.1771512370449404</v>
      </c>
      <c r="G30" s="9">
        <f>'Male Baseline'!AR30+'Female Baseline'!AR30</f>
        <v>-1.3627106856869837</v>
      </c>
      <c r="J30" s="9">
        <f t="shared" si="0"/>
        <v>0.37197049390382808</v>
      </c>
      <c r="K30" s="9">
        <f t="shared" si="1"/>
        <v>-2.0293769356046232</v>
      </c>
      <c r="L30" s="9">
        <f t="shared" si="2"/>
        <v>-2.2986831085508674</v>
      </c>
      <c r="M30" s="9">
        <f t="shared" si="3"/>
        <v>4.9371360256152181</v>
      </c>
      <c r="N30" s="9">
        <f t="shared" si="4"/>
        <v>-0.34827655354679499</v>
      </c>
      <c r="O30" s="9">
        <f t="shared" si="10"/>
        <v>3.0876049861800592</v>
      </c>
      <c r="P30" s="9">
        <f t="shared" si="6"/>
        <v>0.34241160081183664</v>
      </c>
      <c r="Q30" s="9">
        <f t="shared" si="7"/>
        <v>-0.68030140614565027</v>
      </c>
      <c r="R30" s="9"/>
      <c r="S30" s="11"/>
      <c r="T30" s="11"/>
      <c r="U30" s="11"/>
      <c r="V30" s="11"/>
      <c r="W30" s="11"/>
      <c r="AI30" s="55">
        <f>-3*POWER(AVERAGE(MalDeath!BS28:BS32)/2.5,0.5)</f>
        <v>-12.952219886953742</v>
      </c>
      <c r="AJ30" s="55">
        <f t="shared" si="8"/>
        <v>25.904439773907484</v>
      </c>
      <c r="AK30" s="55">
        <f t="shared" si="9"/>
        <v>12.952219886953742</v>
      </c>
    </row>
    <row r="31" spans="1:37" x14ac:dyDescent="0.2">
      <c r="A31" t="str">
        <f>MalCnts!A31</f>
        <v>28 jaar</v>
      </c>
      <c r="C31" s="9">
        <f>'Male Baseline'!AN31+'Female Baseline'!AN31</f>
        <v>2.0531392010533533</v>
      </c>
      <c r="D31" s="9">
        <f>'Male Baseline'!AO31+'Female Baseline'!AO31</f>
        <v>-1.876809383615277</v>
      </c>
      <c r="E31" s="9">
        <f>'Male Baseline'!AP31+'Female Baseline'!AP31</f>
        <v>-0.68272497861895132</v>
      </c>
      <c r="F31" s="9">
        <f>'Male Baseline'!AQ31+'Female Baseline'!AQ31</f>
        <v>5.8672091569416427</v>
      </c>
      <c r="G31" s="9">
        <f>'Male Baseline'!AR31+'Female Baseline'!AR31</f>
        <v>1.2165121584712977</v>
      </c>
      <c r="J31" s="9">
        <f t="shared" si="0"/>
        <v>1.7994173572353744</v>
      </c>
      <c r="K31" s="9">
        <f t="shared" si="1"/>
        <v>-2.3145762890768542</v>
      </c>
      <c r="L31" s="9">
        <f t="shared" si="2"/>
        <v>-1.6068486569366141</v>
      </c>
      <c r="M31" s="9">
        <f t="shared" si="3"/>
        <v>5.9957015270849023</v>
      </c>
      <c r="N31" s="9">
        <f t="shared" si="4"/>
        <v>0.74122557788334942</v>
      </c>
      <c r="O31" s="9">
        <f t="shared" si="10"/>
        <v>4.8463599728094682</v>
      </c>
      <c r="P31" s="9">
        <f t="shared" si="6"/>
        <v>2.2850280709733788</v>
      </c>
      <c r="Q31" s="9">
        <f t="shared" si="7"/>
        <v>0.91243137828926768</v>
      </c>
      <c r="R31" s="9"/>
      <c r="S31" s="11"/>
      <c r="T31" s="11"/>
      <c r="U31" s="11"/>
      <c r="V31" s="11"/>
      <c r="W31" s="11"/>
      <c r="AI31" s="55">
        <f>-3*POWER(AVERAGE(MalDeath!BS29:BS33)/2.5,0.5)</f>
        <v>-13.035336589440259</v>
      </c>
      <c r="AJ31" s="55">
        <f t="shared" si="8"/>
        <v>26.070673178880519</v>
      </c>
      <c r="AK31" s="55">
        <f t="shared" si="9"/>
        <v>13.035336589440259</v>
      </c>
    </row>
    <row r="32" spans="1:37" x14ac:dyDescent="0.2">
      <c r="A32" t="str">
        <f>MalCnts!A32</f>
        <v>29 jaar</v>
      </c>
      <c r="C32" s="9">
        <f>'Male Baseline'!AN32+'Female Baseline'!AN32</f>
        <v>2.9015207397439853</v>
      </c>
      <c r="D32" s="9">
        <f>'Male Baseline'!AO32+'Female Baseline'!AO32</f>
        <v>-2.3162329548774903</v>
      </c>
      <c r="E32" s="9">
        <f>'Male Baseline'!AP32+'Female Baseline'!AP32</f>
        <v>0.34196688836721023</v>
      </c>
      <c r="F32" s="9">
        <f>'Male Baseline'!AQ32+'Female Baseline'!AQ32</f>
        <v>9.0792817858711228</v>
      </c>
      <c r="G32" s="9">
        <f>'Male Baseline'!AR32+'Female Baseline'!AR32</f>
        <v>4.3703796805712249</v>
      </c>
      <c r="J32" s="9">
        <f t="shared" si="0"/>
        <v>2.8971348672024044</v>
      </c>
      <c r="K32" s="9">
        <f t="shared" si="1"/>
        <v>-2.5627897125388617</v>
      </c>
      <c r="L32" s="9">
        <f t="shared" si="2"/>
        <v>-9.1079146514964557E-2</v>
      </c>
      <c r="M32" s="9">
        <f t="shared" si="3"/>
        <v>8.1592256409174926</v>
      </c>
      <c r="N32" s="9">
        <f t="shared" si="4"/>
        <v>3.3090042034880525</v>
      </c>
      <c r="O32" s="9">
        <f t="shared" si="10"/>
        <v>7.3558013124491852</v>
      </c>
      <c r="P32" s="9">
        <f t="shared" si="6"/>
        <v>5.7321841898927861</v>
      </c>
      <c r="Q32" s="9">
        <f t="shared" si="7"/>
        <v>4.4515182389747423</v>
      </c>
      <c r="R32" s="9"/>
      <c r="S32" s="11"/>
      <c r="T32" s="11"/>
      <c r="U32" s="11"/>
      <c r="V32" s="11"/>
      <c r="W32" s="11"/>
      <c r="AI32" s="55">
        <f>-3*POWER(AVERAGE(MalDeath!BS30:BS34)/2.5,0.5)</f>
        <v>-13.33566646253572</v>
      </c>
      <c r="AJ32" s="55">
        <f t="shared" si="8"/>
        <v>26.671332925071439</v>
      </c>
      <c r="AK32" s="55">
        <f t="shared" si="9"/>
        <v>13.33566646253572</v>
      </c>
    </row>
    <row r="33" spans="1:37" x14ac:dyDescent="0.2">
      <c r="A33" t="str">
        <f>MalCnts!A33</f>
        <v>30 jaar</v>
      </c>
      <c r="C33" s="9">
        <f>'Male Baseline'!AN33+'Female Baseline'!AN33</f>
        <v>4.6208004251029449</v>
      </c>
      <c r="D33" s="9">
        <f>'Male Baseline'!AO33+'Female Baseline'!AO33</f>
        <v>-2.8164042291082629</v>
      </c>
      <c r="E33" s="9">
        <f>'Male Baseline'!AP33+'Female Baseline'!AP33</f>
        <v>-0.7221162069328273</v>
      </c>
      <c r="F33" s="9">
        <f>'Male Baseline'!AQ33+'Female Baseline'!AQ33</f>
        <v>8.6443860871553717</v>
      </c>
      <c r="G33" s="9">
        <f>'Male Baseline'!AR33+'Female Baseline'!AR33</f>
        <v>2.8580213644914667</v>
      </c>
      <c r="J33" s="9">
        <f t="shared" si="0"/>
        <v>2.6949280672590166</v>
      </c>
      <c r="K33" s="9">
        <f t="shared" si="1"/>
        <v>-2.1217026443069917</v>
      </c>
      <c r="L33" s="9">
        <f t="shared" si="2"/>
        <v>1.5033056916570451</v>
      </c>
      <c r="M33" s="9">
        <f t="shared" si="3"/>
        <v>8.9787467550443552</v>
      </c>
      <c r="N33" s="9">
        <f t="shared" si="4"/>
        <v>5.9194979939432972</v>
      </c>
      <c r="O33" s="9">
        <f t="shared" si="10"/>
        <v>8.933207181786873</v>
      </c>
      <c r="P33" s="9">
        <f t="shared" si="6"/>
        <v>9.5973986501678894</v>
      </c>
      <c r="Q33" s="9">
        <f t="shared" si="7"/>
        <v>8.7855900888896912</v>
      </c>
      <c r="R33" s="9"/>
      <c r="S33" s="11"/>
      <c r="T33" s="11"/>
      <c r="U33" s="11"/>
      <c r="V33" s="11"/>
      <c r="W33" s="11"/>
      <c r="AI33" s="55">
        <f>-3*POWER(AVERAGE(MalDeath!BS31:BS35)/2.5,0.5)</f>
        <v>-13.469966592386189</v>
      </c>
      <c r="AJ33" s="55">
        <f t="shared" si="8"/>
        <v>26.939933184772379</v>
      </c>
      <c r="AK33" s="55">
        <f t="shared" si="9"/>
        <v>13.469966592386189</v>
      </c>
    </row>
    <row r="34" spans="1:37" x14ac:dyDescent="0.2">
      <c r="A34" t="str">
        <f>MalCnts!A34</f>
        <v>31 jaar</v>
      </c>
      <c r="C34" s="9">
        <f>'Male Baseline'!AN34+'Female Baseline'!AN34</f>
        <v>4.0667234497244777</v>
      </c>
      <c r="D34" s="9">
        <f>'Male Baseline'!AO34+'Female Baseline'!AO34</f>
        <v>-3.2168897969686068</v>
      </c>
      <c r="E34" s="9">
        <f>'Male Baseline'!AP34+'Female Baseline'!AP34</f>
        <v>2.4413624100012687</v>
      </c>
      <c r="F34" s="9">
        <f>'Male Baseline'!AQ34+'Female Baseline'!AQ34</f>
        <v>11.028099937574389</v>
      </c>
      <c r="G34" s="9">
        <f>'Male Baseline'!AR34+'Female Baseline'!AR34</f>
        <v>9.4628184995932578</v>
      </c>
      <c r="J34" s="9">
        <f t="shared" si="0"/>
        <v>1.8038008721469516</v>
      </c>
      <c r="K34" s="9">
        <f t="shared" si="1"/>
        <v>-1.0908701208185339</v>
      </c>
      <c r="L34" s="9">
        <f t="shared" si="2"/>
        <v>2.9128861360517391</v>
      </c>
      <c r="M34" s="9">
        <f t="shared" si="3"/>
        <v>9.6474511557315061</v>
      </c>
      <c r="N34" s="9">
        <f t="shared" si="4"/>
        <v>7.0793656120296262</v>
      </c>
      <c r="O34" s="9">
        <f t="shared" si="10"/>
        <v>10.399104001560028</v>
      </c>
      <c r="P34" s="9">
        <f t="shared" si="6"/>
        <v>11.545969202923063</v>
      </c>
      <c r="Q34" s="9">
        <f t="shared" si="7"/>
        <v>11.878064937113571</v>
      </c>
      <c r="R34" s="9"/>
      <c r="S34" s="11"/>
      <c r="T34" s="11"/>
      <c r="U34" s="11"/>
      <c r="V34" s="11"/>
      <c r="W34" s="11"/>
      <c r="AI34" s="55">
        <f>-3*POWER(AVERAGE(MalDeath!BS32:BS36)/2.5,0.5)</f>
        <v>-13.655768012089251</v>
      </c>
      <c r="AJ34" s="55">
        <f t="shared" si="8"/>
        <v>27.311536024178501</v>
      </c>
      <c r="AK34" s="55">
        <f t="shared" si="9"/>
        <v>13.655768012089251</v>
      </c>
    </row>
    <row r="35" spans="1:37" x14ac:dyDescent="0.2">
      <c r="A35" t="str">
        <f>MalCnts!A35</f>
        <v>32 jaar</v>
      </c>
      <c r="C35" s="9">
        <f>'Male Baseline'!AN35+'Female Baseline'!AN35</f>
        <v>-0.16754347932967872</v>
      </c>
      <c r="D35" s="9">
        <f>'Male Baseline'!AO35+'Female Baseline'!AO35</f>
        <v>-0.38217685696532366</v>
      </c>
      <c r="E35" s="9">
        <f>'Male Baseline'!AP35+'Female Baseline'!AP35</f>
        <v>6.1380403454685251</v>
      </c>
      <c r="F35" s="9">
        <f>'Male Baseline'!AQ35+'Female Baseline'!AQ35</f>
        <v>10.274756807679257</v>
      </c>
      <c r="G35" s="9">
        <f>'Male Baseline'!AR35+'Female Baseline'!AR35</f>
        <v>11.689758266589239</v>
      </c>
      <c r="J35" s="9">
        <f t="shared" si="0"/>
        <v>0.41545437473315178</v>
      </c>
      <c r="K35" s="9">
        <f t="shared" si="1"/>
        <v>0.20471659456862853</v>
      </c>
      <c r="L35" s="9">
        <f t="shared" si="2"/>
        <v>4.1660363253155479</v>
      </c>
      <c r="M35" s="9">
        <f t="shared" si="3"/>
        <v>9.5838916089013804</v>
      </c>
      <c r="N35" s="9">
        <f t="shared" si="4"/>
        <v>6.7175824478642001</v>
      </c>
      <c r="O35" s="9">
        <f t="shared" si="10"/>
        <v>11.04033467692725</v>
      </c>
      <c r="P35" s="9">
        <f t="shared" si="6"/>
        <v>11.917134448644214</v>
      </c>
      <c r="Q35" s="9">
        <f t="shared" si="7"/>
        <v>12.490567049325731</v>
      </c>
      <c r="R35" s="9"/>
      <c r="S35" s="11"/>
      <c r="T35" s="11"/>
      <c r="U35" s="11"/>
      <c r="V35" s="11"/>
      <c r="W35" s="11"/>
      <c r="AI35" s="55">
        <f>-3*POWER(AVERAGE(MalDeath!BS33:BS37)/2.5,0.5)</f>
        <v>-14.2492105044455</v>
      </c>
      <c r="AJ35" s="55">
        <f t="shared" si="8"/>
        <v>28.498421008891</v>
      </c>
      <c r="AK35" s="55">
        <f t="shared" si="9"/>
        <v>14.2492105044455</v>
      </c>
    </row>
    <row r="36" spans="1:37" x14ac:dyDescent="0.2">
      <c r="A36" t="str">
        <f>MalCnts!A36</f>
        <v>33 jaar</v>
      </c>
      <c r="C36" s="9">
        <f>'Male Baseline'!AN36+'Female Baseline'!AN36</f>
        <v>-2.4024967745069707</v>
      </c>
      <c r="D36" s="9">
        <f>'Male Baseline'!AO36+'Female Baseline'!AO36</f>
        <v>3.2773532338270139</v>
      </c>
      <c r="E36" s="9">
        <f>'Male Baseline'!AP36+'Female Baseline'!AP36</f>
        <v>6.3651772433545206</v>
      </c>
      <c r="F36" s="9">
        <f>'Male Baseline'!AQ36+'Female Baseline'!AQ36</f>
        <v>9.2107311603773994</v>
      </c>
      <c r="G36" s="9">
        <f>'Male Baseline'!AR36+'Female Baseline'!AR36</f>
        <v>7.0158502489029431</v>
      </c>
      <c r="J36" s="9">
        <f t="shared" si="0"/>
        <v>-0.7852747884250818</v>
      </c>
      <c r="K36" s="9">
        <f t="shared" si="1"/>
        <v>0.88936937109141656</v>
      </c>
      <c r="L36" s="9">
        <f t="shared" si="2"/>
        <v>6.9948137603360321</v>
      </c>
      <c r="M36" s="9">
        <f t="shared" si="3"/>
        <v>9.7288235784763213</v>
      </c>
      <c r="N36" s="9">
        <f t="shared" si="4"/>
        <v>8.0554265482412202</v>
      </c>
      <c r="O36" s="9">
        <f t="shared" si="10"/>
        <v>11.811841741134096</v>
      </c>
      <c r="P36" s="9">
        <f t="shared" si="6"/>
        <v>13.575593886704844</v>
      </c>
      <c r="Q36" s="9">
        <f t="shared" si="7"/>
        <v>14.013993772563328</v>
      </c>
      <c r="R36" s="9"/>
      <c r="S36" s="11"/>
      <c r="T36" s="11"/>
      <c r="U36" s="11"/>
      <c r="V36" s="11"/>
      <c r="W36" s="11"/>
      <c r="AI36" s="55">
        <f>-3*POWER(AVERAGE(MalDeath!BS34:BS38)/2.5,0.5)</f>
        <v>-14.987995196156156</v>
      </c>
      <c r="AJ36" s="55">
        <f t="shared" si="8"/>
        <v>29.975990392312312</v>
      </c>
      <c r="AK36" s="55">
        <f t="shared" si="9"/>
        <v>14.987995196156156</v>
      </c>
    </row>
    <row r="37" spans="1:37" x14ac:dyDescent="0.2">
      <c r="A37" t="str">
        <f>MalCnts!A37</f>
        <v>34 jaar</v>
      </c>
      <c r="C37" s="9">
        <f>'Male Baseline'!AN37+'Female Baseline'!AN37</f>
        <v>-4.0402117473250154</v>
      </c>
      <c r="D37" s="9">
        <f>'Male Baseline'!AO37+'Female Baseline'!AO37</f>
        <v>4.1617006220583228</v>
      </c>
      <c r="E37" s="9">
        <f>'Male Baseline'!AP37+'Female Baseline'!AP37</f>
        <v>6.6077178346862517</v>
      </c>
      <c r="F37" s="9">
        <f>'Male Baseline'!AQ37+'Female Baseline'!AQ37</f>
        <v>8.7614840517204886</v>
      </c>
      <c r="G37" s="9">
        <f>'Male Baseline'!AR37+'Female Baseline'!AR37</f>
        <v>2.5614638597440917</v>
      </c>
      <c r="J37" s="9">
        <f t="shared" ref="J37:J68" si="11">AVERAGE(C35:C39)</f>
        <v>-1.8924981113819019</v>
      </c>
      <c r="K37" s="9">
        <f t="shared" ref="K37:K68" si="12">AVERAGE(D35:D39)</f>
        <v>2.3241499866541968</v>
      </c>
      <c r="L37" s="9">
        <f t="shared" ref="L37:L68" si="13">AVERAGE(E35:E39)</f>
        <v>10.089833154085293</v>
      </c>
      <c r="M37" s="9">
        <f t="shared" ref="M37:M68" si="14">AVERAGE(F35:F39)</f>
        <v>10.965592114496717</v>
      </c>
      <c r="N37" s="9">
        <f t="shared" ref="N37:N68" si="15">AVERAGE(G35:G39)</f>
        <v>8.7919139158571689</v>
      </c>
      <c r="O37" s="9">
        <f t="shared" si="10"/>
        <v>14.462998994664733</v>
      </c>
      <c r="P37" s="9">
        <f t="shared" si="6"/>
        <v>14.697834786424217</v>
      </c>
      <c r="Q37" s="9">
        <f t="shared" si="7"/>
        <v>15.579710859209591</v>
      </c>
      <c r="R37" s="9"/>
      <c r="S37" s="11"/>
      <c r="T37" s="11"/>
      <c r="U37" s="11"/>
      <c r="V37" s="11"/>
      <c r="W37" s="11"/>
      <c r="AI37" s="55">
        <f>-3*POWER(AVERAGE(MalDeath!BS35:BS39)/2.5,0.5)</f>
        <v>-15.43761639632233</v>
      </c>
      <c r="AJ37" s="55">
        <f t="shared" si="8"/>
        <v>30.87523279264466</v>
      </c>
      <c r="AK37" s="55">
        <f t="shared" si="9"/>
        <v>15.43761639632233</v>
      </c>
    </row>
    <row r="38" spans="1:37" x14ac:dyDescent="0.2">
      <c r="A38" t="str">
        <f>MalCnts!A38</f>
        <v>35 jaar</v>
      </c>
      <c r="C38" s="9">
        <f>'Male Baseline'!AN38+'Female Baseline'!AN38</f>
        <v>-1.3828453906882219</v>
      </c>
      <c r="D38" s="9">
        <f>'Male Baseline'!AO38+'Female Baseline'!AO38</f>
        <v>0.60685965350567705</v>
      </c>
      <c r="E38" s="9">
        <f>'Male Baseline'!AP38+'Female Baseline'!AP38</f>
        <v>13.421770968169595</v>
      </c>
      <c r="F38" s="9">
        <f>'Male Baseline'!AQ38+'Female Baseline'!AQ38</f>
        <v>9.3690459350300728</v>
      </c>
      <c r="G38" s="9">
        <f>'Male Baseline'!AR38+'Female Baseline'!AR38</f>
        <v>9.5472418663765684</v>
      </c>
      <c r="J38" s="9">
        <f t="shared" si="11"/>
        <v>-1.4334533997764298</v>
      </c>
      <c r="K38" s="9">
        <f t="shared" si="12"/>
        <v>2.9592083210358715</v>
      </c>
      <c r="L38" s="9">
        <f t="shared" si="13"/>
        <v>12.152900128428445</v>
      </c>
      <c r="M38" s="9">
        <f t="shared" si="14"/>
        <v>11.613012086943904</v>
      </c>
      <c r="N38" s="9">
        <f t="shared" si="15"/>
        <v>8.981096797495578</v>
      </c>
      <c r="O38" s="9">
        <f t="shared" si="10"/>
        <v>16.657928663986549</v>
      </c>
      <c r="P38" s="9">
        <f t="shared" si="6"/>
        <v>16.212596294827947</v>
      </c>
      <c r="Q38" s="9">
        <f t="shared" si="7"/>
        <v>16.330014190707686</v>
      </c>
      <c r="R38" s="9"/>
      <c r="S38" s="11"/>
      <c r="T38" s="11"/>
      <c r="U38" s="11"/>
      <c r="V38" s="11"/>
      <c r="W38" s="11"/>
      <c r="AI38" s="55">
        <f>-3*POWER(AVERAGE(MalDeath!BS36:BS40)/2.5,0.5)</f>
        <v>-15.600000000000001</v>
      </c>
      <c r="AJ38" s="55">
        <f t="shared" si="8"/>
        <v>31.200000000000003</v>
      </c>
      <c r="AK38" s="55">
        <f t="shared" si="9"/>
        <v>15.600000000000001</v>
      </c>
    </row>
    <row r="39" spans="1:37" x14ac:dyDescent="0.2">
      <c r="A39" t="str">
        <f>MalCnts!A39</f>
        <v>36 jaar</v>
      </c>
      <c r="C39" s="9">
        <f>'Male Baseline'!AN39+'Female Baseline'!AN39</f>
        <v>-1.4693931650596226</v>
      </c>
      <c r="D39" s="9">
        <f>'Male Baseline'!AO39+'Female Baseline'!AO39</f>
        <v>3.957013280845294</v>
      </c>
      <c r="E39" s="9">
        <f>'Male Baseline'!AP39+'Female Baseline'!AP39</f>
        <v>17.916459378747572</v>
      </c>
      <c r="F39" s="9">
        <f>'Male Baseline'!AQ39+'Female Baseline'!AQ39</f>
        <v>17.211942617676364</v>
      </c>
      <c r="G39" s="9">
        <f>'Male Baseline'!AR39+'Female Baseline'!AR39</f>
        <v>13.145255337673005</v>
      </c>
      <c r="J39" s="9">
        <f t="shared" si="11"/>
        <v>-1.0394220760174542</v>
      </c>
      <c r="K39" s="9">
        <f t="shared" si="12"/>
        <v>3.0894656529338507</v>
      </c>
      <c r="L39" s="9">
        <f t="shared" si="13"/>
        <v>15.28486440905192</v>
      </c>
      <c r="M39" s="9">
        <f t="shared" si="14"/>
        <v>13.91646176826956</v>
      </c>
      <c r="N39" s="9">
        <f t="shared" si="15"/>
        <v>11.724971803838173</v>
      </c>
      <c r="O39" s="9">
        <f t="shared" si="10"/>
        <v>19.992911832483784</v>
      </c>
      <c r="P39" s="9">
        <f t="shared" si="6"/>
        <v>20.053936135831449</v>
      </c>
      <c r="Q39" s="9">
        <f t="shared" si="7"/>
        <v>19.831269951252146</v>
      </c>
      <c r="R39" s="9"/>
      <c r="S39" s="11"/>
      <c r="T39" s="11"/>
      <c r="U39" s="11"/>
      <c r="V39" s="11"/>
      <c r="W39" s="11"/>
      <c r="AE39" s="37">
        <f>2*POWER(AN$2/AVERAGE(MalDeath!BS37:BS41),0.5)</f>
        <v>0.12479393017085114</v>
      </c>
      <c r="AF39" s="37">
        <f t="shared" ref="AF39:AF42" si="16">-AE39</f>
        <v>-0.12479393017085114</v>
      </c>
      <c r="AG39" s="37">
        <f t="shared" ref="AG39:AG42" si="17">2*AE39</f>
        <v>0.24958786034170227</v>
      </c>
      <c r="AI39" s="55">
        <f>-3*POWER(AVERAGE(MalDeath!BS37:BS41)/2.5,0.5)</f>
        <v>-16.343806166251483</v>
      </c>
      <c r="AJ39" s="55">
        <f>-2*AI39</f>
        <v>32.687612332502965</v>
      </c>
      <c r="AK39" s="55">
        <f t="shared" si="9"/>
        <v>16.343806166251483</v>
      </c>
    </row>
    <row r="40" spans="1:37" x14ac:dyDescent="0.2">
      <c r="A40" t="str">
        <f>MalCnts!A40</f>
        <v>37 jaar</v>
      </c>
      <c r="C40" s="9">
        <f>'Male Baseline'!AN40+'Female Baseline'!AN40</f>
        <v>2.1276800786976819</v>
      </c>
      <c r="D40" s="9">
        <f>'Male Baseline'!AO40+'Female Baseline'!AO40</f>
        <v>2.79311481494305</v>
      </c>
      <c r="E40" s="9">
        <f>'Male Baseline'!AP40+'Female Baseline'!AP40</f>
        <v>16.453375217184284</v>
      </c>
      <c r="F40" s="9">
        <f>'Male Baseline'!AQ40+'Female Baseline'!AQ40</f>
        <v>13.511856669915197</v>
      </c>
      <c r="G40" s="9">
        <f>'Male Baseline'!AR40+'Female Baseline'!AR40</f>
        <v>12.635672674781286</v>
      </c>
      <c r="J40" s="9">
        <f t="shared" si="11"/>
        <v>-0.26236495410186744</v>
      </c>
      <c r="K40" s="9">
        <f t="shared" si="12"/>
        <v>3.418280511621508</v>
      </c>
      <c r="L40" s="9">
        <f t="shared" si="13"/>
        <v>19.070828151372474</v>
      </c>
      <c r="M40" s="9">
        <f t="shared" si="14"/>
        <v>16.812630719737712</v>
      </c>
      <c r="N40" s="9">
        <f t="shared" si="15"/>
        <v>16.664403885711852</v>
      </c>
      <c r="O40" s="9">
        <f t="shared" si="10"/>
        <v>24.455062924263672</v>
      </c>
      <c r="P40" s="9">
        <f t="shared" si="6"/>
        <v>26.660859801953745</v>
      </c>
      <c r="Q40" s="9">
        <f t="shared" si="7"/>
        <v>26.691371953627577</v>
      </c>
      <c r="R40" s="9"/>
      <c r="S40" s="11"/>
      <c r="T40" s="11"/>
      <c r="U40" s="11"/>
      <c r="V40" s="11"/>
      <c r="W40" s="11"/>
      <c r="AE40" s="37">
        <f>2*POWER(AN$2/AVERAGE(MalDeath!BS38:BS42),0.5)</f>
        <v>0.12140522651411391</v>
      </c>
      <c r="AF40" s="37">
        <f t="shared" si="16"/>
        <v>-0.12140522651411391</v>
      </c>
      <c r="AG40" s="37">
        <f t="shared" si="17"/>
        <v>0.24281045302822782</v>
      </c>
      <c r="AI40" s="55">
        <f>-3*POWER(AVERAGE(MalDeath!BS38:BS42)/2.5,0.5)</f>
        <v>-16.8</v>
      </c>
      <c r="AJ40" s="55">
        <f t="shared" ref="AJ40:AJ103" si="18">-2*AI40</f>
        <v>33.6</v>
      </c>
      <c r="AK40" s="55">
        <f t="shared" si="9"/>
        <v>16.8</v>
      </c>
    </row>
    <row r="41" spans="1:37" x14ac:dyDescent="0.2">
      <c r="A41" t="str">
        <f>MalCnts!A41</f>
        <v>38 jaar</v>
      </c>
      <c r="C41" s="9">
        <f>'Male Baseline'!AN41+'Female Baseline'!AN41</f>
        <v>-0.43234015571209317</v>
      </c>
      <c r="D41" s="9">
        <f>'Male Baseline'!AO41+'Female Baseline'!AO41</f>
        <v>3.9286398933169098</v>
      </c>
      <c r="E41" s="9">
        <f>'Male Baseline'!AP41+'Female Baseline'!AP41</f>
        <v>22.024998646471907</v>
      </c>
      <c r="F41" s="9">
        <f>'Male Baseline'!AQ41+'Female Baseline'!AQ41</f>
        <v>20.727979567005672</v>
      </c>
      <c r="G41" s="9">
        <f>'Male Baseline'!AR41+'Female Baseline'!AR41</f>
        <v>20.735225280615907</v>
      </c>
      <c r="J41" s="9">
        <f t="shared" si="11"/>
        <v>-0.42690373925983527</v>
      </c>
      <c r="K41" s="9">
        <f t="shared" si="12"/>
        <v>5.1288352571566707</v>
      </c>
      <c r="L41" s="9">
        <f t="shared" si="13"/>
        <v>21.034706604628148</v>
      </c>
      <c r="M41" s="9">
        <f t="shared" si="14"/>
        <v>19.504852900157694</v>
      </c>
      <c r="N41" s="9">
        <f t="shared" si="15"/>
        <v>20.56057960764273</v>
      </c>
      <c r="O41" s="9">
        <f t="shared" si="10"/>
        <v>29.040266975843931</v>
      </c>
      <c r="P41" s="9">
        <f t="shared" si="6"/>
        <v>32.788111069774565</v>
      </c>
      <c r="Q41" s="9">
        <f t="shared" si="7"/>
        <v>33.891009508619604</v>
      </c>
      <c r="R41" s="9"/>
      <c r="S41" s="11"/>
      <c r="T41" s="11"/>
      <c r="U41" s="11"/>
      <c r="V41" s="11"/>
      <c r="W41" s="11"/>
      <c r="AE41" s="37">
        <f>2*POWER(AN$2/AVERAGE(MalDeath!BS39:BS43),0.5)</f>
        <v>0.11929367019343953</v>
      </c>
      <c r="AF41" s="37">
        <f t="shared" si="16"/>
        <v>-0.11929367019343953</v>
      </c>
      <c r="AG41" s="37">
        <f t="shared" si="17"/>
        <v>0.23858734038687907</v>
      </c>
      <c r="AI41" s="55">
        <f>-3*POWER(AVERAGE(MalDeath!BS39:BS43)/2.5,0.5)</f>
        <v>-17.097368218530011</v>
      </c>
      <c r="AJ41" s="55">
        <f t="shared" si="18"/>
        <v>34.194736437060023</v>
      </c>
      <c r="AK41" s="55">
        <f t="shared" si="9"/>
        <v>17.097368218530011</v>
      </c>
    </row>
    <row r="42" spans="1:37" x14ac:dyDescent="0.2">
      <c r="A42" t="str">
        <f>MalCnts!A42</f>
        <v>39 jaar</v>
      </c>
      <c r="C42" s="9">
        <f>'Male Baseline'!AN42+'Female Baseline'!AN42</f>
        <v>-0.15492613774708133</v>
      </c>
      <c r="D42" s="9">
        <f>'Male Baseline'!AO42+'Female Baseline'!AO42</f>
        <v>5.8057749154966087</v>
      </c>
      <c r="E42" s="9">
        <f>'Male Baseline'!AP42+'Female Baseline'!AP42</f>
        <v>25.537536546289019</v>
      </c>
      <c r="F42" s="9">
        <f>'Male Baseline'!AQ42+'Female Baseline'!AQ42</f>
        <v>23.242328809061256</v>
      </c>
      <c r="G42" s="9">
        <f>'Male Baseline'!AR42+'Female Baseline'!AR42</f>
        <v>27.258624269112488</v>
      </c>
      <c r="J42" s="9">
        <f t="shared" si="11"/>
        <v>-0.94395594034297226</v>
      </c>
      <c r="K42" s="9">
        <f t="shared" si="12"/>
        <v>5.0848771340076393</v>
      </c>
      <c r="L42" s="9">
        <f t="shared" si="13"/>
        <v>20.354119355844755</v>
      </c>
      <c r="M42" s="9">
        <f t="shared" si="14"/>
        <v>18.883007260022357</v>
      </c>
      <c r="N42" s="9">
        <f t="shared" si="15"/>
        <v>22.503079503165221</v>
      </c>
      <c r="O42" s="9">
        <f t="shared" si="10"/>
        <v>29.400360562336431</v>
      </c>
      <c r="P42" s="9">
        <f t="shared" si="6"/>
        <v>37.023212991087185</v>
      </c>
      <c r="Q42" s="9">
        <f t="shared" si="7"/>
        <v>38.897135038052504</v>
      </c>
      <c r="R42" s="9"/>
      <c r="S42" s="11"/>
      <c r="T42" s="11"/>
      <c r="U42" s="11"/>
      <c r="V42" s="11"/>
      <c r="W42" s="11"/>
      <c r="AE42" s="37">
        <f>2*POWER(AN$2/AVERAGE(MalDeath!BS40:BS44),0.5)</f>
        <v>0.11394634828348416</v>
      </c>
      <c r="AF42" s="37">
        <f t="shared" si="16"/>
        <v>-0.11394634828348416</v>
      </c>
      <c r="AG42" s="37">
        <f t="shared" si="17"/>
        <v>0.22789269656696831</v>
      </c>
      <c r="AI42" s="55">
        <f>-3*POWER(AVERAGE(MalDeath!BS40:BS44)/2.5,0.5)</f>
        <v>-17.899720668211557</v>
      </c>
      <c r="AJ42" s="55">
        <f t="shared" si="18"/>
        <v>35.799441336423115</v>
      </c>
      <c r="AK42" s="55">
        <f t="shared" si="9"/>
        <v>17.899720668211557</v>
      </c>
    </row>
    <row r="43" spans="1:37" x14ac:dyDescent="0.2">
      <c r="A43" t="str">
        <f>MalCnts!A43</f>
        <v>40 jaar</v>
      </c>
      <c r="C43" s="9">
        <f>'Male Baseline'!AN43+'Female Baseline'!AN43</f>
        <v>-2.2055393164780615</v>
      </c>
      <c r="D43" s="9">
        <f>'Male Baseline'!AO43+'Female Baseline'!AO43</f>
        <v>9.1596333811814912</v>
      </c>
      <c r="E43" s="9">
        <f>'Male Baseline'!AP43+'Female Baseline'!AP43</f>
        <v>23.241163234447953</v>
      </c>
      <c r="F43" s="9">
        <f>'Male Baseline'!AQ43+'Female Baseline'!AQ43</f>
        <v>22.830156837129969</v>
      </c>
      <c r="G43" s="9">
        <f>'Male Baseline'!AR43+'Female Baseline'!AR43</f>
        <v>29.028120476030946</v>
      </c>
      <c r="H43" s="9">
        <f t="shared" ref="H43:H82" si="19">F43+E43*H$2</f>
        <v>34.450738454353946</v>
      </c>
      <c r="I43" s="9">
        <f t="shared" ref="I43:I82" si="20">G43+F43*I$2</f>
        <v>40.44319889459593</v>
      </c>
      <c r="J43" s="9">
        <f t="shared" si="11"/>
        <v>-1.8913363852004721</v>
      </c>
      <c r="K43" s="9">
        <f t="shared" si="12"/>
        <v>4.7810435942537186</v>
      </c>
      <c r="L43" s="9">
        <f t="shared" si="13"/>
        <v>18.814438307683982</v>
      </c>
      <c r="M43" s="9">
        <f t="shared" si="14"/>
        <v>19.165908668171127</v>
      </c>
      <c r="N43" s="9">
        <f t="shared" si="15"/>
        <v>24.394040863220187</v>
      </c>
      <c r="O43" s="9">
        <f t="shared" si="10"/>
        <v>29.342968346093507</v>
      </c>
      <c r="P43" s="9">
        <f t="shared" si="6"/>
        <v>39.094221144388399</v>
      </c>
      <c r="Q43" s="9">
        <f t="shared" si="7"/>
        <v>42.90564735876378</v>
      </c>
      <c r="R43" s="9"/>
      <c r="S43" s="11">
        <f>C43/('Male Baseline'!AA43+'Female Baseline'!AA43)</f>
        <v>-1.4580986041724029E-2</v>
      </c>
      <c r="T43" s="11">
        <f>D43/('Male Baseline'!AB43+'Female Baseline'!AB43)</f>
        <v>6.2082057662060625E-2</v>
      </c>
      <c r="U43" s="11">
        <f>E43/('Male Baseline'!AC43+'Female Baseline'!AC43)</f>
        <v>0.15621381432606735</v>
      </c>
      <c r="V43" s="11">
        <f>H43/('Male Baseline'!AD43+'Female Baseline'!AD43)</f>
        <v>0.24137990075082624</v>
      </c>
      <c r="W43" s="11">
        <f>I43/('Male Baseline'!AE43+'Female Baseline'!AE43)</f>
        <v>0.29467661379634102</v>
      </c>
      <c r="Y43" s="11">
        <f>AVERAGE(S41:S45)</f>
        <v>-1.7299353643216255E-2</v>
      </c>
      <c r="Z43" s="11">
        <f t="shared" ref="Z43:AC58" si="21">AVERAGE(T41:T45)</f>
        <v>3.0268834602250244E-2</v>
      </c>
      <c r="AA43" s="11">
        <f t="shared" si="21"/>
        <v>9.6217928475743356E-2</v>
      </c>
      <c r="AB43" s="11">
        <f t="shared" si="21"/>
        <v>0.15603115526815528</v>
      </c>
      <c r="AC43" s="11">
        <f t="shared" si="21"/>
        <v>0.20842410940810818</v>
      </c>
      <c r="AE43" s="37">
        <f>2*POWER(AN$2/AVERAGE(MalDeath!BS41:BS45),0.5)</f>
        <v>0.10782071878797361</v>
      </c>
      <c r="AF43" s="37">
        <f>-AE43</f>
        <v>-0.10782071878797361</v>
      </c>
      <c r="AG43" s="37">
        <f>2*AE43</f>
        <v>0.21564143757594723</v>
      </c>
      <c r="AI43" s="55">
        <f>-3*POWER(AVERAGE(MalDeath!BS41:BS45)/2.5,0.5)</f>
        <v>-18.916659324521337</v>
      </c>
      <c r="AJ43" s="55">
        <f t="shared" si="18"/>
        <v>37.833318649042674</v>
      </c>
      <c r="AK43" s="55">
        <f t="shared" si="9"/>
        <v>18.916659324521337</v>
      </c>
    </row>
    <row r="44" spans="1:37" x14ac:dyDescent="0.2">
      <c r="A44" t="str">
        <f>MalCnts!A44</f>
        <v>41 jaar</v>
      </c>
      <c r="C44" s="9">
        <f>'Male Baseline'!AN44+'Female Baseline'!AN44</f>
        <v>-4.054654170475307</v>
      </c>
      <c r="D44" s="9">
        <f>'Male Baseline'!AO44+'Female Baseline'!AO44</f>
        <v>3.7372226651001412</v>
      </c>
      <c r="E44" s="9">
        <f>'Male Baseline'!AP44+'Female Baseline'!AP44</f>
        <v>14.513523134830619</v>
      </c>
      <c r="F44" s="9">
        <f>'Male Baseline'!AQ44+'Female Baseline'!AQ44</f>
        <v>14.102714416999696</v>
      </c>
      <c r="G44" s="9">
        <f>'Male Baseline'!AR44+'Female Baseline'!AR44</f>
        <v>22.857754815285475</v>
      </c>
      <c r="H44" s="9">
        <f t="shared" si="19"/>
        <v>21.359475984415006</v>
      </c>
      <c r="I44" s="9">
        <f t="shared" si="20"/>
        <v>29.909112023785323</v>
      </c>
      <c r="J44" s="9">
        <f t="shared" si="11"/>
        <v>-2.076487468250158</v>
      </c>
      <c r="K44" s="9">
        <f t="shared" si="12"/>
        <v>3.4632079788805981</v>
      </c>
      <c r="L44" s="9">
        <f t="shared" si="13"/>
        <v>16.203328133895106</v>
      </c>
      <c r="M44" s="9">
        <f t="shared" si="14"/>
        <v>18.312404577422051</v>
      </c>
      <c r="N44" s="9">
        <f t="shared" si="15"/>
        <v>24.01453437811826</v>
      </c>
      <c r="O44" s="9">
        <f t="shared" si="10"/>
        <v>27.719623731264043</v>
      </c>
      <c r="P44" s="9">
        <f t="shared" si="6"/>
        <v>38.686018551165013</v>
      </c>
      <c r="Q44" s="9">
        <f t="shared" si="7"/>
        <v>43.561644950312456</v>
      </c>
      <c r="R44" s="9"/>
      <c r="S44" s="11">
        <f>C44/('Male Baseline'!AA44+'Female Baseline'!AA44)</f>
        <v>-2.3927441089092189E-2</v>
      </c>
      <c r="T44" s="11">
        <f>D44/('Male Baseline'!AB44+'Female Baseline'!AB44)</f>
        <v>2.2076127595047398E-2</v>
      </c>
      <c r="U44" s="11">
        <f>E44/('Male Baseline'!AC44+'Female Baseline'!AC44)</f>
        <v>8.7135377380230306E-2</v>
      </c>
      <c r="V44" s="11">
        <f>H44/('Male Baseline'!AD44+'Female Baseline'!AD44)</f>
        <v>0.12608944492402724</v>
      </c>
      <c r="W44" s="11">
        <f>I44/('Male Baseline'!AE44+'Female Baseline'!AE44)</f>
        <v>0.18138885766701598</v>
      </c>
      <c r="Y44" s="11">
        <f t="shared" ref="Y44:Y107" si="22">AVERAGE(S42:S46)</f>
        <v>-1.4523686878416067E-2</v>
      </c>
      <c r="Z44" s="11">
        <f t="shared" si="21"/>
        <v>1.9634947173239957E-2</v>
      </c>
      <c r="AA44" s="11">
        <f t="shared" si="21"/>
        <v>8.2638521488991243E-2</v>
      </c>
      <c r="AB44" s="11">
        <f t="shared" si="21"/>
        <v>0.1412332013771514</v>
      </c>
      <c r="AC44" s="11">
        <f t="shared" si="21"/>
        <v>0.18760026266535082</v>
      </c>
      <c r="AE44" s="37">
        <f>2*POWER(AN$2/AVERAGE(MalDeath!BS42:BS46),0.5)</f>
        <v>0.10421364855284104</v>
      </c>
      <c r="AF44" s="37">
        <f t="shared" ref="AF44:AF107" si="23">-AE44</f>
        <v>-0.10421364855284104</v>
      </c>
      <c r="AG44" s="37">
        <f t="shared" ref="AG44:AG107" si="24">2*AE44</f>
        <v>0.20842729710568209</v>
      </c>
      <c r="AI44" s="55">
        <f>-3*POWER(AVERAGE(MalDeath!BS42:BS46)/2.5,0.5)</f>
        <v>-19.57140771636011</v>
      </c>
      <c r="AJ44" s="55">
        <f t="shared" si="18"/>
        <v>39.142815432720219</v>
      </c>
      <c r="AK44" s="55">
        <f t="shared" si="9"/>
        <v>19.57140771636011</v>
      </c>
    </row>
    <row r="45" spans="1:37" x14ac:dyDescent="0.2">
      <c r="A45" t="str">
        <f>MalCnts!A45</f>
        <v>42 jaar</v>
      </c>
      <c r="C45" s="9">
        <f>'Male Baseline'!AN45+'Female Baseline'!AN45</f>
        <v>-2.6092221455898184</v>
      </c>
      <c r="D45" s="9">
        <f>'Male Baseline'!AO45+'Female Baseline'!AO45</f>
        <v>1.2739471161734386</v>
      </c>
      <c r="E45" s="9">
        <f>'Male Baseline'!AP45+'Female Baseline'!AP45</f>
        <v>8.7549699763804281</v>
      </c>
      <c r="F45" s="9">
        <f>'Male Baseline'!AQ45+'Female Baseline'!AQ45</f>
        <v>14.926363710659029</v>
      </c>
      <c r="G45" s="9">
        <f>'Male Baseline'!AR45+'Female Baseline'!AR45</f>
        <v>22.090479475056114</v>
      </c>
      <c r="H45" s="9">
        <f t="shared" si="19"/>
        <v>19.303848698849244</v>
      </c>
      <c r="I45" s="9">
        <f t="shared" si="20"/>
        <v>29.55366133038563</v>
      </c>
      <c r="J45" s="9">
        <f t="shared" si="11"/>
        <v>-1.0643968282890548</v>
      </c>
      <c r="K45" s="9">
        <f t="shared" si="12"/>
        <v>1.581056246568334</v>
      </c>
      <c r="L45" s="9">
        <f t="shared" si="13"/>
        <v>13.776868684792115</v>
      </c>
      <c r="M45" s="9">
        <f t="shared" si="14"/>
        <v>17.269577298936326</v>
      </c>
      <c r="N45" s="9">
        <f t="shared" si="15"/>
        <v>22.977336443922791</v>
      </c>
      <c r="O45" s="9">
        <f t="shared" si="10"/>
        <v>25.371241365883879</v>
      </c>
      <c r="P45" s="9">
        <f t="shared" si="6"/>
        <v>36.837148309554813</v>
      </c>
      <c r="Q45" s="9">
        <f t="shared" si="7"/>
        <v>42.320345719505298</v>
      </c>
      <c r="R45" s="9"/>
      <c r="S45" s="11">
        <f>C45/('Male Baseline'!AA45+'Female Baseline'!AA45)</f>
        <v>-1.3389633798832548E-2</v>
      </c>
      <c r="T45" s="11">
        <f>D45/('Male Baseline'!AB45+'Female Baseline'!AB45)</f>
        <v>6.6483185496427101E-3</v>
      </c>
      <c r="U45" s="11">
        <f>E45/('Male Baseline'!AC45+'Female Baseline'!AC45)</f>
        <v>4.5304593720932415E-2</v>
      </c>
      <c r="V45" s="11">
        <f>H45/('Male Baseline'!AD45+'Female Baseline'!AD45)</f>
        <v>0.10062412012961239</v>
      </c>
      <c r="W45" s="11">
        <f>I45/('Male Baseline'!AE45+'Female Baseline'!AE45)</f>
        <v>0.14920685676096754</v>
      </c>
      <c r="Y45" s="11">
        <f t="shared" si="22"/>
        <v>-7.6834284862912884E-3</v>
      </c>
      <c r="Z45" s="11">
        <f t="shared" si="21"/>
        <v>1.2669511474487222E-2</v>
      </c>
      <c r="AA45" s="11">
        <f t="shared" si="21"/>
        <v>7.754039421911614E-2</v>
      </c>
      <c r="AB45" s="11">
        <f t="shared" si="21"/>
        <v>0.13438781711753989</v>
      </c>
      <c r="AC45" s="11">
        <f t="shared" si="21"/>
        <v>0.17664782432062962</v>
      </c>
      <c r="AE45" s="37">
        <f>2*POWER(AN$2/AVERAGE(MalDeath!BS43:BS47),0.5)</f>
        <v>9.998077477632912E-2</v>
      </c>
      <c r="AF45" s="37">
        <f t="shared" si="23"/>
        <v>-9.998077477632912E-2</v>
      </c>
      <c r="AG45" s="37">
        <f t="shared" si="24"/>
        <v>0.19996154955265824</v>
      </c>
      <c r="AI45" s="55">
        <f>-3*POWER(AVERAGE(MalDeath!BS43:BS47)/2.5,0.5)</f>
        <v>-20.399999999999999</v>
      </c>
      <c r="AJ45" s="55">
        <f t="shared" si="18"/>
        <v>40.799999999999997</v>
      </c>
      <c r="AK45" s="55">
        <f t="shared" si="9"/>
        <v>20.399999999999999</v>
      </c>
    </row>
    <row r="46" spans="1:37" x14ac:dyDescent="0.2">
      <c r="A46" t="str">
        <f>MalCnts!A46</f>
        <v>43 jaar</v>
      </c>
      <c r="C46" s="9">
        <f>'Male Baseline'!AN46+'Female Baseline'!AN46</f>
        <v>-1.3580955709605207</v>
      </c>
      <c r="D46" s="9">
        <f>'Male Baseline'!AO46+'Female Baseline'!AO46</f>
        <v>-2.6605381835486868</v>
      </c>
      <c r="E46" s="9">
        <f>'Male Baseline'!AP46+'Female Baseline'!AP46</f>
        <v>8.9694477775275239</v>
      </c>
      <c r="F46" s="9">
        <f>'Male Baseline'!AQ46+'Female Baseline'!AQ46</f>
        <v>16.460459113260303</v>
      </c>
      <c r="G46" s="9">
        <f>'Male Baseline'!AR46+'Female Baseline'!AR46</f>
        <v>18.837692855106276</v>
      </c>
      <c r="H46" s="9">
        <f t="shared" si="19"/>
        <v>20.945183002024066</v>
      </c>
      <c r="I46" s="9">
        <f t="shared" si="20"/>
        <v>27.067922411736426</v>
      </c>
      <c r="J46" s="9">
        <f t="shared" si="11"/>
        <v>1.3094536773404464E-2</v>
      </c>
      <c r="K46" s="9">
        <f t="shared" si="12"/>
        <v>-0.71864634518387038</v>
      </c>
      <c r="L46" s="9">
        <f t="shared" si="13"/>
        <v>12.007342493703835</v>
      </c>
      <c r="M46" s="9">
        <f t="shared" si="14"/>
        <v>17.392259433137735</v>
      </c>
      <c r="N46" s="9">
        <f t="shared" si="15"/>
        <v>22.029939085004436</v>
      </c>
      <c r="O46" s="9">
        <f t="shared" si="10"/>
        <v>24.280693775533791</v>
      </c>
      <c r="P46" s="9">
        <f t="shared" si="6"/>
        <v>34.715559767946374</v>
      </c>
      <c r="Q46" s="9">
        <f t="shared" si="7"/>
        <v>40.448513239781846</v>
      </c>
      <c r="R46" s="9"/>
      <c r="S46" s="11">
        <f>C46/('Male Baseline'!AA46+'Female Baseline'!AA46)</f>
        <v>-6.1966865840155034E-3</v>
      </c>
      <c r="T46" s="11">
        <f>D46/('Male Baseline'!AB46+'Female Baseline'!AB46)</f>
        <v>-1.2266715113790901E-2</v>
      </c>
      <c r="U46" s="11">
        <f>E46/('Male Baseline'!AC46+'Female Baseline'!AC46)</f>
        <v>4.190030052873487E-2</v>
      </c>
      <c r="V46" s="11">
        <f>H46/('Male Baseline'!AD46+'Female Baseline'!AD46)</f>
        <v>9.683933970413966E-2</v>
      </c>
      <c r="W46" s="11">
        <f>I46/('Male Baseline'!AE46+'Female Baseline'!AE46)</f>
        <v>0.12512872243707873</v>
      </c>
      <c r="Y46" s="11">
        <f t="shared" si="22"/>
        <v>-2.4863333887061917E-3</v>
      </c>
      <c r="Z46" s="11">
        <f t="shared" si="21"/>
        <v>-1.5040479224957535E-3</v>
      </c>
      <c r="AA46" s="11">
        <f t="shared" si="21"/>
        <v>5.7734434804517495E-2</v>
      </c>
      <c r="AB46" s="11">
        <f t="shared" si="21"/>
        <v>0.11091643482521245</v>
      </c>
      <c r="AC46" s="11">
        <f t="shared" si="21"/>
        <v>0.14741265507482137</v>
      </c>
      <c r="AE46" s="37">
        <f>2*POWER(AN$2/AVERAGE(MalDeath!BS44:BS48),0.5)</f>
        <v>9.5088936031069243E-2</v>
      </c>
      <c r="AF46" s="37">
        <f t="shared" si="23"/>
        <v>-9.5088936031069243E-2</v>
      </c>
      <c r="AG46" s="37">
        <f t="shared" si="24"/>
        <v>0.19017787206213849</v>
      </c>
      <c r="AI46" s="55">
        <f>-3*POWER(AVERAGE(MalDeath!BS44:BS48)/2.5,0.5)</f>
        <v>-21.449475518063373</v>
      </c>
      <c r="AJ46" s="55">
        <f t="shared" si="18"/>
        <v>42.898951036126746</v>
      </c>
      <c r="AK46" s="55">
        <f t="shared" si="9"/>
        <v>21.449475518063373</v>
      </c>
    </row>
    <row r="47" spans="1:37" x14ac:dyDescent="0.2">
      <c r="A47" t="str">
        <f>MalCnts!A47</f>
        <v>44 jaar</v>
      </c>
      <c r="C47" s="9">
        <f>'Male Baseline'!AN47+'Female Baseline'!AN47</f>
        <v>4.9055270620584341</v>
      </c>
      <c r="D47" s="9">
        <f>'Male Baseline'!AO47+'Female Baseline'!AO47</f>
        <v>-3.6049837460647152</v>
      </c>
      <c r="E47" s="9">
        <f>'Male Baseline'!AP47+'Female Baseline'!AP47</f>
        <v>13.405239300774046</v>
      </c>
      <c r="F47" s="9">
        <f>'Male Baseline'!AQ47+'Female Baseline'!AQ47</f>
        <v>18.028192416632628</v>
      </c>
      <c r="G47" s="9">
        <f>'Male Baseline'!AR47+'Female Baseline'!AR47</f>
        <v>22.07263459813516</v>
      </c>
      <c r="H47" s="9">
        <f t="shared" si="19"/>
        <v>24.730812067019649</v>
      </c>
      <c r="I47" s="9">
        <f t="shared" si="20"/>
        <v>31.086730806451474</v>
      </c>
      <c r="J47" s="9">
        <f t="shared" si="11"/>
        <v>2.0323764442605325</v>
      </c>
      <c r="K47" s="9">
        <f t="shared" si="12"/>
        <v>-2.6464684119402593</v>
      </c>
      <c r="L47" s="9">
        <f t="shared" si="13"/>
        <v>15.219248188110367</v>
      </c>
      <c r="M47" s="9">
        <f t="shared" si="14"/>
        <v>21.09003012675057</v>
      </c>
      <c r="N47" s="9">
        <f t="shared" si="15"/>
        <v>25.924346754882237</v>
      </c>
      <c r="O47" s="9">
        <f t="shared" si="10"/>
        <v>27.093701373602485</v>
      </c>
      <c r="P47" s="9">
        <f t="shared" si="6"/>
        <v>38.064693642649132</v>
      </c>
      <c r="Q47" s="9">
        <f t="shared" si="7"/>
        <v>43.282126638855424</v>
      </c>
      <c r="R47" s="9"/>
      <c r="S47" s="11">
        <f>C47/('Male Baseline'!AA47+'Female Baseline'!AA47)</f>
        <v>1.9677605082207828E-2</v>
      </c>
      <c r="T47" s="11">
        <f>D47/('Male Baseline'!AB47+'Female Baseline'!AB47)</f>
        <v>-1.5192231320523719E-2</v>
      </c>
      <c r="U47" s="11">
        <f>E47/('Male Baseline'!AC47+'Female Baseline'!AC47)</f>
        <v>5.7147885139615689E-2</v>
      </c>
      <c r="V47" s="11">
        <f>H47/('Male Baseline'!AD47+'Female Baseline'!AD47)</f>
        <v>0.10700628007909381</v>
      </c>
      <c r="W47" s="11">
        <f>I47/('Male Baseline'!AE47+'Female Baseline'!AE47)</f>
        <v>0.13283807094174488</v>
      </c>
      <c r="Y47" s="11">
        <f t="shared" si="22"/>
        <v>5.9263322084011439E-3</v>
      </c>
      <c r="Z47" s="11">
        <f t="shared" si="21"/>
        <v>-9.8276764384120328E-3</v>
      </c>
      <c r="AA47" s="11">
        <f t="shared" si="21"/>
        <v>6.165845109672017E-2</v>
      </c>
      <c r="AB47" s="11">
        <f t="shared" si="21"/>
        <v>0.12135386561631997</v>
      </c>
      <c r="AC47" s="11">
        <f t="shared" si="21"/>
        <v>0.15576547645904215</v>
      </c>
      <c r="AE47" s="37">
        <f>2*POWER(AN$2/AVERAGE(MalDeath!BS45:BS49),0.5)</f>
        <v>9.1507327478659514E-2</v>
      </c>
      <c r="AF47" s="37">
        <f t="shared" si="23"/>
        <v>-9.1507327478659514E-2</v>
      </c>
      <c r="AG47" s="37">
        <f t="shared" si="24"/>
        <v>0.18301465495731903</v>
      </c>
      <c r="AI47" s="55">
        <f>-3*POWER(AVERAGE(MalDeath!BS45:BS49)/2.5,0.5)</f>
        <v>-22.289010745208053</v>
      </c>
      <c r="AJ47" s="55">
        <f t="shared" si="18"/>
        <v>44.578021490416106</v>
      </c>
      <c r="AK47" s="55">
        <f t="shared" si="9"/>
        <v>22.289010745208053</v>
      </c>
    </row>
    <row r="48" spans="1:37" x14ac:dyDescent="0.2">
      <c r="A48" t="str">
        <f>MalCnts!A48</f>
        <v>45 jaar</v>
      </c>
      <c r="C48" s="9">
        <f>'Male Baseline'!AN48+'Female Baseline'!AN48</f>
        <v>3.1819175088342346</v>
      </c>
      <c r="D48" s="9">
        <f>'Male Baseline'!AO48+'Female Baseline'!AO48</f>
        <v>-2.3388795775795299</v>
      </c>
      <c r="E48" s="9">
        <f>'Male Baseline'!AP48+'Female Baseline'!AP48</f>
        <v>14.393532279006557</v>
      </c>
      <c r="F48" s="9">
        <f>'Male Baseline'!AQ48+'Female Baseline'!AQ48</f>
        <v>23.443567508137015</v>
      </c>
      <c r="G48" s="9">
        <f>'Male Baseline'!AR48+'Female Baseline'!AR48</f>
        <v>24.29113368143916</v>
      </c>
      <c r="H48" s="9">
        <f t="shared" si="19"/>
        <v>30.640333647640293</v>
      </c>
      <c r="I48" s="9">
        <f t="shared" si="20"/>
        <v>36.012917435507667</v>
      </c>
      <c r="J48" s="9">
        <f t="shared" si="11"/>
        <v>1.9442359353843468</v>
      </c>
      <c r="K48" s="9">
        <f t="shared" si="12"/>
        <v>-2.5204431630856767</v>
      </c>
      <c r="L48" s="9">
        <f t="shared" si="13"/>
        <v>22.637673142762431</v>
      </c>
      <c r="M48" s="9">
        <f t="shared" si="14"/>
        <v>28.371420948272952</v>
      </c>
      <c r="N48" s="9">
        <f t="shared" si="15"/>
        <v>34.152245292047851</v>
      </c>
      <c r="O48" s="9">
        <f t="shared" si="10"/>
        <v>35.981045042328134</v>
      </c>
      <c r="P48" s="9">
        <f t="shared" si="6"/>
        <v>47.699095978849094</v>
      </c>
      <c r="Q48" s="9">
        <f t="shared" si="7"/>
        <v>53.184592113372418</v>
      </c>
      <c r="R48" s="9"/>
      <c r="S48" s="11">
        <f>C48/('Male Baseline'!AA48+'Female Baseline'!AA48)</f>
        <v>1.1404489446201455E-2</v>
      </c>
      <c r="T48" s="11">
        <f>D48/('Male Baseline'!AB48+'Female Baseline'!AB48)</f>
        <v>-8.7857393228542545E-3</v>
      </c>
      <c r="U48" s="11">
        <f>E48/('Male Baseline'!AC48+'Female Baseline'!AC48)</f>
        <v>5.7184017253074218E-2</v>
      </c>
      <c r="V48" s="11">
        <f>H48/('Male Baseline'!AD48+'Female Baseline'!AD48)</f>
        <v>0.12402298928918912</v>
      </c>
      <c r="W48" s="11">
        <f>I48/('Male Baseline'!AE48+'Female Baseline'!AE48)</f>
        <v>0.1485007675672998</v>
      </c>
      <c r="Y48" s="11">
        <f t="shared" si="22"/>
        <v>7.0136310003357377E-3</v>
      </c>
      <c r="Z48" s="11">
        <f t="shared" si="21"/>
        <v>-1.0088503467255905E-2</v>
      </c>
      <c r="AA48" s="11">
        <f t="shared" si="21"/>
        <v>8.1135550720234276E-2</v>
      </c>
      <c r="AB48" s="11">
        <f t="shared" si="21"/>
        <v>0.15028163273762013</v>
      </c>
      <c r="AC48" s="11">
        <f t="shared" si="21"/>
        <v>0.18875318789720325</v>
      </c>
      <c r="AE48" s="37">
        <f>2*POWER(AN$2/AVERAGE(MalDeath!BS46:BS50),0.5)</f>
        <v>8.5901260387229811E-2</v>
      </c>
      <c r="AF48" s="37">
        <f t="shared" si="23"/>
        <v>-8.5901260387229811E-2</v>
      </c>
      <c r="AG48" s="37">
        <f t="shared" si="24"/>
        <v>0.17180252077445962</v>
      </c>
      <c r="AI48" s="55">
        <f>-3*POWER(AVERAGE(MalDeath!BS46:BS50)/2.5,0.5)</f>
        <v>-23.743630724891254</v>
      </c>
      <c r="AJ48" s="55">
        <f t="shared" si="18"/>
        <v>47.487261449782508</v>
      </c>
      <c r="AK48" s="55">
        <f t="shared" si="9"/>
        <v>23.743630724891254</v>
      </c>
    </row>
    <row r="49" spans="1:37" x14ac:dyDescent="0.2">
      <c r="A49" t="str">
        <f>MalCnts!A49</f>
        <v>46 jaar</v>
      </c>
      <c r="C49" s="9">
        <f>'Male Baseline'!AN49+'Female Baseline'!AN49</f>
        <v>6.0417553669603334</v>
      </c>
      <c r="D49" s="9">
        <f>'Male Baseline'!AO49+'Female Baseline'!AO49</f>
        <v>-5.9018876686818036</v>
      </c>
      <c r="E49" s="9">
        <f>'Male Baseline'!AP49+'Female Baseline'!AP49</f>
        <v>30.573051606863295</v>
      </c>
      <c r="F49" s="9">
        <f>'Male Baseline'!AQ49+'Female Baseline'!AQ49</f>
        <v>32.591567885063867</v>
      </c>
      <c r="G49" s="9">
        <f>'Male Baseline'!AR49+'Female Baseline'!AR49</f>
        <v>42.32979316467447</v>
      </c>
      <c r="H49" s="9">
        <f t="shared" si="19"/>
        <v>47.878093688495511</v>
      </c>
      <c r="I49" s="9">
        <f t="shared" si="20"/>
        <v>58.625577107206404</v>
      </c>
      <c r="J49" s="9">
        <f t="shared" si="11"/>
        <v>1.3018901630386648</v>
      </c>
      <c r="K49" s="9">
        <f t="shared" si="12"/>
        <v>-1.9732171611010016</v>
      </c>
      <c r="L49" s="9">
        <f t="shared" si="13"/>
        <v>31.851935348506107</v>
      </c>
      <c r="M49" s="9">
        <f t="shared" si="14"/>
        <v>39.689457800641286</v>
      </c>
      <c r="N49" s="9">
        <f t="shared" si="15"/>
        <v>46.113698970742895</v>
      </c>
      <c r="O49" s="9">
        <f t="shared" si="10"/>
        <v>51.008294372022505</v>
      </c>
      <c r="P49" s="9">
        <f t="shared" si="6"/>
        <v>64.104221491906969</v>
      </c>
      <c r="Q49" s="9">
        <f t="shared" si="7"/>
        <v>69.963246960167439</v>
      </c>
      <c r="R49" s="9"/>
      <c r="S49" s="11">
        <f>C49/('Male Baseline'!AA49+'Female Baseline'!AA49)</f>
        <v>1.8135886896444488E-2</v>
      </c>
      <c r="T49" s="11">
        <f>D49/('Male Baseline'!AB49+'Female Baseline'!AB49)</f>
        <v>-1.9542014984533999E-2</v>
      </c>
      <c r="U49" s="11">
        <f>E49/('Male Baseline'!AC49+'Female Baseline'!AC49)</f>
        <v>0.10675545884124368</v>
      </c>
      <c r="V49" s="11">
        <f>H49/('Male Baseline'!AD49+'Female Baseline'!AD49)</f>
        <v>0.1782765988795649</v>
      </c>
      <c r="W49" s="11">
        <f>I49/('Male Baseline'!AE49+'Female Baseline'!AE49)</f>
        <v>0.22315296458811981</v>
      </c>
      <c r="Y49" s="11">
        <f t="shared" si="22"/>
        <v>6.1560722424420181E-3</v>
      </c>
      <c r="Z49" s="11">
        <f t="shared" si="21"/>
        <v>-7.597896096391471E-3</v>
      </c>
      <c r="AA49" s="11">
        <f t="shared" si="21"/>
        <v>0.10209735156664049</v>
      </c>
      <c r="AB49" s="11">
        <f t="shared" si="21"/>
        <v>0.19068000081984166</v>
      </c>
      <c r="AC49" s="11">
        <f t="shared" si="21"/>
        <v>0.23659067027413858</v>
      </c>
      <c r="AE49" s="37">
        <f>2*POWER(AN$2/AVERAGE(MalDeath!BS47:BS51),0.5)</f>
        <v>8.0799520176581804E-2</v>
      </c>
      <c r="AF49" s="37">
        <f t="shared" si="23"/>
        <v>-8.0799520176581804E-2</v>
      </c>
      <c r="AG49" s="37">
        <f t="shared" si="24"/>
        <v>0.16159904035316361</v>
      </c>
      <c r="AI49" s="55">
        <f>-3*POWER(AVERAGE(MalDeath!BS47:BS51)/2.5,0.5)</f>
        <v>-25.242820761555159</v>
      </c>
      <c r="AJ49" s="55">
        <f t="shared" si="18"/>
        <v>50.485641523110317</v>
      </c>
      <c r="AK49" s="55">
        <f t="shared" si="9"/>
        <v>25.242820761555159</v>
      </c>
    </row>
    <row r="50" spans="1:37" x14ac:dyDescent="0.2">
      <c r="A50" t="str">
        <f>MalCnts!A50</f>
        <v>47 jaar</v>
      </c>
      <c r="C50" s="9">
        <f>'Male Baseline'!AN50+'Female Baseline'!AN50</f>
        <v>-3.0499246899707462</v>
      </c>
      <c r="D50" s="9">
        <f>'Male Baseline'!AO50+'Female Baseline'!AO50</f>
        <v>1.9040733604463527</v>
      </c>
      <c r="E50" s="9">
        <f>'Male Baseline'!AP50+'Female Baseline'!AP50</f>
        <v>45.847094749640718</v>
      </c>
      <c r="F50" s="9">
        <f>'Male Baseline'!AQ50+'Female Baseline'!AQ50</f>
        <v>51.33331781827097</v>
      </c>
      <c r="G50" s="9">
        <f>'Male Baseline'!AR50+'Female Baseline'!AR50</f>
        <v>63.229972160884188</v>
      </c>
      <c r="H50" s="9">
        <f t="shared" si="19"/>
        <v>74.256865193091329</v>
      </c>
      <c r="I50" s="9">
        <f t="shared" si="20"/>
        <v>88.89663107001968</v>
      </c>
      <c r="J50" s="9">
        <f t="shared" si="11"/>
        <v>-0.5055784568205054</v>
      </c>
      <c r="K50" s="9">
        <f t="shared" si="12"/>
        <v>-1.1340028307060936</v>
      </c>
      <c r="L50" s="9">
        <f t="shared" si="13"/>
        <v>41.948533477042993</v>
      </c>
      <c r="M50" s="9">
        <f t="shared" si="14"/>
        <v>52.713589446083077</v>
      </c>
      <c r="N50" s="9">
        <f t="shared" si="15"/>
        <v>60.600092399780465</v>
      </c>
      <c r="O50" s="9">
        <f t="shared" si="10"/>
        <v>68.639557120336136</v>
      </c>
      <c r="P50" s="9">
        <f t="shared" si="6"/>
        <v>86.104239585791717</v>
      </c>
      <c r="Q50" s="9">
        <f t="shared" si="7"/>
        <v>92.652203145733949</v>
      </c>
      <c r="R50" s="9"/>
      <c r="S50" s="11">
        <f>C50/('Male Baseline'!AA50+'Female Baseline'!AA50)</f>
        <v>-7.9531398391595783E-3</v>
      </c>
      <c r="T50" s="11">
        <f>D50/('Male Baseline'!AB50+'Female Baseline'!AB50)</f>
        <v>5.34418340542335E-3</v>
      </c>
      <c r="U50" s="11">
        <f>E50/('Male Baseline'!AC50+'Female Baseline'!AC50)</f>
        <v>0.14269009183850295</v>
      </c>
      <c r="V50" s="11">
        <f>H50/('Male Baseline'!AD50+'Female Baseline'!AD50)</f>
        <v>0.24526295573611312</v>
      </c>
      <c r="W50" s="11">
        <f>I50/('Male Baseline'!AE50+'Female Baseline'!AE50)</f>
        <v>0.31414541395177303</v>
      </c>
      <c r="Y50" s="11">
        <f t="shared" si="22"/>
        <v>5.3324627758460919E-4</v>
      </c>
      <c r="Z50" s="11">
        <f t="shared" si="21"/>
        <v>-4.3048140459657908E-3</v>
      </c>
      <c r="AA50" s="11">
        <f t="shared" si="21"/>
        <v>0.12030047706572751</v>
      </c>
      <c r="AB50" s="11">
        <f t="shared" si="21"/>
        <v>0.2272007401993151</v>
      </c>
      <c r="AC50" s="11">
        <f t="shared" si="21"/>
        <v>0.28636069097749534</v>
      </c>
      <c r="AE50" s="37">
        <f>2*POWER(AN$2/AVERAGE(MalDeath!BS48:BS52),0.5)</f>
        <v>7.4643335657827312E-2</v>
      </c>
      <c r="AF50" s="37">
        <f t="shared" si="23"/>
        <v>-7.4643335657827312E-2</v>
      </c>
      <c r="AG50" s="37">
        <f t="shared" si="24"/>
        <v>0.14928667131565462</v>
      </c>
      <c r="AI50" s="55">
        <f>-3*POWER(AVERAGE(MalDeath!BS48:BS52)/2.5,0.5)</f>
        <v>-27.324714088165685</v>
      </c>
      <c r="AJ50" s="55">
        <f t="shared" si="18"/>
        <v>54.649428176331369</v>
      </c>
      <c r="AK50" s="55">
        <f t="shared" si="9"/>
        <v>27.324714088165685</v>
      </c>
    </row>
    <row r="51" spans="1:37" x14ac:dyDescent="0.2">
      <c r="A51" t="str">
        <f>MalCnts!A51</f>
        <v>48 jaar</v>
      </c>
      <c r="C51" s="9">
        <f>'Male Baseline'!AN51+'Female Baseline'!AN51</f>
        <v>-4.5698244326889323</v>
      </c>
      <c r="D51" s="9">
        <f>'Male Baseline'!AO51+'Female Baseline'!AO51</f>
        <v>7.5591826374687976E-2</v>
      </c>
      <c r="E51" s="9">
        <f>'Male Baseline'!AP51+'Female Baseline'!AP51</f>
        <v>55.040758806245904</v>
      </c>
      <c r="F51" s="9">
        <f>'Male Baseline'!AQ51+'Female Baseline'!AQ51</f>
        <v>73.05064337510197</v>
      </c>
      <c r="G51" s="9">
        <f>'Male Baseline'!AR51+'Female Baseline'!AR51</f>
        <v>78.644961248581495</v>
      </c>
      <c r="H51" s="9">
        <f t="shared" si="19"/>
        <v>100.57102277822491</v>
      </c>
      <c r="I51" s="9">
        <f t="shared" si="20"/>
        <v>115.17028293613248</v>
      </c>
      <c r="J51" s="9">
        <f t="shared" si="11"/>
        <v>-2.9175657976278471</v>
      </c>
      <c r="K51" s="9">
        <f t="shared" si="12"/>
        <v>-0.55111527797281734</v>
      </c>
      <c r="L51" s="9">
        <f t="shared" si="13"/>
        <v>53.358502697727793</v>
      </c>
      <c r="M51" s="9">
        <f t="shared" si="14"/>
        <v>65.113572556683465</v>
      </c>
      <c r="N51" s="9">
        <f t="shared" si="15"/>
        <v>77.116460061142561</v>
      </c>
      <c r="O51" s="9">
        <f t="shared" si="10"/>
        <v>86.087839295204958</v>
      </c>
      <c r="P51" s="9">
        <f t="shared" si="6"/>
        <v>111.43623862131062</v>
      </c>
      <c r="Q51" s="9">
        <f t="shared" si="7"/>
        <v>120.16857985403843</v>
      </c>
      <c r="R51" s="9"/>
      <c r="S51" s="11">
        <f>C51/('Male Baseline'!AA51+'Female Baseline'!AA51)</f>
        <v>-1.0484480373484102E-2</v>
      </c>
      <c r="T51" s="11">
        <f>D51/('Male Baseline'!AB51+'Female Baseline'!AB51)</f>
        <v>1.8632174053126265E-4</v>
      </c>
      <c r="U51" s="11">
        <f>E51/('Male Baseline'!AC51+'Female Baseline'!AC51)</f>
        <v>0.14670930476076585</v>
      </c>
      <c r="V51" s="11">
        <f>H51/('Male Baseline'!AD51+'Female Baseline'!AD51)</f>
        <v>0.2988311801152474</v>
      </c>
      <c r="W51" s="11">
        <f>I51/('Male Baseline'!AE51+'Female Baseline'!AE51)</f>
        <v>0.36431613432175541</v>
      </c>
      <c r="Y51" s="11">
        <f t="shared" si="22"/>
        <v>-5.132299455215289E-3</v>
      </c>
      <c r="Z51" s="11">
        <f t="shared" si="21"/>
        <v>-2.3306200324696956E-3</v>
      </c>
      <c r="AA51" s="11">
        <f t="shared" si="21"/>
        <v>0.13728543341857988</v>
      </c>
      <c r="AB51" s="11">
        <f t="shared" si="21"/>
        <v>0.25434629676797582</v>
      </c>
      <c r="AC51" s="11">
        <f t="shared" si="21"/>
        <v>0.32616915234552069</v>
      </c>
      <c r="AE51" s="37">
        <f>2*POWER(AN$2/AVERAGE(MalDeath!BS49:BS53),0.5)</f>
        <v>6.9621325814744672E-2</v>
      </c>
      <c r="AF51" s="37">
        <f t="shared" si="23"/>
        <v>-6.9621325814744672E-2</v>
      </c>
      <c r="AG51" s="37">
        <f t="shared" si="24"/>
        <v>0.13924265162948934</v>
      </c>
      <c r="AI51" s="55">
        <f>-3*POWER(AVERAGE(MalDeath!BS49:BS53)/2.5,0.5)</f>
        <v>-29.295733477760887</v>
      </c>
      <c r="AJ51" s="55">
        <f t="shared" si="18"/>
        <v>58.591466955521774</v>
      </c>
      <c r="AK51" s="55">
        <f t="shared" si="9"/>
        <v>29.295733477760887</v>
      </c>
    </row>
    <row r="52" spans="1:37" x14ac:dyDescent="0.2">
      <c r="A52" t="str">
        <f>MalCnts!A52</f>
        <v>49 jaar</v>
      </c>
      <c r="C52" s="9">
        <f>'Male Baseline'!AN52+'Female Baseline'!AN52</f>
        <v>-4.1318160372374164</v>
      </c>
      <c r="D52" s="9">
        <f>'Male Baseline'!AO52+'Female Baseline'!AO52</f>
        <v>0.59108790590982441</v>
      </c>
      <c r="E52" s="9">
        <f>'Male Baseline'!AP52+'Female Baseline'!AP52</f>
        <v>63.888229943458462</v>
      </c>
      <c r="F52" s="9">
        <f>'Male Baseline'!AQ52+'Female Baseline'!AQ52</f>
        <v>83.14885064384157</v>
      </c>
      <c r="G52" s="9">
        <f>'Male Baseline'!AR52+'Female Baseline'!AR52</f>
        <v>94.504601743323008</v>
      </c>
      <c r="H52" s="9">
        <f t="shared" si="19"/>
        <v>115.0929656155708</v>
      </c>
      <c r="I52" s="9">
        <f t="shared" si="20"/>
        <v>136.07902706524379</v>
      </c>
      <c r="J52" s="9">
        <f t="shared" si="11"/>
        <v>-5.8114906204518704</v>
      </c>
      <c r="K52" s="9">
        <f t="shared" si="12"/>
        <v>2.0980786683862993</v>
      </c>
      <c r="L52" s="9">
        <f t="shared" si="13"/>
        <v>60.506874582441036</v>
      </c>
      <c r="M52" s="9">
        <f t="shared" si="14"/>
        <v>77.028258498893393</v>
      </c>
      <c r="N52" s="9">
        <f t="shared" si="15"/>
        <v>88.977498172079734</v>
      </c>
      <c r="O52" s="9">
        <f t="shared" si="10"/>
        <v>103.70750984775729</v>
      </c>
      <c r="P52" s="9">
        <f t="shared" si="6"/>
        <v>132.0214178196822</v>
      </c>
      <c r="Q52" s="9">
        <f t="shared" si="7"/>
        <v>144.69561748273503</v>
      </c>
      <c r="R52" s="9"/>
      <c r="S52" s="11">
        <f>C52/('Male Baseline'!AA52+'Female Baseline'!AA52)</f>
        <v>-8.4365247420792183E-3</v>
      </c>
      <c r="T52" s="11">
        <f>D52/('Male Baseline'!AB52+'Female Baseline'!AB52)</f>
        <v>1.2731789316046877E-3</v>
      </c>
      <c r="U52" s="11">
        <f>E52/('Male Baseline'!AC52+'Female Baseline'!AC52)</f>
        <v>0.14816351263505076</v>
      </c>
      <c r="V52" s="11">
        <f>H52/('Male Baseline'!AD52+'Female Baseline'!AD52)</f>
        <v>0.28960997697646096</v>
      </c>
      <c r="W52" s="11">
        <f>I52/('Male Baseline'!AE52+'Female Baseline'!AE52)</f>
        <v>0.38168817445852882</v>
      </c>
      <c r="Y52" s="11">
        <f t="shared" si="22"/>
        <v>-1.1641055211448875E-2</v>
      </c>
      <c r="Z52" s="11">
        <f t="shared" si="21"/>
        <v>4.1347689903588978E-3</v>
      </c>
      <c r="AA52" s="11">
        <f t="shared" si="21"/>
        <v>0.13871723171605771</v>
      </c>
      <c r="AB52" s="11">
        <f t="shared" si="21"/>
        <v>0.26400984163289781</v>
      </c>
      <c r="AC52" s="11">
        <f t="shared" si="21"/>
        <v>0.33885820929551858</v>
      </c>
      <c r="AE52" s="37">
        <f>2*POWER(AN$2/AVERAGE(MalDeath!BS50:BS54),0.5)</f>
        <v>6.5179490739586898E-2</v>
      </c>
      <c r="AF52" s="37">
        <f t="shared" si="23"/>
        <v>-6.5179490739586898E-2</v>
      </c>
      <c r="AG52" s="37">
        <f t="shared" si="24"/>
        <v>0.1303589814791738</v>
      </c>
      <c r="AI52" s="55">
        <f>-3*POWER(AVERAGE(MalDeath!BS50:BS54)/2.5,0.5)</f>
        <v>-31.292171544972714</v>
      </c>
      <c r="AJ52" s="55">
        <f t="shared" si="18"/>
        <v>62.584343089945428</v>
      </c>
      <c r="AK52" s="55">
        <f t="shared" si="9"/>
        <v>31.292171544972714</v>
      </c>
    </row>
    <row r="53" spans="1:37" x14ac:dyDescent="0.2">
      <c r="A53" t="str">
        <f>MalCnts!A53</f>
        <v>50 jaar</v>
      </c>
      <c r="C53" s="9">
        <f>'Male Baseline'!AN53+'Female Baseline'!AN53</f>
        <v>-8.878019195202473</v>
      </c>
      <c r="D53" s="9">
        <f>'Male Baseline'!AO53+'Female Baseline'!AO53</f>
        <v>0.57555818608685172</v>
      </c>
      <c r="E53" s="9">
        <f>'Male Baseline'!AP53+'Female Baseline'!AP53</f>
        <v>71.443378382430581</v>
      </c>
      <c r="F53" s="9">
        <f>'Male Baseline'!AQ53+'Female Baseline'!AQ53</f>
        <v>85.443483061138991</v>
      </c>
      <c r="G53" s="9">
        <f>'Male Baseline'!AR53+'Female Baseline'!AR53</f>
        <v>106.8729719882497</v>
      </c>
      <c r="H53" s="9">
        <f t="shared" si="19"/>
        <v>121.16517225235428</v>
      </c>
      <c r="I53" s="9">
        <f t="shared" si="20"/>
        <v>149.59471351881919</v>
      </c>
      <c r="J53" s="9">
        <f t="shared" si="11"/>
        <v>-4.7169657875581654</v>
      </c>
      <c r="K53" s="9">
        <f t="shared" si="12"/>
        <v>0.20712420463838707</v>
      </c>
      <c r="L53" s="9">
        <f t="shared" si="13"/>
        <v>61.947088042111147</v>
      </c>
      <c r="M53" s="9">
        <f t="shared" si="14"/>
        <v>84.64695059494575</v>
      </c>
      <c r="N53" s="9">
        <f t="shared" si="15"/>
        <v>95.928229303947859</v>
      </c>
      <c r="O53" s="9">
        <f t="shared" si="10"/>
        <v>114.90038788616627</v>
      </c>
      <c r="P53" s="9">
        <f t="shared" si="6"/>
        <v>147.78198422782651</v>
      </c>
      <c r="Q53" s="9">
        <f t="shared" si="7"/>
        <v>161.93893821378896</v>
      </c>
      <c r="R53" s="9"/>
      <c r="S53" s="11">
        <f>C53/('Male Baseline'!AA53+'Female Baseline'!AA53)</f>
        <v>-1.6923239217798036E-2</v>
      </c>
      <c r="T53" s="11">
        <f>D53/('Male Baseline'!AB53+'Female Baseline'!AB53)</f>
        <v>1.0852307446262209E-3</v>
      </c>
      <c r="U53" s="11">
        <f>E53/('Male Baseline'!AC53+'Female Baseline'!AC53)</f>
        <v>0.14210879901733625</v>
      </c>
      <c r="V53" s="11">
        <f>H53/('Male Baseline'!AD53+'Female Baseline'!AD53)</f>
        <v>0.25975077213249281</v>
      </c>
      <c r="W53" s="11">
        <f>I53/('Male Baseline'!AE53+'Female Baseline'!AE53)</f>
        <v>0.34754307440742643</v>
      </c>
      <c r="Y53" s="11">
        <f t="shared" si="22"/>
        <v>-9.3086534699486599E-3</v>
      </c>
      <c r="Z53" s="11">
        <f t="shared" si="21"/>
        <v>6.7785574934935426E-4</v>
      </c>
      <c r="AA53" s="11">
        <f t="shared" si="21"/>
        <v>0.12724940871179394</v>
      </c>
      <c r="AB53" s="11">
        <f t="shared" si="21"/>
        <v>0.25175004473111251</v>
      </c>
      <c r="AC53" s="11">
        <f t="shared" si="21"/>
        <v>0.32358390952620886</v>
      </c>
      <c r="AE53" s="37">
        <f>2*POWER(AN$2/AVERAGE(MalDeath!BS51:BS55),0.5)</f>
        <v>6.2063289083417517E-2</v>
      </c>
      <c r="AF53" s="37">
        <f t="shared" si="23"/>
        <v>-6.2063289083417517E-2</v>
      </c>
      <c r="AG53" s="37">
        <f t="shared" si="24"/>
        <v>0.12412657816683503</v>
      </c>
      <c r="AI53" s="55">
        <f>-3*POWER(AVERAGE(MalDeath!BS51:BS55)/2.5,0.5)</f>
        <v>-32.863353450309965</v>
      </c>
      <c r="AJ53" s="55">
        <f t="shared" si="18"/>
        <v>65.726706900619931</v>
      </c>
      <c r="AK53" s="55">
        <f t="shared" si="9"/>
        <v>32.863353450309965</v>
      </c>
    </row>
    <row r="54" spans="1:37" x14ac:dyDescent="0.2">
      <c r="A54" t="str">
        <f>MalCnts!A54</f>
        <v>51 jaar</v>
      </c>
      <c r="C54" s="9">
        <f>'Male Baseline'!AN54+'Female Baseline'!AN54</f>
        <v>-8.4278687471597831</v>
      </c>
      <c r="D54" s="9">
        <f>'Male Baseline'!AO54+'Female Baseline'!AO54</f>
        <v>7.3440820631137802</v>
      </c>
      <c r="E54" s="9">
        <f>'Male Baseline'!AP54+'Female Baseline'!AP54</f>
        <v>66.314911030429542</v>
      </c>
      <c r="F54" s="9">
        <f>'Male Baseline'!AQ54+'Female Baseline'!AQ54</f>
        <v>92.164997596113437</v>
      </c>
      <c r="G54" s="9">
        <f>'Male Baseline'!AR54+'Female Baseline'!AR54</f>
        <v>101.63498371936025</v>
      </c>
      <c r="H54" s="9">
        <f t="shared" si="19"/>
        <v>125.3224531113282</v>
      </c>
      <c r="I54" s="9">
        <f t="shared" si="20"/>
        <v>147.71748251741695</v>
      </c>
      <c r="J54" s="9">
        <f t="shared" si="11"/>
        <v>-3.0502127237669869</v>
      </c>
      <c r="K54" s="9">
        <f t="shared" si="12"/>
        <v>-1.0150075341772709</v>
      </c>
      <c r="L54" s="9">
        <f t="shared" si="13"/>
        <v>58.192074596847284</v>
      </c>
      <c r="M54" s="9">
        <f t="shared" si="14"/>
        <v>85.915139511716973</v>
      </c>
      <c r="N54" s="9">
        <f t="shared" si="15"/>
        <v>101.17639351974825</v>
      </c>
      <c r="O54" s="9">
        <f t="shared" si="10"/>
        <v>116.88868353277255</v>
      </c>
      <c r="P54" s="9">
        <f t="shared" si="6"/>
        <v>158.62658746283137</v>
      </c>
      <c r="Q54" s="9">
        <f t="shared" si="7"/>
        <v>175.0673856336615</v>
      </c>
      <c r="R54" s="9"/>
      <c r="S54" s="11">
        <f>C54/('Male Baseline'!AA54+'Female Baseline'!AA54)</f>
        <v>-1.4407891884723441E-2</v>
      </c>
      <c r="T54" s="11">
        <f>D54/('Male Baseline'!AB54+'Female Baseline'!AB54)</f>
        <v>1.2784930129608968E-2</v>
      </c>
      <c r="U54" s="11">
        <f>E54/('Male Baseline'!AC54+'Female Baseline'!AC54)</f>
        <v>0.11391445032863262</v>
      </c>
      <c r="V54" s="11">
        <f>H54/('Male Baseline'!AD54+'Female Baseline'!AD54)</f>
        <v>0.2265943232041748</v>
      </c>
      <c r="W54" s="11">
        <f>I54/('Male Baseline'!AE54+'Female Baseline'!AE54)</f>
        <v>0.28659824933810918</v>
      </c>
      <c r="Y54" s="11">
        <f t="shared" si="22"/>
        <v>-6.1911866062892241E-3</v>
      </c>
      <c r="Z54" s="11">
        <f t="shared" si="21"/>
        <v>-1.0669713406042409E-3</v>
      </c>
      <c r="AA54" s="11">
        <f t="shared" si="21"/>
        <v>0.10851447936001961</v>
      </c>
      <c r="AB54" s="11">
        <f t="shared" si="21"/>
        <v>0.22105477722059894</v>
      </c>
      <c r="AC54" s="11">
        <f t="shared" si="21"/>
        <v>0.29322484495849088</v>
      </c>
      <c r="AE54" s="37">
        <f>2*POWER(AN$2/AVERAGE(MalDeath!BS52:BS56),0.5)</f>
        <v>5.8626850007544543E-2</v>
      </c>
      <c r="AF54" s="37">
        <f t="shared" si="23"/>
        <v>-5.8626850007544543E-2</v>
      </c>
      <c r="AG54" s="37">
        <f t="shared" si="24"/>
        <v>0.11725370001508909</v>
      </c>
      <c r="AI54" s="55">
        <f>-3*POWER(AVERAGE(MalDeath!BS52:BS56)/2.5,0.5)</f>
        <v>-34.789653634378141</v>
      </c>
      <c r="AJ54" s="55">
        <f t="shared" si="18"/>
        <v>69.579307268756281</v>
      </c>
      <c r="AK54" s="55">
        <f t="shared" si="9"/>
        <v>34.789653634378141</v>
      </c>
    </row>
    <row r="55" spans="1:37" x14ac:dyDescent="0.2">
      <c r="A55" t="str">
        <f>MalCnts!A55</f>
        <v>52 jaar</v>
      </c>
      <c r="C55" s="9">
        <f>'Male Baseline'!AN55+'Female Baseline'!AN55</f>
        <v>2.4226994744977786</v>
      </c>
      <c r="D55" s="9">
        <f>'Male Baseline'!AO55+'Female Baseline'!AO55</f>
        <v>-7.550698958293208</v>
      </c>
      <c r="E55" s="9">
        <f>'Male Baseline'!AP55+'Female Baseline'!AP55</f>
        <v>53.048162047991219</v>
      </c>
      <c r="F55" s="9">
        <f>'Male Baseline'!AQ55+'Female Baseline'!AQ55</f>
        <v>89.426778298532767</v>
      </c>
      <c r="G55" s="9">
        <f>'Male Baseline'!AR55+'Female Baseline'!AR55</f>
        <v>97.983627820224825</v>
      </c>
      <c r="H55" s="9">
        <f t="shared" si="19"/>
        <v>115.95085932252837</v>
      </c>
      <c r="I55" s="9">
        <f t="shared" si="20"/>
        <v>142.69701696949122</v>
      </c>
      <c r="J55" s="9">
        <f t="shared" si="11"/>
        <v>-2.6168389416341911</v>
      </c>
      <c r="K55" s="9">
        <f t="shared" si="12"/>
        <v>-3.251502022041342</v>
      </c>
      <c r="L55" s="9">
        <f t="shared" si="13"/>
        <v>48.158782658971077</v>
      </c>
      <c r="M55" s="9">
        <f t="shared" si="14"/>
        <v>89.860087839206926</v>
      </c>
      <c r="N55" s="9">
        <f t="shared" si="15"/>
        <v>102.82836850651559</v>
      </c>
      <c r="O55" s="9">
        <f t="shared" si="10"/>
        <v>118.95612513763056</v>
      </c>
      <c r="P55" s="9">
        <f t="shared" si="6"/>
        <v>161.27271027290186</v>
      </c>
      <c r="Q55" s="9">
        <f t="shared" si="7"/>
        <v>182.14166223793126</v>
      </c>
      <c r="R55" s="9"/>
      <c r="S55" s="11">
        <f>C55/('Male Baseline'!AA55+'Female Baseline'!AA55)</f>
        <v>3.7088688683414974E-3</v>
      </c>
      <c r="T55" s="11">
        <f>D55/('Male Baseline'!AB55+'Female Baseline'!AB55)</f>
        <v>-1.1940382799624368E-2</v>
      </c>
      <c r="U55" s="11">
        <f>E55/('Male Baseline'!AC55+'Female Baseline'!AC55)</f>
        <v>8.5350976817184204E-2</v>
      </c>
      <c r="V55" s="11">
        <f>H55/('Male Baseline'!AD55+'Female Baseline'!AD55)</f>
        <v>0.18396397122718672</v>
      </c>
      <c r="W55" s="11">
        <f>I55/('Male Baseline'!AE55+'Female Baseline'!AE55)</f>
        <v>0.23777391510522425</v>
      </c>
      <c r="Y55" s="11">
        <f t="shared" si="22"/>
        <v>-4.973683449088313E-3</v>
      </c>
      <c r="Z55" s="11">
        <f t="shared" si="21"/>
        <v>-3.9703294503827171E-3</v>
      </c>
      <c r="AA55" s="11">
        <f t="shared" si="21"/>
        <v>8.2461985910218111E-2</v>
      </c>
      <c r="AB55" s="11">
        <f t="shared" si="21"/>
        <v>0.19274681320132073</v>
      </c>
      <c r="AC55" s="11">
        <f t="shared" si="21"/>
        <v>0.25926325775276216</v>
      </c>
      <c r="AE55" s="37">
        <f>2*POWER(AN$2/AVERAGE(MalDeath!BS53:BS57),0.5)</f>
        <v>5.6297237264630998E-2</v>
      </c>
      <c r="AF55" s="37">
        <f t="shared" si="23"/>
        <v>-5.6297237264630998E-2</v>
      </c>
      <c r="AG55" s="37">
        <f t="shared" si="24"/>
        <v>0.112594474529262</v>
      </c>
      <c r="AI55" s="55">
        <f>-3*POWER(AVERAGE(MalDeath!BS53:BS57)/2.5,0.5)</f>
        <v>-36.22926993468127</v>
      </c>
      <c r="AJ55" s="55">
        <f t="shared" si="18"/>
        <v>72.458539869362539</v>
      </c>
      <c r="AK55" s="55">
        <f t="shared" si="9"/>
        <v>36.22926993468127</v>
      </c>
    </row>
    <row r="56" spans="1:37" x14ac:dyDescent="0.2">
      <c r="A56" t="str">
        <f>MalCnts!A56</f>
        <v>53 jaar</v>
      </c>
      <c r="C56" s="9">
        <f>'Male Baseline'!AN56+'Female Baseline'!AN56</f>
        <v>3.7639408862669601</v>
      </c>
      <c r="D56" s="9">
        <f>'Male Baseline'!AO56+'Female Baseline'!AO56</f>
        <v>-6.0350668677036028</v>
      </c>
      <c r="E56" s="9">
        <f>'Male Baseline'!AP56+'Female Baseline'!AP56</f>
        <v>36.265691579926596</v>
      </c>
      <c r="F56" s="9">
        <f>'Male Baseline'!AQ56+'Female Baseline'!AQ56</f>
        <v>79.391587958958098</v>
      </c>
      <c r="G56" s="9">
        <f>'Male Baseline'!AR56+'Female Baseline'!AR56</f>
        <v>104.88578232758348</v>
      </c>
      <c r="H56" s="9">
        <f t="shared" si="19"/>
        <v>97.524433748921396</v>
      </c>
      <c r="I56" s="9">
        <f t="shared" si="20"/>
        <v>144.58157630706253</v>
      </c>
      <c r="J56" s="9">
        <f t="shared" si="11"/>
        <v>2.0071926204902835</v>
      </c>
      <c r="K56" s="9">
        <f t="shared" si="12"/>
        <v>-6.1970374398720383</v>
      </c>
      <c r="L56" s="9">
        <f t="shared" si="13"/>
        <v>31.529631854166826</v>
      </c>
      <c r="M56" s="9">
        <f t="shared" si="14"/>
        <v>95.459309108890125</v>
      </c>
      <c r="N56" s="9">
        <f t="shared" si="15"/>
        <v>100.59992751208475</v>
      </c>
      <c r="O56" s="9">
        <f t="shared" si="10"/>
        <v>119.53870043837566</v>
      </c>
      <c r="P56" s="9">
        <f t="shared" si="6"/>
        <v>160.07799008090004</v>
      </c>
      <c r="Q56" s="9">
        <f t="shared" si="7"/>
        <v>181.23628264853568</v>
      </c>
      <c r="R56" s="9"/>
      <c r="S56" s="11">
        <f>C56/('Male Baseline'!AA56+'Female Baseline'!AA56)</f>
        <v>5.1028539448130733E-3</v>
      </c>
      <c r="T56" s="11">
        <f>D56/('Male Baseline'!AB56+'Female Baseline'!AB56)</f>
        <v>-8.5378137092367128E-3</v>
      </c>
      <c r="U56" s="11">
        <f>E56/('Male Baseline'!AC56+'Female Baseline'!AC56)</f>
        <v>5.3034658001894219E-2</v>
      </c>
      <c r="V56" s="11">
        <f>H56/('Male Baseline'!AD56+'Female Baseline'!AD56)</f>
        <v>0.1453548425626793</v>
      </c>
      <c r="W56" s="11">
        <f>I56/('Male Baseline'!AE56+'Female Baseline'!AE56)</f>
        <v>0.21252081148316582</v>
      </c>
      <c r="Y56" s="11">
        <f t="shared" si="22"/>
        <v>1.5657223063348549E-3</v>
      </c>
      <c r="Z56" s="11">
        <f t="shared" si="21"/>
        <v>-7.3612883982818638E-3</v>
      </c>
      <c r="AA56" s="11">
        <f t="shared" si="21"/>
        <v>5.1292059155186975E-2</v>
      </c>
      <c r="AB56" s="11">
        <f t="shared" si="21"/>
        <v>0.1672102911216034</v>
      </c>
      <c r="AC56" s="11">
        <f t="shared" si="21"/>
        <v>0.22850057308071881</v>
      </c>
      <c r="AE56" s="37">
        <f>2*POWER(AN$2/AVERAGE(MalDeath!BS54:BS58),0.5)</f>
        <v>5.3441972068176226E-2</v>
      </c>
      <c r="AF56" s="37">
        <f t="shared" si="23"/>
        <v>-5.3441972068176226E-2</v>
      </c>
      <c r="AG56" s="37">
        <f t="shared" si="24"/>
        <v>0.10688394413635245</v>
      </c>
      <c r="AI56" s="55">
        <f>-3*POWER(AVERAGE(MalDeath!BS54:BS58)/2.5,0.5)</f>
        <v>-38.164905345094198</v>
      </c>
      <c r="AJ56" s="55">
        <f t="shared" si="18"/>
        <v>76.329810690188395</v>
      </c>
      <c r="AK56" s="55">
        <f t="shared" si="9"/>
        <v>38.164905345094198</v>
      </c>
    </row>
    <row r="57" spans="1:37" x14ac:dyDescent="0.2">
      <c r="A57" t="str">
        <f>MalCnts!A57</f>
        <v>54 jaar</v>
      </c>
      <c r="C57" s="9">
        <f>'Male Baseline'!AN57+'Female Baseline'!AN57</f>
        <v>-1.9649471265734406</v>
      </c>
      <c r="D57" s="9">
        <f>'Male Baseline'!AO57+'Female Baseline'!AO57</f>
        <v>-10.59138453341053</v>
      </c>
      <c r="E57" s="9">
        <f>'Male Baseline'!AP57+'Female Baseline'!AP57</f>
        <v>13.721770254077478</v>
      </c>
      <c r="F57" s="9">
        <f>'Male Baseline'!AQ57+'Female Baseline'!AQ57</f>
        <v>102.87359228129131</v>
      </c>
      <c r="G57" s="9">
        <f>'Male Baseline'!AR57+'Female Baseline'!AR57</f>
        <v>102.76447667715971</v>
      </c>
      <c r="H57" s="9">
        <f t="shared" si="19"/>
        <v>109.73447740833005</v>
      </c>
      <c r="I57" s="9">
        <f t="shared" si="20"/>
        <v>154.20127281780537</v>
      </c>
      <c r="J57" s="9">
        <f t="shared" si="11"/>
        <v>6.3427509726376385</v>
      </c>
      <c r="K57" s="9">
        <f t="shared" si="12"/>
        <v>-11.605713290064411</v>
      </c>
      <c r="L57" s="9">
        <f t="shared" si="13"/>
        <v>13.868938413905553</v>
      </c>
      <c r="M57" s="9">
        <f t="shared" si="14"/>
        <v>100.56250082342044</v>
      </c>
      <c r="N57" s="9">
        <f t="shared" si="15"/>
        <v>100.42515887313425</v>
      </c>
      <c r="O57" s="9">
        <f t="shared" si="10"/>
        <v>116.32731675050385</v>
      </c>
      <c r="P57" s="9">
        <f t="shared" si="6"/>
        <v>160.19450909232208</v>
      </c>
      <c r="Q57" s="9">
        <f t="shared" si="7"/>
        <v>180.46415391358425</v>
      </c>
      <c r="R57" s="9"/>
      <c r="S57" s="11">
        <f>C57/('Male Baseline'!AA57+'Female Baseline'!AA57)</f>
        <v>-2.3490089560746588E-3</v>
      </c>
      <c r="T57" s="11">
        <f>D57/('Male Baseline'!AB57+'Female Baseline'!AB57)</f>
        <v>-1.3243611617287694E-2</v>
      </c>
      <c r="U57" s="11">
        <f>E57/('Male Baseline'!AC57+'Female Baseline'!AC57)</f>
        <v>1.7901045386043292E-2</v>
      </c>
      <c r="V57" s="11">
        <f>H57/('Male Baseline'!AD57+'Female Baseline'!AD57)</f>
        <v>0.14807015688007014</v>
      </c>
      <c r="W57" s="11">
        <f>I57/('Male Baseline'!AE57+'Female Baseline'!AE57)</f>
        <v>0.21188023842988532</v>
      </c>
      <c r="Y57" s="11">
        <f t="shared" si="22"/>
        <v>7.1691627952154974E-3</v>
      </c>
      <c r="Z57" s="11">
        <f t="shared" si="21"/>
        <v>-1.4004357200498732E-2</v>
      </c>
      <c r="AA57" s="11">
        <f t="shared" si="21"/>
        <v>2.3889075257244173E-2</v>
      </c>
      <c r="AB57" s="11">
        <f t="shared" si="21"/>
        <v>0.14539950583459163</v>
      </c>
      <c r="AC57" s="11">
        <f t="shared" si="21"/>
        <v>0.20795451174464957</v>
      </c>
      <c r="AE57" s="37">
        <f>2*POWER(AN$2/AVERAGE(MalDeath!BS55:BS59),0.5)</f>
        <v>5.0924036862967821E-2</v>
      </c>
      <c r="AF57" s="37">
        <f t="shared" si="23"/>
        <v>-5.0924036862967821E-2</v>
      </c>
      <c r="AG57" s="37">
        <f t="shared" si="24"/>
        <v>0.10184807372593564</v>
      </c>
      <c r="AI57" s="55">
        <f>-3*POWER(AVERAGE(MalDeath!BS55:BS59)/2.5,0.5)</f>
        <v>-40.051966243868733</v>
      </c>
      <c r="AJ57" s="55">
        <f t="shared" si="18"/>
        <v>80.103932487737467</v>
      </c>
      <c r="AK57" s="55">
        <f t="shared" si="9"/>
        <v>40.051966243868733</v>
      </c>
    </row>
    <row r="58" spans="1:37" x14ac:dyDescent="0.2">
      <c r="A58" t="str">
        <f>MalCnts!A58</f>
        <v>55 jaar</v>
      </c>
      <c r="C58" s="9">
        <f>'Male Baseline'!AN58+'Female Baseline'!AN58</f>
        <v>14.242138615419902</v>
      </c>
      <c r="D58" s="9">
        <f>'Male Baseline'!AO58+'Female Baseline'!AO58</f>
        <v>-14.152118903066627</v>
      </c>
      <c r="E58" s="9">
        <f>'Male Baseline'!AP58+'Female Baseline'!AP58</f>
        <v>-11.702375641590731</v>
      </c>
      <c r="F58" s="9">
        <f>'Male Baseline'!AQ58+'Female Baseline'!AQ58</f>
        <v>113.43958940955498</v>
      </c>
      <c r="G58" s="9">
        <f>'Male Baseline'!AR58+'Female Baseline'!AR58</f>
        <v>95.730767016095527</v>
      </c>
      <c r="H58" s="9">
        <f t="shared" si="19"/>
        <v>107.58840158875962</v>
      </c>
      <c r="I58" s="9">
        <f t="shared" si="20"/>
        <v>152.45056172087303</v>
      </c>
      <c r="J58" s="9">
        <f t="shared" si="11"/>
        <v>9.0680437955953437</v>
      </c>
      <c r="K58" s="9">
        <f t="shared" si="12"/>
        <v>-12.972624950357414</v>
      </c>
      <c r="L58" s="9">
        <f t="shared" si="13"/>
        <v>-1.6264819073112116</v>
      </c>
      <c r="M58" s="9">
        <f t="shared" si="14"/>
        <v>107.57039703370822</v>
      </c>
      <c r="N58" s="9">
        <f t="shared" si="15"/>
        <v>96.722425807113694</v>
      </c>
      <c r="O58" s="9">
        <f t="shared" si="10"/>
        <v>114.50486624066099</v>
      </c>
      <c r="P58" s="9">
        <f t="shared" si="6"/>
        <v>154.88608418236561</v>
      </c>
      <c r="Q58" s="9">
        <f t="shared" si="7"/>
        <v>176.81968035327475</v>
      </c>
      <c r="R58" s="9"/>
      <c r="S58" s="11">
        <f>C58/('Male Baseline'!AA58+'Female Baseline'!AA58)</f>
        <v>1.5773789559317804E-2</v>
      </c>
      <c r="T58" s="11">
        <f>D58/('Male Baseline'!AB58+'Female Baseline'!AB58)</f>
        <v>-1.5869563994869509E-2</v>
      </c>
      <c r="U58" s="11">
        <f>E58/('Male Baseline'!AC58+'Female Baseline'!AC58)</f>
        <v>-1.3740834757819514E-2</v>
      </c>
      <c r="V58" s="11">
        <f>H58/('Male Baseline'!AD58+'Female Baseline'!AD58)</f>
        <v>0.13206816173390612</v>
      </c>
      <c r="W58" s="11">
        <f>I58/('Male Baseline'!AE58+'Female Baseline'!AE58)</f>
        <v>0.19372965104720952</v>
      </c>
      <c r="Y58" s="11">
        <f t="shared" si="22"/>
        <v>9.4183368345720827E-3</v>
      </c>
      <c r="Z58" s="11">
        <f t="shared" si="21"/>
        <v>-1.4342903632837928E-2</v>
      </c>
      <c r="AA58" s="11">
        <f t="shared" si="21"/>
        <v>2.1553126908646554E-3</v>
      </c>
      <c r="AB58" s="11">
        <f t="shared" si="21"/>
        <v>0.13026729967217707</v>
      </c>
      <c r="AC58" s="11">
        <f t="shared" si="21"/>
        <v>0.18898890318538258</v>
      </c>
      <c r="AE58" s="37">
        <f>2*POWER(AN$2/AVERAGE(MalDeath!BS56:BS60),0.5)</f>
        <v>4.8064405086265166E-2</v>
      </c>
      <c r="AF58" s="37">
        <f t="shared" si="23"/>
        <v>-4.8064405086265166E-2</v>
      </c>
      <c r="AG58" s="37">
        <f t="shared" si="24"/>
        <v>9.6128810172530332E-2</v>
      </c>
      <c r="AI58" s="55">
        <f>-3*POWER(AVERAGE(MalDeath!BS56:BS60)/2.5,0.5)</f>
        <v>-42.434891304208612</v>
      </c>
      <c r="AJ58" s="55">
        <f t="shared" si="18"/>
        <v>84.869782608417225</v>
      </c>
      <c r="AK58" s="55">
        <f t="shared" si="9"/>
        <v>42.434891304208612</v>
      </c>
    </row>
    <row r="59" spans="1:37" x14ac:dyDescent="0.2">
      <c r="A59" t="str">
        <f>MalCnts!A59</f>
        <v>56 jaar</v>
      </c>
      <c r="C59" s="9">
        <f>'Male Baseline'!AN59+'Female Baseline'!AN59</f>
        <v>13.249923013576995</v>
      </c>
      <c r="D59" s="9">
        <f>'Male Baseline'!AO59+'Female Baseline'!AO59</f>
        <v>-19.699297187848092</v>
      </c>
      <c r="E59" s="9">
        <f>'Male Baseline'!AP59+'Female Baseline'!AP59</f>
        <v>-21.988556170876791</v>
      </c>
      <c r="F59" s="9">
        <f>'Male Baseline'!AQ59+'Female Baseline'!AQ59</f>
        <v>117.68095616876511</v>
      </c>
      <c r="G59" s="9">
        <f>'Male Baseline'!AR59+'Female Baseline'!AR59</f>
        <v>100.7611405246077</v>
      </c>
      <c r="H59" s="9">
        <f t="shared" si="19"/>
        <v>106.68667808332671</v>
      </c>
      <c r="I59" s="9">
        <f t="shared" si="20"/>
        <v>159.60161860899024</v>
      </c>
      <c r="J59" s="9">
        <f t="shared" si="11"/>
        <v>12.603688426889883</v>
      </c>
      <c r="K59" s="9">
        <f t="shared" si="12"/>
        <v>-16.146839396886747</v>
      </c>
      <c r="L59" s="9">
        <f t="shared" si="13"/>
        <v>-13.40541242121888</v>
      </c>
      <c r="M59" s="9">
        <f t="shared" si="14"/>
        <v>115.97832361858259</v>
      </c>
      <c r="N59" s="9">
        <f t="shared" si="15"/>
        <v>87.599456582396925</v>
      </c>
      <c r="O59" s="9">
        <f t="shared" si="10"/>
        <v>115.16508266492698</v>
      </c>
      <c r="P59" s="9">
        <f t="shared" si="6"/>
        <v>144.85188970272742</v>
      </c>
      <c r="Q59" s="9">
        <f t="shared" si="7"/>
        <v>165.04249867357973</v>
      </c>
      <c r="R59" s="9"/>
      <c r="S59" s="11">
        <f>C59/('Male Baseline'!AA59+'Female Baseline'!AA59)</f>
        <v>1.3609310559679769E-2</v>
      </c>
      <c r="T59" s="11">
        <f>D59/('Male Baseline'!AB59+'Female Baseline'!AB59)</f>
        <v>-2.043041388147537E-2</v>
      </c>
      <c r="U59" s="11">
        <f>E59/('Male Baseline'!AC59+'Female Baseline'!AC59)</f>
        <v>-2.3100469161081341E-2</v>
      </c>
      <c r="V59" s="11">
        <f>H59/('Male Baseline'!AD59+'Female Baseline'!AD59)</f>
        <v>0.1175403967691159</v>
      </c>
      <c r="W59" s="11">
        <f>I59/('Male Baseline'!AE59+'Female Baseline'!AE59)</f>
        <v>0.1838679426577628</v>
      </c>
      <c r="Y59" s="11">
        <f t="shared" si="22"/>
        <v>1.2092856281992744E-2</v>
      </c>
      <c r="Z59" s="11">
        <f t="shared" ref="Z59:Z107" si="25">AVERAGE(T57:T61)</f>
        <v>-1.6397345868313467E-2</v>
      </c>
      <c r="AA59" s="11">
        <f t="shared" ref="AA59:AA107" si="26">AVERAGE(U57:U61)</f>
        <v>-1.2393115482999626E-2</v>
      </c>
      <c r="AB59" s="11">
        <f t="shared" ref="AB59:AB107" si="27">AVERAGE(V57:V61)</f>
        <v>0.12046884494192381</v>
      </c>
      <c r="AC59" s="11">
        <f t="shared" ref="AC59:AC107" si="28">AVERAGE(W57:W61)</f>
        <v>0.16764330336491118</v>
      </c>
      <c r="AE59" s="37">
        <f>2*POWER(AN$2/AVERAGE(MalDeath!BS57:BS61),0.5)</f>
        <v>4.5937112735070132E-2</v>
      </c>
      <c r="AF59" s="37">
        <f t="shared" si="23"/>
        <v>-4.5937112735070132E-2</v>
      </c>
      <c r="AG59" s="37">
        <f t="shared" si="24"/>
        <v>9.1874225470140264E-2</v>
      </c>
      <c r="AI59" s="55">
        <f>-3*POWER(AVERAGE(MalDeath!BS57:BS61)/2.5,0.5)</f>
        <v>-44.400000000000006</v>
      </c>
      <c r="AJ59" s="55">
        <f t="shared" si="18"/>
        <v>88.800000000000011</v>
      </c>
      <c r="AK59" s="55">
        <f t="shared" si="9"/>
        <v>44.400000000000006</v>
      </c>
    </row>
    <row r="60" spans="1:37" x14ac:dyDescent="0.2">
      <c r="A60" t="str">
        <f>MalCnts!A60</f>
        <v>57 jaar</v>
      </c>
      <c r="C60" s="9">
        <f>'Male Baseline'!AN60+'Female Baseline'!AN60</f>
        <v>16.049163589286298</v>
      </c>
      <c r="D60" s="9">
        <f>'Male Baseline'!AO60+'Female Baseline'!AO60</f>
        <v>-14.385257259758214</v>
      </c>
      <c r="E60" s="9">
        <f>'Male Baseline'!AP60+'Female Baseline'!AP60</f>
        <v>-24.428939558092612</v>
      </c>
      <c r="F60" s="9">
        <f>'Male Baseline'!AQ60+'Female Baseline'!AQ60</f>
        <v>124.46625934997158</v>
      </c>
      <c r="G60" s="9">
        <f>'Male Baseline'!AR60+'Female Baseline'!AR60</f>
        <v>79.469962490122128</v>
      </c>
      <c r="H60" s="9">
        <f t="shared" si="19"/>
        <v>112.25178957092527</v>
      </c>
      <c r="I60" s="9">
        <f t="shared" si="20"/>
        <v>141.70309216510793</v>
      </c>
      <c r="J60" s="9">
        <f t="shared" si="11"/>
        <v>17.092516820045677</v>
      </c>
      <c r="K60" s="9">
        <f t="shared" si="12"/>
        <v>-20.511579973786787</v>
      </c>
      <c r="L60" s="9">
        <f t="shared" si="13"/>
        <v>-19.58684331501394</v>
      </c>
      <c r="M60" s="9">
        <f t="shared" si="14"/>
        <v>113.07751149602913</v>
      </c>
      <c r="N60" s="9">
        <f t="shared" si="15"/>
        <v>72.72153479607644</v>
      </c>
      <c r="O60" s="9">
        <f t="shared" si="10"/>
        <v>106.3748052854197</v>
      </c>
      <c r="P60" s="9">
        <f t="shared" si="6"/>
        <v>130.30407612853992</v>
      </c>
      <c r="Q60" s="9">
        <f t="shared" si="7"/>
        <v>145.14747964744015</v>
      </c>
      <c r="R60" s="9"/>
      <c r="S60" s="11">
        <f>C60/('Male Baseline'!AA60+'Female Baseline'!AA60)</f>
        <v>1.4954739065124427E-2</v>
      </c>
      <c r="T60" s="11">
        <f>D60/('Male Baseline'!AB60+'Female Baseline'!AB60)</f>
        <v>-1.3633114961320358E-2</v>
      </c>
      <c r="U60" s="11">
        <f>E60/('Male Baseline'!AC60+'Female Baseline'!AC60)</f>
        <v>-2.3317836014713371E-2</v>
      </c>
      <c r="V60" s="11">
        <f>H60/('Male Baseline'!AD60+'Female Baseline'!AD60)</f>
        <v>0.10830294041511393</v>
      </c>
      <c r="W60" s="11">
        <f>I60/('Male Baseline'!AE60+'Female Baseline'!AE60)</f>
        <v>0.1429458723088895</v>
      </c>
      <c r="Y60" s="11">
        <f t="shared" si="22"/>
        <v>1.5766275793687244E-2</v>
      </c>
      <c r="Z60" s="11">
        <f t="shared" si="25"/>
        <v>-1.8880982856059755E-2</v>
      </c>
      <c r="AA60" s="11">
        <f t="shared" si="26"/>
        <v>-1.8675988877213223E-2</v>
      </c>
      <c r="AB60" s="11">
        <f t="shared" si="27"/>
        <v>0.10354629583696487</v>
      </c>
      <c r="AC60" s="11">
        <f t="shared" si="28"/>
        <v>0.13682841116912223</v>
      </c>
      <c r="AE60" s="37">
        <f>2*POWER(AN$2/AVERAGE(MalDeath!BS58:BS62),0.5)</f>
        <v>4.3681996697284994E-2</v>
      </c>
      <c r="AF60" s="37">
        <f t="shared" si="23"/>
        <v>-4.3681996697284994E-2</v>
      </c>
      <c r="AG60" s="37">
        <f t="shared" si="24"/>
        <v>8.7363993394569989E-2</v>
      </c>
      <c r="AI60" s="55">
        <f>-3*POWER(AVERAGE(MalDeath!BS58:BS62)/2.5,0.5)</f>
        <v>-46.692183500024932</v>
      </c>
      <c r="AJ60" s="55">
        <f t="shared" si="18"/>
        <v>93.384367000049863</v>
      </c>
      <c r="AK60" s="55">
        <f t="shared" si="9"/>
        <v>46.692183500024932</v>
      </c>
    </row>
    <row r="61" spans="1:37" x14ac:dyDescent="0.2">
      <c r="A61" t="str">
        <f>MalCnts!A61</f>
        <v>58 jaar</v>
      </c>
      <c r="C61" s="9">
        <f>'Male Baseline'!AN61+'Female Baseline'!AN61</f>
        <v>21.442164042739662</v>
      </c>
      <c r="D61" s="9">
        <f>'Male Baseline'!AO61+'Female Baseline'!AO61</f>
        <v>-21.906139100350277</v>
      </c>
      <c r="E61" s="9">
        <f>'Male Baseline'!AP61+'Female Baseline'!AP61</f>
        <v>-22.628960989611755</v>
      </c>
      <c r="F61" s="9">
        <f>'Male Baseline'!AQ61+'Female Baseline'!AQ61</f>
        <v>121.4312208833299</v>
      </c>
      <c r="G61" s="9">
        <f>'Male Baseline'!AR61+'Female Baseline'!AR61</f>
        <v>59.270936203999597</v>
      </c>
      <c r="H61" s="9">
        <f t="shared" si="19"/>
        <v>110.11674038852402</v>
      </c>
      <c r="I61" s="9">
        <f t="shared" si="20"/>
        <v>119.98654664566455</v>
      </c>
      <c r="J61" s="9">
        <f t="shared" si="11"/>
        <v>17.005961305634415</v>
      </c>
      <c r="K61" s="9">
        <f t="shared" si="12"/>
        <v>-25.839756267307571</v>
      </c>
      <c r="L61" s="9">
        <f t="shared" si="13"/>
        <v>-18.418176471864108</v>
      </c>
      <c r="M61" s="9">
        <f t="shared" si="14"/>
        <v>110.10179130747152</v>
      </c>
      <c r="N61" s="9">
        <f t="shared" si="15"/>
        <v>57.460527299534419</v>
      </c>
      <c r="O61" s="9">
        <f t="shared" si="10"/>
        <v>100.30836964996455</v>
      </c>
      <c r="P61" s="9">
        <f t="shared" si="6"/>
        <v>110.64792994224428</v>
      </c>
      <c r="Q61" s="9">
        <f t="shared" si="7"/>
        <v>122.61256536380438</v>
      </c>
      <c r="R61" s="9"/>
      <c r="S61" s="11">
        <f>C61/('Male Baseline'!AA61+'Female Baseline'!AA61)</f>
        <v>1.8475451181916378E-2</v>
      </c>
      <c r="T61" s="11">
        <f>D61/('Male Baseline'!AB61+'Female Baseline'!AB61)</f>
        <v>-1.8810024886614405E-2</v>
      </c>
      <c r="U61" s="11">
        <f>E61/('Male Baseline'!AC61+'Female Baseline'!AC61)</f>
        <v>-1.9707482867427187E-2</v>
      </c>
      <c r="V61" s="11">
        <f>H61/('Male Baseline'!AD61+'Female Baseline'!AD61)</f>
        <v>9.6362568911412969E-2</v>
      </c>
      <c r="W61" s="11">
        <f>I61/('Male Baseline'!AE61+'Female Baseline'!AE61)</f>
        <v>0.10579281238080873</v>
      </c>
      <c r="Y61" s="11">
        <f t="shared" si="22"/>
        <v>1.4617330970285738E-2</v>
      </c>
      <c r="Z61" s="11">
        <f t="shared" si="25"/>
        <v>-2.1579177981478355E-2</v>
      </c>
      <c r="AA61" s="11">
        <f t="shared" si="26"/>
        <v>-1.6778407039981989E-2</v>
      </c>
      <c r="AB61" s="11">
        <f t="shared" si="27"/>
        <v>9.0884492343924053E-2</v>
      </c>
      <c r="AC61" s="11">
        <f t="shared" si="28"/>
        <v>0.10802607453525041</v>
      </c>
      <c r="AE61" s="37">
        <f>2*POWER(AN$2/AVERAGE(MalDeath!BS59:BS63),0.5)</f>
        <v>4.1849402263019059E-2</v>
      </c>
      <c r="AF61" s="37">
        <f t="shared" si="23"/>
        <v>-4.1849402263019059E-2</v>
      </c>
      <c r="AG61" s="37">
        <f t="shared" si="24"/>
        <v>8.3698804526038117E-2</v>
      </c>
      <c r="AI61" s="55">
        <f>-3*POWER(AVERAGE(MalDeath!BS59:BS63)/2.5,0.5)</f>
        <v>-48.736844378765426</v>
      </c>
      <c r="AJ61" s="55">
        <f t="shared" si="18"/>
        <v>97.473688757530851</v>
      </c>
      <c r="AK61" s="55">
        <f t="shared" si="9"/>
        <v>48.736844378765426</v>
      </c>
    </row>
    <row r="62" spans="1:37" x14ac:dyDescent="0.2">
      <c r="A62" t="str">
        <f>MalCnts!A62</f>
        <v>59 jaar</v>
      </c>
      <c r="C62" s="9">
        <f>'Male Baseline'!AN62+'Female Baseline'!AN62</f>
        <v>20.479194839205526</v>
      </c>
      <c r="D62" s="9">
        <f>'Male Baseline'!AO62+'Female Baseline'!AO62</f>
        <v>-32.415087417910719</v>
      </c>
      <c r="E62" s="9">
        <f>'Male Baseline'!AP62+'Female Baseline'!AP62</f>
        <v>-17.185384214897809</v>
      </c>
      <c r="F62" s="9">
        <f>'Male Baseline'!AQ62+'Female Baseline'!AQ62</f>
        <v>88.369531668524019</v>
      </c>
      <c r="G62" s="9">
        <f>'Male Baseline'!AR62+'Female Baseline'!AR62</f>
        <v>28.374867745557175</v>
      </c>
      <c r="H62" s="9">
        <f t="shared" si="19"/>
        <v>79.776839561075121</v>
      </c>
      <c r="I62" s="9">
        <f t="shared" si="20"/>
        <v>72.559633579819177</v>
      </c>
      <c r="J62" s="9">
        <f t="shared" si="11"/>
        <v>17.806708321347877</v>
      </c>
      <c r="K62" s="9">
        <f t="shared" si="12"/>
        <v>-32.575128234655587</v>
      </c>
      <c r="L62" s="9">
        <f t="shared" si="13"/>
        <v>-9.9629809887019665</v>
      </c>
      <c r="M62" s="9">
        <f t="shared" si="14"/>
        <v>105.35155593392339</v>
      </c>
      <c r="N62" s="9">
        <f t="shared" si="15"/>
        <v>39.579635291396706</v>
      </c>
      <c r="O62" s="9">
        <f t="shared" si="10"/>
        <v>96.142467697991336</v>
      </c>
      <c r="P62" s="9">
        <f t="shared" si="6"/>
        <v>89.733820116378979</v>
      </c>
      <c r="Q62" s="9">
        <f t="shared" si="7"/>
        <v>94.903600262518836</v>
      </c>
      <c r="R62" s="9"/>
      <c r="S62" s="11">
        <f>C62/('Male Baseline'!AA62+'Female Baseline'!AA62)</f>
        <v>1.6018088602397857E-2</v>
      </c>
      <c r="T62" s="11">
        <f>D62/('Male Baseline'!AB62+'Female Baseline'!AB62)</f>
        <v>-2.5661796556019131E-2</v>
      </c>
      <c r="U62" s="11">
        <f>E62/('Male Baseline'!AC62+'Female Baseline'!AC62)</f>
        <v>-1.3513321585024709E-2</v>
      </c>
      <c r="V62" s="11">
        <f>H62/('Male Baseline'!AD62+'Female Baseline'!AD62)</f>
        <v>6.3457411355275384E-2</v>
      </c>
      <c r="W62" s="11">
        <f>I62/('Male Baseline'!AE62+'Female Baseline'!AE62)</f>
        <v>5.7805777450940669E-2</v>
      </c>
      <c r="Y62" s="11">
        <f t="shared" si="22"/>
        <v>1.4227978273315071E-2</v>
      </c>
      <c r="Z62" s="11">
        <f t="shared" si="25"/>
        <v>-2.4668471806906993E-2</v>
      </c>
      <c r="AA62" s="11">
        <f t="shared" si="26"/>
        <v>-9.4616802723221649E-3</v>
      </c>
      <c r="AB62" s="11">
        <f t="shared" si="27"/>
        <v>8.129958480935133E-2</v>
      </c>
      <c r="AC62" s="11">
        <f t="shared" si="28"/>
        <v>7.8959316279286942E-2</v>
      </c>
      <c r="AE62" s="37">
        <f>2*POWER(AN$2/AVERAGE(MalDeath!BS60:BS64),0.5)</f>
        <v>4.0297438876915281E-2</v>
      </c>
      <c r="AF62" s="37">
        <f t="shared" si="23"/>
        <v>-4.0297438876915281E-2</v>
      </c>
      <c r="AG62" s="37">
        <f t="shared" si="24"/>
        <v>8.0594877753830563E-2</v>
      </c>
      <c r="AI62" s="55">
        <f>-3*POWER(AVERAGE(MalDeath!BS60:BS64)/2.5,0.5)</f>
        <v>-50.613832101511541</v>
      </c>
      <c r="AJ62" s="55">
        <f t="shared" si="18"/>
        <v>101.22766420302308</v>
      </c>
      <c r="AK62" s="55">
        <f t="shared" si="9"/>
        <v>50.613832101511541</v>
      </c>
    </row>
    <row r="63" spans="1:37" x14ac:dyDescent="0.2">
      <c r="A63" t="str">
        <f>MalCnts!A63</f>
        <v>60 jaar</v>
      </c>
      <c r="C63" s="9">
        <f>'Male Baseline'!AN63+'Female Baseline'!AN63</f>
        <v>13.809361043363594</v>
      </c>
      <c r="D63" s="9">
        <f>'Male Baseline'!AO63+'Female Baseline'!AO63</f>
        <v>-40.793000370670541</v>
      </c>
      <c r="E63" s="9">
        <f>'Male Baseline'!AP63+'Female Baseline'!AP63</f>
        <v>-5.8590414258415784</v>
      </c>
      <c r="F63" s="9">
        <f>'Male Baseline'!AQ63+'Female Baseline'!AQ63</f>
        <v>98.560988466766943</v>
      </c>
      <c r="G63" s="9">
        <f>'Male Baseline'!AR63+'Female Baseline'!AR63</f>
        <v>19.425729533385471</v>
      </c>
      <c r="H63" s="9">
        <f t="shared" si="19"/>
        <v>95.631467753846152</v>
      </c>
      <c r="I63" s="9">
        <f t="shared" si="20"/>
        <v>68.706223766768943</v>
      </c>
      <c r="J63" s="9">
        <f t="shared" si="11"/>
        <v>18.294876694495002</v>
      </c>
      <c r="K63" s="9">
        <f t="shared" si="12"/>
        <v>-40.290453253158361</v>
      </c>
      <c r="L63" s="9">
        <f t="shared" si="13"/>
        <v>3.3935154661939833</v>
      </c>
      <c r="M63" s="9">
        <f t="shared" si="14"/>
        <v>99.98917055824603</v>
      </c>
      <c r="N63" s="9">
        <f t="shared" si="15"/>
        <v>26.805943520250178</v>
      </c>
      <c r="O63" s="9">
        <f t="shared" si="10"/>
        <v>95.007680063895052</v>
      </c>
      <c r="P63" s="9">
        <f t="shared" si="6"/>
        <v>74.877177369245842</v>
      </c>
      <c r="Q63" s="9">
        <f t="shared" si="7"/>
        <v>71.672853578439671</v>
      </c>
      <c r="R63" s="9"/>
      <c r="S63" s="11">
        <f>C63/('Male Baseline'!AA63+'Female Baseline'!AA63)</f>
        <v>1.0029065442310267E-2</v>
      </c>
      <c r="T63" s="11">
        <f>D63/('Male Baseline'!AB63+'Female Baseline'!AB63)</f>
        <v>-2.9360539621962514E-2</v>
      </c>
      <c r="U63" s="11">
        <f>E63/('Male Baseline'!AC63+'Female Baseline'!AC63)</f>
        <v>-4.2529255716633367E-3</v>
      </c>
      <c r="V63" s="11">
        <f>H63/('Male Baseline'!AD63+'Female Baseline'!AD63)</f>
        <v>6.8759144268702069E-2</v>
      </c>
      <c r="W63" s="11">
        <f>I63/('Male Baseline'!AE63+'Female Baseline'!AE63)</f>
        <v>4.9717967877850384E-2</v>
      </c>
      <c r="Y63" s="11">
        <f t="shared" si="22"/>
        <v>1.3562039931588148E-2</v>
      </c>
      <c r="Z63" s="11">
        <f t="shared" si="25"/>
        <v>-2.8603470221916106E-2</v>
      </c>
      <c r="AA63" s="11">
        <f t="shared" si="26"/>
        <v>5.0596306298861802E-4</v>
      </c>
      <c r="AB63" s="11">
        <f t="shared" si="27"/>
        <v>7.4386848933804289E-2</v>
      </c>
      <c r="AC63" s="11">
        <f t="shared" si="28"/>
        <v>5.8418435659302603E-2</v>
      </c>
      <c r="AE63" s="37">
        <f>2*POWER(AN$2/AVERAGE(MalDeath!BS61:BS65),0.5)</f>
        <v>3.8977793855288198E-2</v>
      </c>
      <c r="AF63" s="37">
        <f t="shared" si="23"/>
        <v>-3.8977793855288198E-2</v>
      </c>
      <c r="AG63" s="37">
        <f t="shared" si="24"/>
        <v>7.7955587710576396E-2</v>
      </c>
      <c r="AI63" s="55">
        <f>-3*POWER(AVERAGE(MalDeath!BS61:BS65)/2.5,0.5)</f>
        <v>-52.327430664996349</v>
      </c>
      <c r="AJ63" s="55">
        <f t="shared" si="18"/>
        <v>104.6548613299927</v>
      </c>
      <c r="AK63" s="55">
        <f t="shared" si="9"/>
        <v>52.327430664996349</v>
      </c>
    </row>
    <row r="64" spans="1:37" x14ac:dyDescent="0.2">
      <c r="A64" t="str">
        <f>MalCnts!A64</f>
        <v>61 jaar</v>
      </c>
      <c r="C64" s="9">
        <f>'Male Baseline'!AN64+'Female Baseline'!AN64</f>
        <v>17.253658092144313</v>
      </c>
      <c r="D64" s="9">
        <f>'Male Baseline'!AO64+'Female Baseline'!AO64</f>
        <v>-53.376157024588181</v>
      </c>
      <c r="E64" s="9">
        <f>'Male Baseline'!AP64+'Female Baseline'!AP64</f>
        <v>20.287421244933924</v>
      </c>
      <c r="F64" s="9">
        <f>'Male Baseline'!AQ64+'Female Baseline'!AQ64</f>
        <v>93.929779301024467</v>
      </c>
      <c r="G64" s="9">
        <f>'Male Baseline'!AR64+'Female Baseline'!AR64</f>
        <v>11.35668048391917</v>
      </c>
      <c r="H64" s="9">
        <f t="shared" si="19"/>
        <v>104.07348992349142</v>
      </c>
      <c r="I64" s="9">
        <f t="shared" si="20"/>
        <v>58.321570134431404</v>
      </c>
      <c r="J64" s="9">
        <f t="shared" si="11"/>
        <v>18.505274410534966</v>
      </c>
      <c r="K64" s="9">
        <f t="shared" si="12"/>
        <v>-45.514089904604518</v>
      </c>
      <c r="L64" s="9">
        <f t="shared" si="13"/>
        <v>17.626909843400135</v>
      </c>
      <c r="M64" s="9">
        <f t="shared" si="14"/>
        <v>101.29818507697389</v>
      </c>
      <c r="N64" s="9">
        <f t="shared" si="15"/>
        <v>20.5486143541441</v>
      </c>
      <c r="O64" s="9">
        <f t="shared" si="10"/>
        <v>102.99494281007088</v>
      </c>
      <c r="P64" s="9">
        <f t="shared" si="6"/>
        <v>68.052454386091625</v>
      </c>
      <c r="Q64" s="9">
        <f t="shared" si="7"/>
        <v>57.987203038767021</v>
      </c>
      <c r="R64" s="9"/>
      <c r="S64" s="11">
        <f>C64/('Male Baseline'!AA64+'Female Baseline'!AA64)</f>
        <v>1.166254707482642E-2</v>
      </c>
      <c r="T64" s="11">
        <f>D64/('Male Baseline'!AB64+'Female Baseline'!AB64)</f>
        <v>-3.5876883008618562E-2</v>
      </c>
      <c r="U64" s="11">
        <f>E64/('Male Baseline'!AC64+'Female Baseline'!AC64)</f>
        <v>1.3483164677217784E-2</v>
      </c>
      <c r="V64" s="11">
        <f>H64/('Male Baseline'!AD64+'Female Baseline'!AD64)</f>
        <v>6.9615859096252328E-2</v>
      </c>
      <c r="W64" s="11">
        <f>I64/('Male Baseline'!AE64+'Female Baseline'!AE64)</f>
        <v>3.8534151377945421E-2</v>
      </c>
      <c r="Y64" s="11">
        <f t="shared" si="22"/>
        <v>1.2525276101592823E-2</v>
      </c>
      <c r="Z64" s="11">
        <f t="shared" si="25"/>
        <v>-3.0466519674688081E-2</v>
      </c>
      <c r="AA64" s="11">
        <f t="shared" si="26"/>
        <v>1.0129371678287627E-2</v>
      </c>
      <c r="AB64" s="11">
        <f t="shared" si="27"/>
        <v>7.2849348440688272E-2</v>
      </c>
      <c r="AC64" s="11">
        <f t="shared" si="28"/>
        <v>4.7858763800972697E-2</v>
      </c>
      <c r="AE64" s="37">
        <f>2*POWER(AN$2/AVERAGE(MalDeath!BS62:BS66),0.5)</f>
        <v>3.7659097224636361E-2</v>
      </c>
      <c r="AF64" s="37">
        <f t="shared" si="23"/>
        <v>-3.7659097224636361E-2</v>
      </c>
      <c r="AG64" s="37">
        <f t="shared" si="24"/>
        <v>7.5318194449272721E-2</v>
      </c>
      <c r="AI64" s="55">
        <f>-3*POWER(AVERAGE(MalDeath!BS62:BS66)/2.5,0.5)</f>
        <v>-54.159763662704435</v>
      </c>
      <c r="AJ64" s="55">
        <f t="shared" si="18"/>
        <v>108.31952732540887</v>
      </c>
      <c r="AK64" s="55">
        <f t="shared" si="9"/>
        <v>54.159763662704435</v>
      </c>
    </row>
    <row r="65" spans="1:37" x14ac:dyDescent="0.2">
      <c r="A65" t="str">
        <f>MalCnts!A65</f>
        <v>62 jaar</v>
      </c>
      <c r="C65" s="9">
        <f>'Male Baseline'!AN65+'Female Baseline'!AN65</f>
        <v>18.490005455021922</v>
      </c>
      <c r="D65" s="9">
        <f>'Male Baseline'!AO65+'Female Baseline'!AO65</f>
        <v>-52.961882352272099</v>
      </c>
      <c r="E65" s="9">
        <f>'Male Baseline'!AP65+'Female Baseline'!AP65</f>
        <v>42.353542716387139</v>
      </c>
      <c r="F65" s="9">
        <f>'Male Baseline'!AQ65+'Female Baseline'!AQ65</f>
        <v>97.654332471584823</v>
      </c>
      <c r="G65" s="9">
        <f>'Male Baseline'!AR65+'Female Baseline'!AR65</f>
        <v>15.601503634389477</v>
      </c>
      <c r="H65" s="9">
        <f t="shared" si="19"/>
        <v>118.83110382977839</v>
      </c>
      <c r="I65" s="9">
        <f t="shared" si="20"/>
        <v>64.428669870181892</v>
      </c>
      <c r="J65" s="9">
        <f t="shared" si="11"/>
        <v>21.35308763334254</v>
      </c>
      <c r="K65" s="9">
        <f t="shared" si="12"/>
        <v>-47.652617435492104</v>
      </c>
      <c r="L65" s="9">
        <f t="shared" si="13"/>
        <v>35.317920257305694</v>
      </c>
      <c r="M65" s="9">
        <f t="shared" si="14"/>
        <v>114.16435739910025</v>
      </c>
      <c r="N65" s="9">
        <f t="shared" si="15"/>
        <v>25.07263974919989</v>
      </c>
      <c r="O65" s="9">
        <f t="shared" si="10"/>
        <v>122.97781232080033</v>
      </c>
      <c r="P65" s="9">
        <f t="shared" si="6"/>
        <v>76.570111154235335</v>
      </c>
      <c r="Q65" s="9">
        <f t="shared" si="7"/>
        <v>59.098866942245706</v>
      </c>
      <c r="R65" s="9"/>
      <c r="S65" s="11">
        <f>C65/('Male Baseline'!AA65+'Female Baseline'!AA65)</f>
        <v>1.1625047356489828E-2</v>
      </c>
      <c r="T65" s="11">
        <f>D65/('Male Baseline'!AB65+'Female Baseline'!AB65)</f>
        <v>-3.3308107036365907E-2</v>
      </c>
      <c r="U65" s="11">
        <f>E65/('Male Baseline'!AC65+'Female Baseline'!AC65)</f>
        <v>2.652038066184054E-2</v>
      </c>
      <c r="V65" s="11">
        <f>H65/('Male Baseline'!AD65+'Female Baseline'!AD65)</f>
        <v>7.3739261037378642E-2</v>
      </c>
      <c r="W65" s="11">
        <f>I65/('Male Baseline'!AE65+'Female Baseline'!AE65)</f>
        <v>4.024146920896781E-2</v>
      </c>
      <c r="Y65" s="11">
        <f t="shared" si="22"/>
        <v>1.3123644079476065E-2</v>
      </c>
      <c r="Z65" s="11">
        <f t="shared" si="25"/>
        <v>-3.005029969149723E-2</v>
      </c>
      <c r="AA65" s="11">
        <f t="shared" si="26"/>
        <v>2.0526857996059987E-2</v>
      </c>
      <c r="AB65" s="11">
        <f t="shared" si="27"/>
        <v>8.0402994807001499E-2</v>
      </c>
      <c r="AC65" s="11">
        <f t="shared" si="28"/>
        <v>4.9852125599168649E-2</v>
      </c>
      <c r="AE65" s="37">
        <f>2*POWER(AN$2/AVERAGE(MalDeath!BS63:BS67),0.5)</f>
        <v>3.6212471856674519E-2</v>
      </c>
      <c r="AF65" s="37">
        <f t="shared" si="23"/>
        <v>-3.6212471856674519E-2</v>
      </c>
      <c r="AG65" s="37">
        <f t="shared" si="24"/>
        <v>7.2424943713349038E-2</v>
      </c>
      <c r="AI65" s="55">
        <f>-3*POWER(AVERAGE(MalDeath!BS63:BS67)/2.5,0.5)</f>
        <v>-56.323352172966409</v>
      </c>
      <c r="AJ65" s="55">
        <f t="shared" si="18"/>
        <v>112.64670434593282</v>
      </c>
      <c r="AK65" s="55">
        <f t="shared" si="9"/>
        <v>56.323352172966409</v>
      </c>
    </row>
    <row r="66" spans="1:37" x14ac:dyDescent="0.2">
      <c r="A66" t="str">
        <f>MalCnts!A66</f>
        <v>63 jaar</v>
      </c>
      <c r="C66" s="9">
        <f>'Male Baseline'!AN66+'Female Baseline'!AN66</f>
        <v>22.494152622939463</v>
      </c>
      <c r="D66" s="9">
        <f>'Male Baseline'!AO66+'Female Baseline'!AO66</f>
        <v>-48.024322357581084</v>
      </c>
      <c r="E66" s="9">
        <f>'Male Baseline'!AP66+'Female Baseline'!AP66</f>
        <v>48.538010896418996</v>
      </c>
      <c r="F66" s="9">
        <f>'Male Baseline'!AQ66+'Female Baseline'!AQ66</f>
        <v>127.97629347696912</v>
      </c>
      <c r="G66" s="9">
        <f>'Male Baseline'!AR66+'Female Baseline'!AR66</f>
        <v>27.984290373469186</v>
      </c>
      <c r="H66" s="9">
        <f t="shared" si="19"/>
        <v>152.24529892517862</v>
      </c>
      <c r="I66" s="9">
        <f t="shared" si="20"/>
        <v>91.972437111953752</v>
      </c>
      <c r="J66" s="9">
        <f t="shared" si="11"/>
        <v>23.402084118106075</v>
      </c>
      <c r="K66" s="9">
        <f t="shared" si="12"/>
        <v>-49.77380467622929</v>
      </c>
      <c r="L66" s="9">
        <f t="shared" si="13"/>
        <v>58.083980569259424</v>
      </c>
      <c r="M66" s="9">
        <f t="shared" si="14"/>
        <v>128.53097537794861</v>
      </c>
      <c r="N66" s="9">
        <f t="shared" si="15"/>
        <v>38.023843582164787</v>
      </c>
      <c r="O66" s="9">
        <f t="shared" si="10"/>
        <v>146.18993550660144</v>
      </c>
      <c r="P66" s="9">
        <f t="shared" si="6"/>
        <v>99.512749742564949</v>
      </c>
      <c r="Q66" s="9">
        <f t="shared" si="7"/>
        <v>76.308899159282447</v>
      </c>
      <c r="R66" s="9"/>
      <c r="S66" s="11">
        <f>C66/('Male Baseline'!AA66+'Female Baseline'!AA66)</f>
        <v>1.3291632031939742E-2</v>
      </c>
      <c r="T66" s="11">
        <f>D66/('Male Baseline'!AB66+'Female Baseline'!AB66)</f>
        <v>-2.8125272150474289E-2</v>
      </c>
      <c r="U66" s="11">
        <f>E66/('Male Baseline'!AC66+'Female Baseline'!AC66)</f>
        <v>2.8409560209067857E-2</v>
      </c>
      <c r="V66" s="11">
        <f>H66/('Male Baseline'!AD66+'Female Baseline'!AD66)</f>
        <v>8.8675066445832867E-2</v>
      </c>
      <c r="W66" s="11">
        <f>I66/('Male Baseline'!AE66+'Female Baseline'!AE66)</f>
        <v>5.2994453089159212E-2</v>
      </c>
      <c r="Y66" s="11">
        <f t="shared" si="22"/>
        <v>1.3574971876073729E-2</v>
      </c>
      <c r="Z66" s="11">
        <f t="shared" si="25"/>
        <v>-2.9426478196349672E-2</v>
      </c>
      <c r="AA66" s="11">
        <f t="shared" si="26"/>
        <v>3.2413345724363517E-2</v>
      </c>
      <c r="AB66" s="11">
        <f t="shared" si="27"/>
        <v>8.9336309893760263E-2</v>
      </c>
      <c r="AC66" s="11">
        <f t="shared" si="28"/>
        <v>5.6965764919885434E-2</v>
      </c>
      <c r="AE66" s="37">
        <f>2*POWER(AN$2/AVERAGE(MalDeath!BS64:BS68),0.5)</f>
        <v>3.4836244207381538E-2</v>
      </c>
      <c r="AF66" s="37">
        <f t="shared" si="23"/>
        <v>-3.4836244207381538E-2</v>
      </c>
      <c r="AG66" s="37">
        <f t="shared" si="24"/>
        <v>6.9672488414763076E-2</v>
      </c>
      <c r="AI66" s="55">
        <f>-3*POWER(AVERAGE(MalDeath!BS64:BS68)/2.5,0.5)</f>
        <v>-58.548441482246133</v>
      </c>
      <c r="AJ66" s="55">
        <f t="shared" si="18"/>
        <v>117.09688296449227</v>
      </c>
      <c r="AK66" s="55">
        <f t="shared" si="9"/>
        <v>58.548441482246133</v>
      </c>
    </row>
    <row r="67" spans="1:37" x14ac:dyDescent="0.2">
      <c r="A67" t="str">
        <f>MalCnts!A67</f>
        <v>64 jaar</v>
      </c>
      <c r="C67" s="9">
        <f>'Male Baseline'!AN67+'Female Baseline'!AN67</f>
        <v>34.718260953243409</v>
      </c>
      <c r="D67" s="9">
        <f>'Male Baseline'!AO67+'Female Baseline'!AO67</f>
        <v>-43.107725072348579</v>
      </c>
      <c r="E67" s="9">
        <f>'Male Baseline'!AP67+'Female Baseline'!AP67</f>
        <v>71.269667854630015</v>
      </c>
      <c r="F67" s="9">
        <f>'Male Baseline'!AQ67+'Female Baseline'!AQ67</f>
        <v>152.70039327915592</v>
      </c>
      <c r="G67" s="9">
        <f>'Male Baseline'!AR67+'Female Baseline'!AR67</f>
        <v>50.994994720836161</v>
      </c>
      <c r="H67" s="9">
        <f t="shared" si="19"/>
        <v>188.33522720647093</v>
      </c>
      <c r="I67" s="9">
        <f t="shared" si="20"/>
        <v>127.34519136041412</v>
      </c>
      <c r="J67" s="9">
        <f t="shared" si="11"/>
        <v>22.833081587901802</v>
      </c>
      <c r="K67" s="9">
        <f t="shared" si="12"/>
        <v>-45.590983175874349</v>
      </c>
      <c r="L67" s="9">
        <f t="shared" si="13"/>
        <v>78.270003271268862</v>
      </c>
      <c r="M67" s="9">
        <f t="shared" si="14"/>
        <v>151.02421730090617</v>
      </c>
      <c r="N67" s="9">
        <f t="shared" si="15"/>
        <v>55.071770902978777</v>
      </c>
      <c r="O67" s="9">
        <f t="shared" si="10"/>
        <v>180.06620758553589</v>
      </c>
      <c r="P67" s="9">
        <f t="shared" si="6"/>
        <v>128.16673865627951</v>
      </c>
      <c r="Q67" s="9">
        <f t="shared" si="7"/>
        <v>104.82814577426126</v>
      </c>
      <c r="R67" s="9"/>
      <c r="S67" s="11">
        <f>C67/('Male Baseline'!AA67+'Female Baseline'!AA67)</f>
        <v>1.9009928491814071E-2</v>
      </c>
      <c r="T67" s="11">
        <f>D67/('Male Baseline'!AB67+'Female Baseline'!AB67)</f>
        <v>-2.3580696640064871E-2</v>
      </c>
      <c r="U67" s="11">
        <f>E67/('Male Baseline'!AC67+'Female Baseline'!AC67)</f>
        <v>3.8474110003837082E-2</v>
      </c>
      <c r="V67" s="11">
        <f>H67/('Male Baseline'!AD67+'Female Baseline'!AD67)</f>
        <v>0.10122564318684156</v>
      </c>
      <c r="W67" s="11">
        <f>I67/('Male Baseline'!AE67+'Female Baseline'!AE67)</f>
        <v>6.7772586441920454E-2</v>
      </c>
      <c r="Y67" s="11">
        <f t="shared" si="22"/>
        <v>1.2600303941401811E-2</v>
      </c>
      <c r="Z67" s="11">
        <f t="shared" si="25"/>
        <v>-2.5370688663333547E-2</v>
      </c>
      <c r="AA67" s="11">
        <f t="shared" si="26"/>
        <v>4.138351888393639E-2</v>
      </c>
      <c r="AB67" s="11">
        <f t="shared" si="27"/>
        <v>0.10120636755147969</v>
      </c>
      <c r="AC67" s="11">
        <f t="shared" si="28"/>
        <v>6.8373892732867605E-2</v>
      </c>
      <c r="AE67" s="37">
        <f>2*POWER(AN$2/AVERAGE(MalDeath!BS65:BS69),0.5)</f>
        <v>3.3455799825963209E-2</v>
      </c>
      <c r="AF67" s="37">
        <f t="shared" si="23"/>
        <v>-3.3455799825963209E-2</v>
      </c>
      <c r="AG67" s="37">
        <f t="shared" si="24"/>
        <v>6.6911599651926418E-2</v>
      </c>
      <c r="AI67" s="55">
        <f>-3*POWER(AVERAGE(MalDeath!BS65:BS69)/2.5,0.5)</f>
        <v>-60.964251820226586</v>
      </c>
      <c r="AJ67" s="55">
        <f t="shared" si="18"/>
        <v>121.92850364045317</v>
      </c>
      <c r="AK67" s="55">
        <f t="shared" si="9"/>
        <v>60.964251820226586</v>
      </c>
    </row>
    <row r="68" spans="1:37" x14ac:dyDescent="0.2">
      <c r="A68" t="str">
        <f>MalCnts!A68</f>
        <v>65 jaar</v>
      </c>
      <c r="C68" s="9">
        <f>'Male Baseline'!AN68+'Female Baseline'!AN68</f>
        <v>24.054343467181276</v>
      </c>
      <c r="D68" s="9">
        <f>'Male Baseline'!AO68+'Female Baseline'!AO68</f>
        <v>-51.398936574356505</v>
      </c>
      <c r="E68" s="9">
        <f>'Male Baseline'!AP68+'Female Baseline'!AP68</f>
        <v>107.97126013392706</v>
      </c>
      <c r="F68" s="9">
        <f>'Male Baseline'!AQ68+'Female Baseline'!AQ68</f>
        <v>170.39407836100872</v>
      </c>
      <c r="G68" s="9">
        <f>'Male Baseline'!AR68+'Female Baseline'!AR68</f>
        <v>84.181748698209944</v>
      </c>
      <c r="H68" s="9">
        <f t="shared" si="19"/>
        <v>224.37970842797225</v>
      </c>
      <c r="I68" s="9">
        <f t="shared" si="20"/>
        <v>169.37878787871432</v>
      </c>
      <c r="J68" s="9">
        <f t="shared" si="11"/>
        <v>21.159064550911776</v>
      </c>
      <c r="K68" s="9">
        <f t="shared" si="12"/>
        <v>-40.283696091074845</v>
      </c>
      <c r="L68" s="9">
        <f t="shared" si="13"/>
        <v>94.663270816226074</v>
      </c>
      <c r="M68" s="9">
        <f t="shared" si="14"/>
        <v>180.29946598759653</v>
      </c>
      <c r="N68" s="9">
        <f t="shared" si="15"/>
        <v>83.001139077093711</v>
      </c>
      <c r="O68" s="9">
        <f t="shared" si="10"/>
        <v>219.43446762323097</v>
      </c>
      <c r="P68" s="9">
        <f t="shared" si="6"/>
        <v>173.03424286986166</v>
      </c>
      <c r="Q68" s="9">
        <f t="shared" si="7"/>
        <v>147.08450840523346</v>
      </c>
      <c r="R68" s="9"/>
      <c r="S68" s="11">
        <f>C68/('Male Baseline'!AA68+'Female Baseline'!AA68)</f>
        <v>1.2285704425298589E-2</v>
      </c>
      <c r="T68" s="11">
        <f>D68/('Male Baseline'!AB68+'Female Baseline'!AB68)</f>
        <v>-2.6241432146224725E-2</v>
      </c>
      <c r="U68" s="11">
        <f>E68/('Male Baseline'!AC68+'Female Baseline'!AC68)</f>
        <v>5.5179513069854316E-2</v>
      </c>
      <c r="V68" s="11">
        <f>H68/('Male Baseline'!AD68+'Female Baseline'!AD68)</f>
        <v>0.11342571970249592</v>
      </c>
      <c r="W68" s="11">
        <f>I68/('Male Baseline'!AE68+'Female Baseline'!AE68)</f>
        <v>8.5286164481434251E-2</v>
      </c>
      <c r="Y68" s="11">
        <f t="shared" si="22"/>
        <v>1.1186239380945037E-2</v>
      </c>
      <c r="Z68" s="11">
        <f t="shared" si="25"/>
        <v>-2.1038823666799725E-2</v>
      </c>
      <c r="AA68" s="11">
        <f t="shared" si="26"/>
        <v>4.7231654819271149E-2</v>
      </c>
      <c r="AB68" s="11">
        <f t="shared" si="27"/>
        <v>0.11391911182708955</v>
      </c>
      <c r="AC68" s="11">
        <f t="shared" si="28"/>
        <v>8.5202133005312625E-2</v>
      </c>
      <c r="AE68" s="37">
        <f>2*POWER(AN$2/AVERAGE(MalDeath!BS66:BS70),0.5)</f>
        <v>3.2250643565687805E-2</v>
      </c>
      <c r="AF68" s="37">
        <f t="shared" si="23"/>
        <v>-3.2250643565687805E-2</v>
      </c>
      <c r="AG68" s="37">
        <f t="shared" si="24"/>
        <v>6.4501287131375609E-2</v>
      </c>
      <c r="AI68" s="55">
        <f>-3*POWER(AVERAGE(MalDeath!BS66:BS70)/2.5,0.5)</f>
        <v>-63.242390846646522</v>
      </c>
      <c r="AJ68" s="55">
        <f t="shared" si="18"/>
        <v>126.48478169329304</v>
      </c>
      <c r="AK68" s="55">
        <f t="shared" si="9"/>
        <v>63.242390846646522</v>
      </c>
    </row>
    <row r="69" spans="1:37" x14ac:dyDescent="0.2">
      <c r="A69" t="str">
        <f>MalCnts!A69</f>
        <v>66 jaar</v>
      </c>
      <c r="C69" s="9">
        <f>'Male Baseline'!AN69+'Female Baseline'!AN69</f>
        <v>14.40864544112296</v>
      </c>
      <c r="D69" s="9">
        <f>'Male Baseline'!AO69+'Female Baseline'!AO69</f>
        <v>-32.462049522813501</v>
      </c>
      <c r="E69" s="9">
        <f>'Male Baseline'!AP69+'Female Baseline'!AP69</f>
        <v>121.21753475498107</v>
      </c>
      <c r="F69" s="9">
        <f>'Male Baseline'!AQ69+'Female Baseline'!AQ69</f>
        <v>206.39598891581244</v>
      </c>
      <c r="G69" s="9">
        <f>'Male Baseline'!AR69+'Female Baseline'!AR69</f>
        <v>96.596317087989149</v>
      </c>
      <c r="H69" s="9">
        <f t="shared" si="19"/>
        <v>267.00475629330299</v>
      </c>
      <c r="I69" s="9">
        <f t="shared" si="20"/>
        <v>199.79431154589537</v>
      </c>
      <c r="J69" s="9">
        <f t="shared" ref="J69:J100" si="29">AVERAGE(C67:C71)</f>
        <v>21.157207848253613</v>
      </c>
      <c r="K69" s="9">
        <f t="shared" ref="K69:K100" si="30">AVERAGE(D67:D71)</f>
        <v>-33.059581187858257</v>
      </c>
      <c r="L69" s="9">
        <f t="shared" ref="L69:L100" si="31">AVERAGE(E67:E71)</f>
        <v>115.37710500605208</v>
      </c>
      <c r="M69" s="9">
        <f t="shared" ref="M69:M100" si="32">AVERAGE(F67:F71)</f>
        <v>211.86701347464145</v>
      </c>
      <c r="N69" s="9">
        <f t="shared" ref="N69:N100" si="33">AVERAGE(G67:G71)</f>
        <v>112.64601730074178</v>
      </c>
      <c r="O69" s="9">
        <f t="shared" si="10"/>
        <v>259.19864888275447</v>
      </c>
      <c r="P69" s="9">
        <f t="shared" si="6"/>
        <v>222.36325111235726</v>
      </c>
      <c r="Q69" s="9">
        <f t="shared" si="7"/>
        <v>199.16313873567259</v>
      </c>
      <c r="R69" s="9"/>
      <c r="S69" s="11">
        <f>C69/('Male Baseline'!AA69+'Female Baseline'!AA69)</f>
        <v>6.7892074014668244E-3</v>
      </c>
      <c r="T69" s="11">
        <f>D69/('Male Baseline'!AB69+'Female Baseline'!AB69)</f>
        <v>-1.5597935343537945E-2</v>
      </c>
      <c r="U69" s="11">
        <f>E69/('Male Baseline'!AC69+'Female Baseline'!AC69)</f>
        <v>5.8334030475082115E-2</v>
      </c>
      <c r="V69" s="11">
        <f>H69/('Male Baseline'!AD69+'Female Baseline'!AD69)</f>
        <v>0.12896614738484949</v>
      </c>
      <c r="W69" s="11">
        <f>I69/('Male Baseline'!AE69+'Female Baseline'!AE69)</f>
        <v>9.5574790442856286E-2</v>
      </c>
      <c r="Y69" s="11">
        <f t="shared" si="22"/>
        <v>1.0380362069813453E-2</v>
      </c>
      <c r="Z69" s="11">
        <f t="shared" si="25"/>
        <v>-1.6414575962805683E-2</v>
      </c>
      <c r="AA69" s="11">
        <f t="shared" si="26"/>
        <v>5.4082889586045145E-2</v>
      </c>
      <c r="AB69" s="11">
        <f t="shared" si="27"/>
        <v>0.12655638882598558</v>
      </c>
      <c r="AC69" s="11">
        <f t="shared" si="28"/>
        <v>0.10136977808188689</v>
      </c>
      <c r="AE69" s="37">
        <f>2*POWER(AN$2/AVERAGE(MalDeath!BS67:BS71),0.5)</f>
        <v>3.1016140346615696E-2</v>
      </c>
      <c r="AF69" s="37">
        <f t="shared" si="23"/>
        <v>-3.1016140346615696E-2</v>
      </c>
      <c r="AG69" s="37">
        <f t="shared" si="24"/>
        <v>6.2032280693231391E-2</v>
      </c>
      <c r="AI69" s="55">
        <f>-3*POWER(AVERAGE(MalDeath!BS67:BS71)/2.5,0.5)</f>
        <v>-65.759562042337237</v>
      </c>
      <c r="AJ69" s="55">
        <f t="shared" si="18"/>
        <v>131.51912408467447</v>
      </c>
      <c r="AK69" s="55">
        <f t="shared" si="9"/>
        <v>65.759562042337237</v>
      </c>
    </row>
    <row r="70" spans="1:37" x14ac:dyDescent="0.2">
      <c r="A70" t="str">
        <f>MalCnts!A70</f>
        <v>67 jaar</v>
      </c>
      <c r="C70" s="9">
        <f>'Male Baseline'!AN70+'Female Baseline'!AN70</f>
        <v>10.11992027007177</v>
      </c>
      <c r="D70" s="9">
        <f>'Male Baseline'!AO70+'Female Baseline'!AO70</f>
        <v>-26.425446928274525</v>
      </c>
      <c r="E70" s="9">
        <f>'Male Baseline'!AP70+'Female Baseline'!AP70</f>
        <v>124.31988044117324</v>
      </c>
      <c r="F70" s="9">
        <f>'Male Baseline'!AQ70+'Female Baseline'!AQ70</f>
        <v>244.03057590503636</v>
      </c>
      <c r="G70" s="9">
        <f>'Male Baseline'!AR70+'Female Baseline'!AR70</f>
        <v>155.24834450496417</v>
      </c>
      <c r="H70" s="9">
        <f t="shared" si="19"/>
        <v>306.19051612562299</v>
      </c>
      <c r="I70" s="9">
        <f t="shared" si="20"/>
        <v>277.26363245748234</v>
      </c>
      <c r="J70" s="9">
        <f t="shared" si="29"/>
        <v>23.354823925731761</v>
      </c>
      <c r="K70" s="9">
        <f t="shared" si="30"/>
        <v>-25.298233216558032</v>
      </c>
      <c r="L70" s="9">
        <f t="shared" si="31"/>
        <v>142.32211568654475</v>
      </c>
      <c r="M70" s="9">
        <f t="shared" si="32"/>
        <v>251.47178215669561</v>
      </c>
      <c r="N70" s="9">
        <f t="shared" si="33"/>
        <v>147.23666377397845</v>
      </c>
      <c r="O70" s="9">
        <f t="shared" si="10"/>
        <v>309.16033465972163</v>
      </c>
      <c r="P70" s="9">
        <f t="shared" ref="P70:P107" si="34">N70+O69*P$2</f>
        <v>276.83598821535566</v>
      </c>
      <c r="Q70" s="9">
        <f t="shared" ref="Q70:Q107" si="35">N70+P69*Q$2</f>
        <v>258.41828933015711</v>
      </c>
      <c r="R70" s="9"/>
      <c r="S70" s="11">
        <f>C70/('Male Baseline'!AA70+'Female Baseline'!AA70)</f>
        <v>4.554724554205955E-3</v>
      </c>
      <c r="T70" s="11">
        <f>D70/('Male Baseline'!AB70+'Female Baseline'!AB70)</f>
        <v>-1.1648782053696788E-2</v>
      </c>
      <c r="U70" s="11">
        <f>E70/('Male Baseline'!AC70+'Female Baseline'!AC70)</f>
        <v>5.576106033851437E-2</v>
      </c>
      <c r="V70" s="11">
        <f>H70/('Male Baseline'!AD70+'Female Baseline'!AD70)</f>
        <v>0.13730298241542788</v>
      </c>
      <c r="W70" s="11">
        <f>I70/('Male Baseline'!AE70+'Female Baseline'!AE70)</f>
        <v>0.12438267057119289</v>
      </c>
      <c r="Y70" s="11">
        <f t="shared" si="22"/>
        <v>9.9972498590425625E-3</v>
      </c>
      <c r="Z70" s="11">
        <f t="shared" si="25"/>
        <v>-1.2029675216822182E-2</v>
      </c>
      <c r="AA70" s="11">
        <f t="shared" si="26"/>
        <v>6.2608800295001446E-2</v>
      </c>
      <c r="AB70" s="11">
        <f t="shared" si="27"/>
        <v>0.14142392635942533</v>
      </c>
      <c r="AC70" s="11">
        <f t="shared" si="28"/>
        <v>0.1193221768053974</v>
      </c>
      <c r="AE70" s="37">
        <f>2*POWER(AN$2/AVERAGE(MalDeath!BS68:BS72),0.5)</f>
        <v>2.9814239699997195E-2</v>
      </c>
      <c r="AF70" s="37">
        <f t="shared" si="23"/>
        <v>-2.9814239699997195E-2</v>
      </c>
      <c r="AG70" s="37">
        <f t="shared" si="24"/>
        <v>5.962847939999439E-2</v>
      </c>
      <c r="AI70" s="55">
        <f>-3*POWER(AVERAGE(MalDeath!BS68:BS72)/2.5,0.5)</f>
        <v>-68.410525505948272</v>
      </c>
      <c r="AJ70" s="55">
        <f t="shared" si="18"/>
        <v>136.82105101189654</v>
      </c>
      <c r="AK70" s="55">
        <f t="shared" si="9"/>
        <v>68.410525505948272</v>
      </c>
    </row>
    <row r="71" spans="1:37" x14ac:dyDescent="0.2">
      <c r="A71" t="str">
        <f>MalCnts!A71</f>
        <v>68 jaar</v>
      </c>
      <c r="C71" s="9">
        <f>'Male Baseline'!AN71+'Female Baseline'!AN71</f>
        <v>22.484869109648638</v>
      </c>
      <c r="D71" s="9">
        <f>'Male Baseline'!AO71+'Female Baseline'!AO71</f>
        <v>-11.903747841498193</v>
      </c>
      <c r="E71" s="9">
        <f>'Male Baseline'!AP71+'Female Baseline'!AP71</f>
        <v>152.10718184554906</v>
      </c>
      <c r="F71" s="9">
        <f>'Male Baseline'!AQ71+'Female Baseline'!AQ71</f>
        <v>285.8140309121938</v>
      </c>
      <c r="G71" s="9">
        <f>'Male Baseline'!AR71+'Female Baseline'!AR71</f>
        <v>176.20868149170948</v>
      </c>
      <c r="H71" s="9">
        <f t="shared" si="19"/>
        <v>361.8676218349683</v>
      </c>
      <c r="I71" s="9">
        <f t="shared" si="20"/>
        <v>319.11569694780638</v>
      </c>
      <c r="J71" s="9">
        <f t="shared" si="29"/>
        <v>10.183950917775999</v>
      </c>
      <c r="K71" s="9">
        <f t="shared" si="30"/>
        <v>-6.2350652175126582</v>
      </c>
      <c r="L71" s="9">
        <f t="shared" si="31"/>
        <v>173.58846593605298</v>
      </c>
      <c r="M71" s="9">
        <f t="shared" si="32"/>
        <v>296.68739560558947</v>
      </c>
      <c r="N71" s="9">
        <f t="shared" si="33"/>
        <v>184.94679106664083</v>
      </c>
      <c r="O71" s="9">
        <f t="shared" si="10"/>
        <v>367.84845344886185</v>
      </c>
      <c r="P71" s="9">
        <f t="shared" si="34"/>
        <v>339.52695839650164</v>
      </c>
      <c r="Q71" s="9">
        <f t="shared" si="35"/>
        <v>323.36478517431863</v>
      </c>
      <c r="R71" s="9"/>
      <c r="S71" s="11">
        <f>C71/('Male Baseline'!AA71+'Female Baseline'!AA71)</f>
        <v>9.2622454762818236E-3</v>
      </c>
      <c r="T71" s="11">
        <f>D71/('Male Baseline'!AB71+'Female Baseline'!AB71)</f>
        <v>-5.0040336305040879E-3</v>
      </c>
      <c r="U71" s="11">
        <f>E71/('Male Baseline'!AC71+'Female Baseline'!AC71)</f>
        <v>6.2665734042937835E-2</v>
      </c>
      <c r="V71" s="11">
        <f>H71/('Male Baseline'!AD71+'Female Baseline'!AD71)</f>
        <v>0.15186145144031313</v>
      </c>
      <c r="W71" s="11">
        <f>I71/('Male Baseline'!AE71+'Female Baseline'!AE71)</f>
        <v>0.13383267847203065</v>
      </c>
      <c r="Y71" s="11">
        <f t="shared" si="22"/>
        <v>4.7525939335876415E-3</v>
      </c>
      <c r="Z71" s="11">
        <f t="shared" si="25"/>
        <v>-3.7157278962749981E-3</v>
      </c>
      <c r="AA71" s="11">
        <f t="shared" si="26"/>
        <v>7.0568433469888531E-2</v>
      </c>
      <c r="AB71" s="11">
        <f t="shared" si="27"/>
        <v>0.15763260447454935</v>
      </c>
      <c r="AC71" s="11">
        <f t="shared" si="28"/>
        <v>0.13629195182607318</v>
      </c>
      <c r="AE71" s="37">
        <f>2*POWER(AN$2/AVERAGE(MalDeath!BS69:BS73),0.5)</f>
        <v>2.8607378794609419E-2</v>
      </c>
      <c r="AF71" s="37">
        <f t="shared" si="23"/>
        <v>-2.8607378794609419E-2</v>
      </c>
      <c r="AG71" s="37">
        <f t="shared" si="24"/>
        <v>5.7214757589218838E-2</v>
      </c>
      <c r="AI71" s="55">
        <f>-3*POWER(AVERAGE(MalDeath!BS69:BS73)/2.5,0.5)</f>
        <v>-71.29656373206214</v>
      </c>
      <c r="AJ71" s="55">
        <f t="shared" si="18"/>
        <v>142.59312746412428</v>
      </c>
      <c r="AK71" s="55">
        <f t="shared" ref="AK71:AK107" si="36">-AI71</f>
        <v>71.29656373206214</v>
      </c>
    </row>
    <row r="72" spans="1:37" x14ac:dyDescent="0.2">
      <c r="A72" t="str">
        <f>MalCnts!A72</f>
        <v>69 jaar</v>
      </c>
      <c r="C72" s="9">
        <f>'Male Baseline'!AN72+'Female Baseline'!AN72</f>
        <v>45.706341340634161</v>
      </c>
      <c r="D72" s="9">
        <f>'Male Baseline'!AO72+'Female Baseline'!AO72</f>
        <v>-4.3009852158474349</v>
      </c>
      <c r="E72" s="9">
        <f>'Male Baseline'!AP72+'Female Baseline'!AP72</f>
        <v>205.99472125709337</v>
      </c>
      <c r="F72" s="9">
        <f>'Male Baseline'!AQ72+'Female Baseline'!AQ72</f>
        <v>350.72423668942656</v>
      </c>
      <c r="G72" s="9">
        <f>'Male Baseline'!AR72+'Female Baseline'!AR72</f>
        <v>223.94822708701946</v>
      </c>
      <c r="H72" s="9">
        <f t="shared" si="19"/>
        <v>453.72159731797325</v>
      </c>
      <c r="I72" s="9">
        <f t="shared" si="20"/>
        <v>399.31034543173274</v>
      </c>
      <c r="J72" s="9">
        <f t="shared" si="29"/>
        <v>14.433797000371708</v>
      </c>
      <c r="K72" s="9">
        <f t="shared" si="30"/>
        <v>-14.405768138808378</v>
      </c>
      <c r="L72" s="9">
        <f t="shared" si="31"/>
        <v>213.19048751097844</v>
      </c>
      <c r="M72" s="9">
        <f t="shared" si="32"/>
        <v>349.65928844051416</v>
      </c>
      <c r="N72" s="9">
        <f t="shared" si="33"/>
        <v>236.18986556764094</v>
      </c>
      <c r="O72" s="9">
        <f t="shared" si="10"/>
        <v>436.45352140854067</v>
      </c>
      <c r="P72" s="9">
        <f t="shared" si="34"/>
        <v>420.11409229207186</v>
      </c>
      <c r="Q72" s="9">
        <f t="shared" si="35"/>
        <v>405.95334476589176</v>
      </c>
      <c r="R72" s="9"/>
      <c r="S72" s="11">
        <f>C72/('Male Baseline'!AA72+'Female Baseline'!AA72)</f>
        <v>1.7094367437959616E-2</v>
      </c>
      <c r="T72" s="11">
        <f>D72/('Male Baseline'!AB72+'Female Baseline'!AB72)</f>
        <v>-1.6561929101473649E-3</v>
      </c>
      <c r="U72" s="11">
        <f>E72/('Male Baseline'!AC72+'Female Baseline'!AC72)</f>
        <v>8.1103663548618601E-2</v>
      </c>
      <c r="V72" s="11">
        <f>H72/('Male Baseline'!AD72+'Female Baseline'!AD72)</f>
        <v>0.1755633308540403</v>
      </c>
      <c r="W72" s="11">
        <f>I72/('Male Baseline'!AE72+'Female Baseline'!AE72)</f>
        <v>0.15753458005947293</v>
      </c>
      <c r="Y72" s="11">
        <f t="shared" si="22"/>
        <v>5.4896993384821752E-3</v>
      </c>
      <c r="Z72" s="11">
        <f t="shared" si="25"/>
        <v>-5.195377541323108E-3</v>
      </c>
      <c r="AA72" s="11">
        <f t="shared" si="26"/>
        <v>7.9892727040687755E-2</v>
      </c>
      <c r="AB72" s="11">
        <f t="shared" si="27"/>
        <v>0.17459862694426859</v>
      </c>
      <c r="AC72" s="11">
        <f t="shared" si="28"/>
        <v>0.15801599585219125</v>
      </c>
      <c r="AE72" s="37">
        <f>2*POWER(AN$2/AVERAGE(MalDeath!BS70:BS74),0.5)</f>
        <v>2.7383824044666421E-2</v>
      </c>
      <c r="AF72" s="37">
        <f t="shared" si="23"/>
        <v>-2.7383824044666421E-2</v>
      </c>
      <c r="AG72" s="37">
        <f t="shared" si="24"/>
        <v>5.4767648089332842E-2</v>
      </c>
      <c r="AI72" s="55">
        <f>-3*POWER(AVERAGE(MalDeath!BS70:BS74)/2.5,0.5)</f>
        <v>-74.48221264167708</v>
      </c>
      <c r="AJ72" s="55">
        <f t="shared" si="18"/>
        <v>148.96442528335416</v>
      </c>
      <c r="AK72" s="55">
        <f t="shared" si="36"/>
        <v>74.48221264167708</v>
      </c>
    </row>
    <row r="73" spans="1:37" x14ac:dyDescent="0.2">
      <c r="A73" t="str">
        <f>MalCnts!A73</f>
        <v>70 jaar</v>
      </c>
      <c r="C73" s="9">
        <f>'Male Baseline'!AN73+'Female Baseline'!AN73</f>
        <v>-41.800021572597551</v>
      </c>
      <c r="D73" s="9">
        <f>'Male Baseline'!AO73+'Female Baseline'!AO73</f>
        <v>43.916903420870355</v>
      </c>
      <c r="E73" s="9">
        <f>'Male Baseline'!AP73+'Female Baseline'!AP73</f>
        <v>264.3030113814682</v>
      </c>
      <c r="F73" s="9">
        <f>'Male Baseline'!AQ73+'Female Baseline'!AQ73</f>
        <v>396.47214560547832</v>
      </c>
      <c r="G73" s="9">
        <f>'Male Baseline'!AR73+'Female Baseline'!AR73</f>
        <v>272.73238516152185</v>
      </c>
      <c r="H73" s="9">
        <f t="shared" si="19"/>
        <v>528.62365129621242</v>
      </c>
      <c r="I73" s="9">
        <f t="shared" si="20"/>
        <v>470.96845796426101</v>
      </c>
      <c r="J73" s="9">
        <f t="shared" si="29"/>
        <v>21.47869638900762</v>
      </c>
      <c r="K73" s="9">
        <f t="shared" si="30"/>
        <v>-15.707881364112401</v>
      </c>
      <c r="L73" s="9">
        <f t="shared" si="31"/>
        <v>234.90629064504992</v>
      </c>
      <c r="M73" s="9">
        <f t="shared" si="32"/>
        <v>407.94858293540625</v>
      </c>
      <c r="N73" s="9">
        <f t="shared" si="33"/>
        <v>288.22677809705658</v>
      </c>
      <c r="O73" s="9">
        <f t="shared" si="10"/>
        <v>514.54382669089546</v>
      </c>
      <c r="P73" s="9">
        <f t="shared" si="34"/>
        <v>506.45353880132689</v>
      </c>
      <c r="Q73" s="9">
        <f t="shared" si="35"/>
        <v>498.28382424309251</v>
      </c>
      <c r="R73" s="9"/>
      <c r="S73" s="11">
        <f>C73/('Male Baseline'!AA73+'Female Baseline'!AA73)</f>
        <v>-1.3937575201976008E-2</v>
      </c>
      <c r="T73" s="11">
        <f>D73/('Male Baseline'!AB73+'Female Baseline'!AB73)</f>
        <v>1.53283044565112E-2</v>
      </c>
      <c r="U73" s="11">
        <f>E73/('Male Baseline'!AC73+'Female Baseline'!AC73)</f>
        <v>9.4977678944289753E-2</v>
      </c>
      <c r="V73" s="11">
        <f>H73/('Male Baseline'!AD73+'Female Baseline'!AD73)</f>
        <v>0.19446911027811595</v>
      </c>
      <c r="W73" s="11">
        <f>I73/('Male Baseline'!AE73+'Female Baseline'!AE73)</f>
        <v>0.1701350395848131</v>
      </c>
      <c r="Y73" s="11">
        <f t="shared" si="22"/>
        <v>6.9872433859232324E-3</v>
      </c>
      <c r="Z73" s="11">
        <f t="shared" si="25"/>
        <v>-4.7069455435200802E-3</v>
      </c>
      <c r="AA73" s="11">
        <f t="shared" si="26"/>
        <v>8.2699222949626935E-2</v>
      </c>
      <c r="AB73" s="11">
        <f t="shared" si="27"/>
        <v>0.18829116255307549</v>
      </c>
      <c r="AC73" s="11">
        <f t="shared" si="28"/>
        <v>0.17773002923705988</v>
      </c>
      <c r="AE73" s="37">
        <f>2*POWER(AN$2/AVERAGE(MalDeath!BS71:BS75),0.5)</f>
        <v>2.5888184468803501E-2</v>
      </c>
      <c r="AF73" s="37">
        <f t="shared" si="23"/>
        <v>-2.5888184468803501E-2</v>
      </c>
      <c r="AG73" s="37">
        <f t="shared" si="24"/>
        <v>5.1776368937607002E-2</v>
      </c>
      <c r="AI73" s="55">
        <f>-3*POWER(AVERAGE(MalDeath!BS71:BS75)/2.5,0.5)</f>
        <v>-78.785277812545672</v>
      </c>
      <c r="AJ73" s="55">
        <f t="shared" si="18"/>
        <v>157.57055562509134</v>
      </c>
      <c r="AK73" s="55">
        <f t="shared" si="36"/>
        <v>78.785277812545672</v>
      </c>
    </row>
    <row r="74" spans="1:37" x14ac:dyDescent="0.2">
      <c r="A74" t="str">
        <f>MalCnts!A74</f>
        <v>71 jaar</v>
      </c>
      <c r="C74" s="9">
        <f>'Male Baseline'!AN74+'Female Baseline'!AN74</f>
        <v>35.657875854101533</v>
      </c>
      <c r="D74" s="9">
        <f>'Male Baseline'!AO74+'Female Baseline'!AO74</f>
        <v>-73.315564129292085</v>
      </c>
      <c r="E74" s="9">
        <f>'Male Baseline'!AP74+'Female Baseline'!AP74</f>
        <v>319.22764262960834</v>
      </c>
      <c r="F74" s="9">
        <f>'Male Baseline'!AQ74+'Female Baseline'!AQ74</f>
        <v>471.25545309043565</v>
      </c>
      <c r="G74" s="9">
        <f>'Male Baseline'!AR74+'Female Baseline'!AR74</f>
        <v>352.81168959298964</v>
      </c>
      <c r="H74" s="9">
        <f t="shared" si="19"/>
        <v>630.86927440523982</v>
      </c>
      <c r="I74" s="9">
        <f t="shared" si="20"/>
        <v>588.43941613820743</v>
      </c>
      <c r="J74" s="9">
        <f t="shared" si="29"/>
        <v>19.450331024539157</v>
      </c>
      <c r="K74" s="9">
        <f t="shared" si="30"/>
        <v>-15.478111803676217</v>
      </c>
      <c r="L74" s="9">
        <f t="shared" si="31"/>
        <v>273.36596422393745</v>
      </c>
      <c r="M74" s="9">
        <f t="shared" si="32"/>
        <v>433.94352067610708</v>
      </c>
      <c r="N74" s="9">
        <f t="shared" si="33"/>
        <v>359.21747490870075</v>
      </c>
      <c r="O74" s="9">
        <f t="shared" si="10"/>
        <v>551.39666599863199</v>
      </c>
      <c r="P74" s="9">
        <f t="shared" si="34"/>
        <v>616.48938825414848</v>
      </c>
      <c r="Q74" s="9">
        <f t="shared" si="35"/>
        <v>612.44424430936419</v>
      </c>
      <c r="R74" s="9"/>
      <c r="S74" s="11">
        <f>C74/('Male Baseline'!AA74+'Female Baseline'!AA74)</f>
        <v>1.0474734425939485E-2</v>
      </c>
      <c r="T74" s="11">
        <f>D74/('Male Baseline'!AB74+'Female Baseline'!AB74)</f>
        <v>-2.29961835687785E-2</v>
      </c>
      <c r="U74" s="11">
        <f>E74/('Male Baseline'!AC74+'Female Baseline'!AC74)</f>
        <v>0.1049554983290782</v>
      </c>
      <c r="V74" s="11">
        <f>H74/('Male Baseline'!AD74+'Female Baseline'!AD74)</f>
        <v>0.21379625973344571</v>
      </c>
      <c r="W74" s="11">
        <f>I74/('Male Baseline'!AE74+'Female Baseline'!AE74)</f>
        <v>0.20419501057344669</v>
      </c>
      <c r="Y74" s="11">
        <f t="shared" si="22"/>
        <v>5.977813781954255E-3</v>
      </c>
      <c r="Z74" s="11">
        <f t="shared" si="25"/>
        <v>-4.2408104145773276E-3</v>
      </c>
      <c r="AA74" s="11">
        <f t="shared" si="26"/>
        <v>8.8223044800555137E-2</v>
      </c>
      <c r="AB74" s="11">
        <f t="shared" si="27"/>
        <v>0.19105482836456394</v>
      </c>
      <c r="AC74" s="11">
        <f t="shared" si="28"/>
        <v>0.19488904839427107</v>
      </c>
      <c r="AE74" s="37">
        <f>2*POWER(AN$2/AVERAGE(MalDeath!BS72:BS76),0.5)</f>
        <v>2.4989789912007652E-2</v>
      </c>
      <c r="AF74" s="37">
        <f t="shared" si="23"/>
        <v>-2.4989789912007652E-2</v>
      </c>
      <c r="AG74" s="37">
        <f t="shared" si="24"/>
        <v>4.9979579824015304E-2</v>
      </c>
      <c r="AI74" s="55">
        <f>-3*POWER(AVERAGE(MalDeath!BS72:BS76)/2.5,0.5)</f>
        <v>-81.617645151033372</v>
      </c>
      <c r="AJ74" s="55">
        <f t="shared" si="18"/>
        <v>163.23529030206674</v>
      </c>
      <c r="AK74" s="55">
        <f t="shared" si="36"/>
        <v>81.617645151033372</v>
      </c>
    </row>
    <row r="75" spans="1:37" x14ac:dyDescent="0.2">
      <c r="A75" t="str">
        <f>MalCnts!A75</f>
        <v>72 jaar</v>
      </c>
      <c r="C75" s="9">
        <f>'Male Baseline'!AN75+'Female Baseline'!AN75</f>
        <v>45.344417213251333</v>
      </c>
      <c r="D75" s="9">
        <f>'Male Baseline'!AO75+'Female Baseline'!AO75</f>
        <v>-32.93601305479465</v>
      </c>
      <c r="E75" s="9">
        <f>'Male Baseline'!AP75+'Female Baseline'!AP75</f>
        <v>232.89889611153069</v>
      </c>
      <c r="F75" s="9">
        <f>'Male Baseline'!AQ75+'Female Baseline'!AQ75</f>
        <v>535.47704837949686</v>
      </c>
      <c r="G75" s="9">
        <f>'Male Baseline'!AR75+'Female Baseline'!AR75</f>
        <v>415.43290715204267</v>
      </c>
      <c r="H75" s="9">
        <f t="shared" si="19"/>
        <v>651.92649643526215</v>
      </c>
      <c r="I75" s="9">
        <f t="shared" si="20"/>
        <v>683.17143134179105</v>
      </c>
      <c r="J75" s="9">
        <f t="shared" si="29"/>
        <v>6.3080643728156698</v>
      </c>
      <c r="K75" s="9">
        <f t="shared" si="30"/>
        <v>-18.596624921030635</v>
      </c>
      <c r="L75" s="9">
        <f t="shared" si="31"/>
        <v>311.68495201516117</v>
      </c>
      <c r="M75" s="9">
        <f t="shared" si="32"/>
        <v>468.65646685113097</v>
      </c>
      <c r="N75" s="9">
        <f t="shared" si="33"/>
        <v>405.351886867909</v>
      </c>
      <c r="O75" s="9">
        <f t="shared" si="10"/>
        <v>605.3394489630997</v>
      </c>
      <c r="P75" s="9">
        <f t="shared" si="34"/>
        <v>681.050219867225</v>
      </c>
      <c r="Q75" s="9">
        <f t="shared" si="35"/>
        <v>713.59658099498324</v>
      </c>
      <c r="R75" s="9"/>
      <c r="S75" s="11">
        <f>C75/('Male Baseline'!AA75+'Female Baseline'!AA75)</f>
        <v>1.2042444791411243E-2</v>
      </c>
      <c r="T75" s="11">
        <f>D75/('Male Baseline'!AB75+'Female Baseline'!AB75)</f>
        <v>-9.2066220646816483E-3</v>
      </c>
      <c r="U75" s="11">
        <f>E75/('Male Baseline'!AC75+'Female Baseline'!AC75)</f>
        <v>6.9793539883210312E-2</v>
      </c>
      <c r="V75" s="11">
        <f>H75/('Male Baseline'!AD75+'Female Baseline'!AD75)</f>
        <v>0.20576566045946218</v>
      </c>
      <c r="W75" s="11">
        <f>I75/('Male Baseline'!AE75+'Female Baseline'!AE75)</f>
        <v>0.22295283749553604</v>
      </c>
      <c r="Y75" s="11">
        <f t="shared" si="22"/>
        <v>1.3760296121395638E-3</v>
      </c>
      <c r="Z75" s="11">
        <f t="shared" si="25"/>
        <v>-5.1623091904924217E-3</v>
      </c>
      <c r="AA75" s="11">
        <f t="shared" si="26"/>
        <v>9.019639575497318E-2</v>
      </c>
      <c r="AB75" s="11">
        <f t="shared" si="27"/>
        <v>0.19084619710613421</v>
      </c>
      <c r="AC75" s="11">
        <f t="shared" si="28"/>
        <v>0.20050441994785345</v>
      </c>
      <c r="AE75" s="37">
        <f>2*POWER(AN$2/AVERAGE(MalDeath!BS73:BS77),0.5)</f>
        <v>2.4436133395321562E-2</v>
      </c>
      <c r="AF75" s="37">
        <f t="shared" si="23"/>
        <v>-2.4436133395321562E-2</v>
      </c>
      <c r="AG75" s="37">
        <f t="shared" si="24"/>
        <v>4.8872266790643125E-2</v>
      </c>
      <c r="AI75" s="55">
        <f>-3*POWER(AVERAGE(MalDeath!BS73:BS77)/2.5,0.5)</f>
        <v>-83.466879658940172</v>
      </c>
      <c r="AJ75" s="55">
        <f t="shared" si="18"/>
        <v>166.93375931788034</v>
      </c>
      <c r="AK75" s="55">
        <f t="shared" si="36"/>
        <v>83.466879658940172</v>
      </c>
    </row>
    <row r="76" spans="1:37" x14ac:dyDescent="0.2">
      <c r="A76" t="str">
        <f>MalCnts!A76</f>
        <v>73 jaar</v>
      </c>
      <c r="C76" s="9">
        <f>'Male Baseline'!AN76+'Female Baseline'!AN76</f>
        <v>12.343042287306297</v>
      </c>
      <c r="D76" s="9">
        <f>'Male Baseline'!AO76+'Female Baseline'!AO76</f>
        <v>-10.754900039317272</v>
      </c>
      <c r="E76" s="9">
        <f>'Male Baseline'!AP76+'Female Baseline'!AP76</f>
        <v>344.40554973998672</v>
      </c>
      <c r="F76" s="9">
        <f>'Male Baseline'!AQ76+'Female Baseline'!AQ76</f>
        <v>415.78871961569791</v>
      </c>
      <c r="G76" s="9">
        <f>'Male Baseline'!AR76+'Female Baseline'!AR76</f>
        <v>531.16216554993025</v>
      </c>
      <c r="H76" s="9">
        <f t="shared" si="19"/>
        <v>587.99149448569131</v>
      </c>
      <c r="I76" s="9">
        <f t="shared" si="20"/>
        <v>739.05652535777926</v>
      </c>
      <c r="J76" s="9">
        <f t="shared" si="29"/>
        <v>38.079518638972296</v>
      </c>
      <c r="K76" s="9">
        <f t="shared" si="30"/>
        <v>-39.81629302362709</v>
      </c>
      <c r="L76" s="9">
        <f t="shared" si="31"/>
        <v>340.97438222958664</v>
      </c>
      <c r="M76" s="9">
        <f t="shared" si="32"/>
        <v>504.89091133754084</v>
      </c>
      <c r="N76" s="9">
        <f t="shared" si="33"/>
        <v>462.48473858580684</v>
      </c>
      <c r="O76" s="9">
        <f t="shared" si="10"/>
        <v>660.7333873451214</v>
      </c>
      <c r="P76" s="9">
        <f t="shared" si="34"/>
        <v>765.15446306735669</v>
      </c>
      <c r="Q76" s="9">
        <f t="shared" si="35"/>
        <v>803.00984851941939</v>
      </c>
      <c r="R76" s="9"/>
      <c r="S76" s="11">
        <f>C76/('Male Baseline'!AA76+'Female Baseline'!AA76)</f>
        <v>4.215097456436943E-3</v>
      </c>
      <c r="T76" s="11">
        <f>D76/('Male Baseline'!AB76+'Female Baseline'!AB76)</f>
        <v>-2.673357985790326E-3</v>
      </c>
      <c r="U76" s="11">
        <f>E76/('Male Baseline'!AC76+'Female Baseline'!AC76)</f>
        <v>9.0284843297578826E-2</v>
      </c>
      <c r="V76" s="11">
        <f>H76/('Male Baseline'!AD76+'Female Baseline'!AD76)</f>
        <v>0.1656797804977555</v>
      </c>
      <c r="W76" s="11">
        <f>I76/('Male Baseline'!AE76+'Female Baseline'!AE76)</f>
        <v>0.21962777425808644</v>
      </c>
      <c r="Y76" s="11">
        <f t="shared" si="22"/>
        <v>1.0867671375347585E-2</v>
      </c>
      <c r="Z76" s="11">
        <f t="shared" si="25"/>
        <v>-1.1682321673063354E-2</v>
      </c>
      <c r="AA76" s="11">
        <f t="shared" si="26"/>
        <v>9.5590334838453223E-2</v>
      </c>
      <c r="AB76" s="11">
        <f t="shared" si="27"/>
        <v>0.18582928262894288</v>
      </c>
      <c r="AC76" s="11">
        <f t="shared" si="28"/>
        <v>0.20524678330945897</v>
      </c>
      <c r="AE76" s="37">
        <f>2*POWER(AN$2/AVERAGE(MalDeath!BS74:BS78),0.5)</f>
        <v>2.3856383771821279E-2</v>
      </c>
      <c r="AF76" s="37">
        <f t="shared" si="23"/>
        <v>-2.3856383771821279E-2</v>
      </c>
      <c r="AG76" s="37">
        <f t="shared" si="24"/>
        <v>4.7712767543642558E-2</v>
      </c>
      <c r="AI76" s="55">
        <f>-3*POWER(AVERAGE(MalDeath!BS74:BS78)/2.5,0.5)</f>
        <v>-85.495263026673015</v>
      </c>
      <c r="AJ76" s="55">
        <f t="shared" si="18"/>
        <v>170.99052605334603</v>
      </c>
      <c r="AK76" s="55">
        <f t="shared" si="36"/>
        <v>85.495263026673015</v>
      </c>
    </row>
    <row r="77" spans="1:37" x14ac:dyDescent="0.2">
      <c r="A77" t="str">
        <f>MalCnts!A77</f>
        <v>74 jaar</v>
      </c>
      <c r="C77" s="9">
        <f>'Male Baseline'!AN77+'Female Baseline'!AN77</f>
        <v>-20.004991917983261</v>
      </c>
      <c r="D77" s="9">
        <f>'Male Baseline'!AO77+'Female Baseline'!AO77</f>
        <v>-19.893550802619529</v>
      </c>
      <c r="E77" s="9">
        <f>'Male Baseline'!AP77+'Female Baseline'!AP77</f>
        <v>397.58966021321169</v>
      </c>
      <c r="F77" s="9">
        <f>'Male Baseline'!AQ77+'Female Baseline'!AQ77</f>
        <v>524.28896756454594</v>
      </c>
      <c r="G77" s="9">
        <f>'Male Baseline'!AR77+'Female Baseline'!AR77</f>
        <v>454.62028688306083</v>
      </c>
      <c r="H77" s="9">
        <f t="shared" si="19"/>
        <v>723.08379767115184</v>
      </c>
      <c r="I77" s="9">
        <f t="shared" si="20"/>
        <v>716.7647706653338</v>
      </c>
      <c r="J77" s="9">
        <f t="shared" si="29"/>
        <v>41.272972579223151</v>
      </c>
      <c r="K77" s="9">
        <f t="shared" si="30"/>
        <v>-8.1644277358560835</v>
      </c>
      <c r="L77" s="9">
        <f t="shared" si="31"/>
        <v>364.45277863898764</v>
      </c>
      <c r="M77" s="9">
        <f t="shared" si="32"/>
        <v>522.14851628943916</v>
      </c>
      <c r="N77" s="9">
        <f t="shared" si="33"/>
        <v>508.92404395276151</v>
      </c>
      <c r="O77" s="9">
        <f t="shared" si="10"/>
        <v>692.63570740423245</v>
      </c>
      <c r="P77" s="9">
        <f t="shared" si="34"/>
        <v>839.29073762532221</v>
      </c>
      <c r="Q77" s="9">
        <f t="shared" si="35"/>
        <v>891.50127548643991</v>
      </c>
      <c r="R77" s="9"/>
      <c r="S77" s="11">
        <f>C77/('Male Baseline'!AA77+'Female Baseline'!AA77)</f>
        <v>-5.9145534111138438E-3</v>
      </c>
      <c r="T77" s="11">
        <f>D77/('Male Baseline'!AB77+'Female Baseline'!AB77)</f>
        <v>-6.2636867897228349E-3</v>
      </c>
      <c r="U77" s="11">
        <f>E77/('Male Baseline'!AC77+'Female Baseline'!AC77)</f>
        <v>9.0970418320708846E-2</v>
      </c>
      <c r="V77" s="11">
        <f>H77/('Male Baseline'!AD77+'Female Baseline'!AD77)</f>
        <v>0.17452017456189164</v>
      </c>
      <c r="W77" s="11">
        <f>I77/('Male Baseline'!AE77+'Female Baseline'!AE77)</f>
        <v>0.18561143782738487</v>
      </c>
      <c r="Y77" s="11">
        <f t="shared" si="22"/>
        <v>1.1734648511216019E-2</v>
      </c>
      <c r="Z77" s="11">
        <f t="shared" si="25"/>
        <v>-2.473910104740587E-3</v>
      </c>
      <c r="AA77" s="11">
        <f t="shared" si="26"/>
        <v>9.7696942011179316E-2</v>
      </c>
      <c r="AB77" s="11">
        <f t="shared" si="27"/>
        <v>0.18716143039360106</v>
      </c>
      <c r="AC77" s="11">
        <f t="shared" si="28"/>
        <v>0.20026071652878286</v>
      </c>
      <c r="AE77" s="37">
        <f>2*POWER(AN$2/AVERAGE(MalDeath!BS75:BS79),0.5)</f>
        <v>2.3567959998490772E-2</v>
      </c>
      <c r="AF77" s="37">
        <f t="shared" si="23"/>
        <v>-2.3567959998490772E-2</v>
      </c>
      <c r="AG77" s="37">
        <f t="shared" si="24"/>
        <v>4.7135919996981544E-2</v>
      </c>
      <c r="AI77" s="55">
        <f>-3*POWER(AVERAGE(MalDeath!BS75:BS79)/2.5,0.5)</f>
        <v>-86.541550714093404</v>
      </c>
      <c r="AJ77" s="55">
        <f t="shared" si="18"/>
        <v>173.08310142818681</v>
      </c>
      <c r="AK77" s="55">
        <f t="shared" si="36"/>
        <v>86.541550714093404</v>
      </c>
    </row>
    <row r="78" spans="1:37" x14ac:dyDescent="0.2">
      <c r="A78" t="str">
        <f>MalCnts!A78</f>
        <v>75 jaar</v>
      </c>
      <c r="C78" s="9">
        <f>'Male Baseline'!AN78+'Female Baseline'!AN78</f>
        <v>117.05724975818558</v>
      </c>
      <c r="D78" s="9">
        <f>'Male Baseline'!AO78+'Female Baseline'!AO78</f>
        <v>-62.181437092111899</v>
      </c>
      <c r="E78" s="9">
        <f>'Male Baseline'!AP78+'Female Baseline'!AP78</f>
        <v>410.75016245359564</v>
      </c>
      <c r="F78" s="9">
        <f>'Male Baseline'!AQ78+'Female Baseline'!AQ78</f>
        <v>577.64436803752801</v>
      </c>
      <c r="G78" s="9">
        <f>'Male Baseline'!AR78+'Female Baseline'!AR78</f>
        <v>558.39664375101063</v>
      </c>
      <c r="H78" s="9">
        <f t="shared" si="19"/>
        <v>783.01944926432589</v>
      </c>
      <c r="I78" s="9">
        <f t="shared" si="20"/>
        <v>847.21882776977463</v>
      </c>
      <c r="J78" s="9">
        <f t="shared" si="29"/>
        <v>39.163733129624141</v>
      </c>
      <c r="K78" s="9">
        <f t="shared" si="30"/>
        <v>8.4273528792402423</v>
      </c>
      <c r="L78" s="9">
        <f t="shared" si="31"/>
        <v>446.93758341124686</v>
      </c>
      <c r="M78" s="9">
        <f t="shared" si="32"/>
        <v>525.58396289458017</v>
      </c>
      <c r="N78" s="9">
        <f t="shared" si="33"/>
        <v>537.9549184739584</v>
      </c>
      <c r="O78" s="9">
        <f t="shared" si="10"/>
        <v>707.81035221407399</v>
      </c>
      <c r="P78" s="9">
        <f t="shared" si="34"/>
        <v>884.27277217607457</v>
      </c>
      <c r="Q78" s="9">
        <f t="shared" si="35"/>
        <v>957.6002872866195</v>
      </c>
      <c r="R78" s="9"/>
      <c r="S78" s="11">
        <f>C78/('Male Baseline'!AA78+'Female Baseline'!AA78)</f>
        <v>3.3520633614064092E-2</v>
      </c>
      <c r="T78" s="11">
        <f>D78/('Male Baseline'!AB78+'Female Baseline'!AB78)</f>
        <v>-1.7271757956343458E-2</v>
      </c>
      <c r="U78" s="11">
        <f>E78/('Male Baseline'!AC78+'Female Baseline'!AC78)</f>
        <v>0.12194737436168993</v>
      </c>
      <c r="V78" s="11">
        <f>H78/('Male Baseline'!AD78+'Female Baseline'!AD78)</f>
        <v>0.16938453789215932</v>
      </c>
      <c r="W78" s="11">
        <f>I78/('Male Baseline'!AE78+'Female Baseline'!AE78)</f>
        <v>0.19384685639284086</v>
      </c>
      <c r="Y78" s="11">
        <f t="shared" si="22"/>
        <v>1.1252932979320935E-2</v>
      </c>
      <c r="Z78" s="11">
        <f t="shared" si="25"/>
        <v>2.0678030383337199E-3</v>
      </c>
      <c r="AA78" s="11">
        <f t="shared" si="26"/>
        <v>0.11677947184643608</v>
      </c>
      <c r="AB78" s="11">
        <f t="shared" si="27"/>
        <v>0.18985609293569922</v>
      </c>
      <c r="AC78" s="11">
        <f t="shared" si="28"/>
        <v>0.20074654875007764</v>
      </c>
      <c r="AE78" s="37">
        <f>2*POWER(AN$2/AVERAGE(MalDeath!BS76:BS80),0.5)</f>
        <v>2.3679770670181934E-2</v>
      </c>
      <c r="AF78" s="37">
        <f t="shared" si="23"/>
        <v>-2.3679770670181934E-2</v>
      </c>
      <c r="AG78" s="37">
        <f t="shared" si="24"/>
        <v>4.7359541340363867E-2</v>
      </c>
      <c r="AI78" s="55">
        <f>-3*POWER(AVERAGE(MalDeath!BS76:BS80)/2.5,0.5)</f>
        <v>-86.132920535646534</v>
      </c>
      <c r="AJ78" s="55">
        <f t="shared" si="18"/>
        <v>172.26584107129307</v>
      </c>
      <c r="AK78" s="55">
        <f t="shared" si="36"/>
        <v>86.132920535646534</v>
      </c>
    </row>
    <row r="79" spans="1:37" x14ac:dyDescent="0.2">
      <c r="A79" t="str">
        <f>MalCnts!A79</f>
        <v>76 jaar</v>
      </c>
      <c r="C79" s="9">
        <f>'Male Baseline'!AN79+'Female Baseline'!AN79</f>
        <v>51.625145555355815</v>
      </c>
      <c r="D79" s="9">
        <f>'Male Baseline'!AO79+'Female Baseline'!AO79</f>
        <v>84.943762309562942</v>
      </c>
      <c r="E79" s="9">
        <f>'Male Baseline'!AP79+'Female Baseline'!AP79</f>
        <v>436.61962467661363</v>
      </c>
      <c r="F79" s="9">
        <f>'Male Baseline'!AQ79+'Female Baseline'!AQ79</f>
        <v>557.54347784992706</v>
      </c>
      <c r="G79" s="9">
        <f>'Male Baseline'!AR79+'Female Baseline'!AR79</f>
        <v>585.0082164277635</v>
      </c>
      <c r="H79" s="9">
        <f t="shared" si="19"/>
        <v>775.85329018823381</v>
      </c>
      <c r="I79" s="9">
        <f t="shared" si="20"/>
        <v>863.77995535272703</v>
      </c>
      <c r="J79" s="9">
        <f t="shared" si="29"/>
        <v>41.421078764067964</v>
      </c>
      <c r="K79" s="9">
        <f t="shared" si="30"/>
        <v>15.03500952127132</v>
      </c>
      <c r="L79" s="9">
        <f t="shared" si="31"/>
        <v>504.85198994972887</v>
      </c>
      <c r="M79" s="9">
        <f t="shared" si="32"/>
        <v>591.60719867893943</v>
      </c>
      <c r="N79" s="9">
        <f t="shared" si="33"/>
        <v>530.51357818825761</v>
      </c>
      <c r="O79" s="9">
        <f t="shared" si="10"/>
        <v>815.07599038456283</v>
      </c>
      <c r="P79" s="9">
        <f t="shared" si="34"/>
        <v>884.41875429529455</v>
      </c>
      <c r="Q79" s="9">
        <f t="shared" si="35"/>
        <v>972.6499642762949</v>
      </c>
      <c r="R79" s="9"/>
      <c r="S79" s="11">
        <f>C79/('Male Baseline'!AA79+'Female Baseline'!AA79)</f>
        <v>1.4809620105281664E-2</v>
      </c>
      <c r="T79" s="11">
        <f>D79/('Male Baseline'!AB79+'Female Baseline'!AB79)</f>
        <v>2.3045874272835332E-2</v>
      </c>
      <c r="U79" s="11">
        <f>E79/('Male Baseline'!AC79+'Female Baseline'!AC79)</f>
        <v>0.11548853419270866</v>
      </c>
      <c r="V79" s="11">
        <f>H79/('Male Baseline'!AD79+'Female Baseline'!AD79)</f>
        <v>0.22045699855673678</v>
      </c>
      <c r="W79" s="11">
        <f>I79/('Male Baseline'!AE79+'Female Baseline'!AE79)</f>
        <v>0.17926467667006601</v>
      </c>
      <c r="Y79" s="11">
        <f t="shared" si="22"/>
        <v>1.1579862229073678E-2</v>
      </c>
      <c r="Z79" s="11">
        <f t="shared" si="25"/>
        <v>3.7575427806197962E-3</v>
      </c>
      <c r="AA79" s="11">
        <f t="shared" si="26"/>
        <v>0.13085266613150956</v>
      </c>
      <c r="AB79" s="11">
        <f t="shared" si="27"/>
        <v>0.20790115958899133</v>
      </c>
      <c r="AC79" s="11">
        <f t="shared" si="28"/>
        <v>0.19768412389151702</v>
      </c>
      <c r="AE79" s="37">
        <f>2*POWER(AN$2/AVERAGE(MalDeath!BS77:BS81),0.5)</f>
        <v>2.3414275000924904E-2</v>
      </c>
      <c r="AF79" s="37">
        <f t="shared" si="23"/>
        <v>-2.3414275000924904E-2</v>
      </c>
      <c r="AG79" s="37">
        <f t="shared" si="24"/>
        <v>4.6828550001849809E-2</v>
      </c>
      <c r="AI79" s="55">
        <f>-3*POWER(AVERAGE(MalDeath!BS77:BS81)/2.5,0.5)</f>
        <v>-87.109586154452614</v>
      </c>
      <c r="AJ79" s="55">
        <f t="shared" si="18"/>
        <v>174.21917230890523</v>
      </c>
      <c r="AK79" s="55">
        <f t="shared" si="36"/>
        <v>87.109586154452614</v>
      </c>
    </row>
    <row r="80" spans="1:37" x14ac:dyDescent="0.2">
      <c r="A80" t="str">
        <f>MalCnts!A80</f>
        <v>77 jaar</v>
      </c>
      <c r="C80" s="9">
        <f>'Male Baseline'!AN80+'Female Baseline'!AN80</f>
        <v>34.798219965256294</v>
      </c>
      <c r="D80" s="9">
        <f>'Male Baseline'!AO80+'Female Baseline'!AO80</f>
        <v>50.022890020686965</v>
      </c>
      <c r="E80" s="9">
        <f>'Male Baseline'!AP80+'Female Baseline'!AP80</f>
        <v>645.32291997282687</v>
      </c>
      <c r="F80" s="9">
        <f>'Male Baseline'!AQ80+'Female Baseline'!AQ80</f>
        <v>552.65428140520191</v>
      </c>
      <c r="G80" s="9">
        <f>'Male Baseline'!AR80+'Female Baseline'!AR80</f>
        <v>560.58727975802708</v>
      </c>
      <c r="H80" s="9">
        <f t="shared" si="19"/>
        <v>875.31574139161535</v>
      </c>
      <c r="I80" s="9">
        <f t="shared" si="20"/>
        <v>836.91442046062798</v>
      </c>
      <c r="J80" s="9">
        <f t="shared" si="29"/>
        <v>46.826473114497674</v>
      </c>
      <c r="K80" s="9">
        <f t="shared" si="30"/>
        <v>18.784992871457206</v>
      </c>
      <c r="L80" s="9">
        <f t="shared" si="31"/>
        <v>546.43439314776026</v>
      </c>
      <c r="M80" s="9">
        <f t="shared" si="32"/>
        <v>619.08763016636021</v>
      </c>
      <c r="N80" s="9">
        <f t="shared" si="33"/>
        <v>560.94012419290846</v>
      </c>
      <c r="O80" s="9">
        <f t="shared" si="10"/>
        <v>871.51362514122468</v>
      </c>
      <c r="P80" s="9">
        <f t="shared" si="34"/>
        <v>968.47811938518987</v>
      </c>
      <c r="Q80" s="9">
        <f t="shared" si="35"/>
        <v>1003.1495013405557</v>
      </c>
      <c r="R80" s="9"/>
      <c r="S80" s="11">
        <f>C80/('Male Baseline'!AA80+'Female Baseline'!AA80)</f>
        <v>9.6338671319358207E-3</v>
      </c>
      <c r="T80" s="11">
        <f>D80/('Male Baseline'!AB80+'Female Baseline'!AB80)</f>
        <v>1.3501943650689888E-2</v>
      </c>
      <c r="U80" s="11">
        <f>E80/('Male Baseline'!AC80+'Female Baseline'!AC80)</f>
        <v>0.16520618905949422</v>
      </c>
      <c r="V80" s="11">
        <f>H80/('Male Baseline'!AD80+'Female Baseline'!AD80)</f>
        <v>0.21923897316995267</v>
      </c>
      <c r="W80" s="11">
        <f>I80/('Male Baseline'!AE80+'Female Baseline'!AE80)</f>
        <v>0.22538199860200991</v>
      </c>
      <c r="Y80" s="11">
        <f t="shared" si="22"/>
        <v>1.3092252437486665E-2</v>
      </c>
      <c r="Z80" s="11">
        <f t="shared" si="25"/>
        <v>4.9575248351852782E-3</v>
      </c>
      <c r="AA80" s="11">
        <f t="shared" si="26"/>
        <v>0.14195217413116973</v>
      </c>
      <c r="AB80" s="11">
        <f t="shared" si="27"/>
        <v>0.21873005212408475</v>
      </c>
      <c r="AC80" s="11">
        <f t="shared" si="28"/>
        <v>0.20272245473791198</v>
      </c>
      <c r="AE80" s="37">
        <f>2*POWER(AN$2/AVERAGE(MalDeath!BS78:BS82),0.5)</f>
        <v>2.2910058948714899E-2</v>
      </c>
      <c r="AF80" s="37">
        <f t="shared" si="23"/>
        <v>-2.2910058948714899E-2</v>
      </c>
      <c r="AG80" s="37">
        <f t="shared" si="24"/>
        <v>4.5820117897429798E-2</v>
      </c>
      <c r="AI80" s="55">
        <f>-3*POWER(AVERAGE(MalDeath!BS78:BS82)/2.5,0.5)</f>
        <v>-89.026737556758746</v>
      </c>
      <c r="AJ80" s="55">
        <f t="shared" si="18"/>
        <v>178.05347511351749</v>
      </c>
      <c r="AK80" s="55">
        <f t="shared" si="36"/>
        <v>89.026737556758746</v>
      </c>
    </row>
    <row r="81" spans="1:37" x14ac:dyDescent="0.2">
      <c r="A81" t="str">
        <f>MalCnts!A81</f>
        <v>78 jaar</v>
      </c>
      <c r="C81" s="9">
        <f>'Male Baseline'!AN81+'Female Baseline'!AN81</f>
        <v>23.629770459525389</v>
      </c>
      <c r="D81" s="9">
        <f>'Male Baseline'!AO81+'Female Baseline'!AO81</f>
        <v>22.283383170838121</v>
      </c>
      <c r="E81" s="9">
        <f>'Male Baseline'!AP81+'Female Baseline'!AP81</f>
        <v>633.9775824323965</v>
      </c>
      <c r="F81" s="9">
        <f>'Male Baseline'!AQ81+'Female Baseline'!AQ81</f>
        <v>745.90489853749432</v>
      </c>
      <c r="G81" s="9">
        <f>'Male Baseline'!AR81+'Female Baseline'!AR81</f>
        <v>493.95546412142636</v>
      </c>
      <c r="H81" s="9">
        <f t="shared" si="19"/>
        <v>1062.8936897536926</v>
      </c>
      <c r="I81" s="9">
        <f t="shared" si="20"/>
        <v>866.90791339017346</v>
      </c>
      <c r="J81" s="9">
        <f t="shared" si="29"/>
        <v>19.797665943114144</v>
      </c>
      <c r="K81" s="9">
        <f t="shared" si="30"/>
        <v>32.95923855277367</v>
      </c>
      <c r="L81" s="9">
        <f t="shared" si="31"/>
        <v>580.51830513857078</v>
      </c>
      <c r="M81" s="9">
        <f t="shared" si="32"/>
        <v>626.86280858262649</v>
      </c>
      <c r="N81" s="9">
        <f t="shared" si="33"/>
        <v>550.71754965429511</v>
      </c>
      <c r="O81" s="9">
        <f t="shared" si="10"/>
        <v>900.08000515650656</v>
      </c>
      <c r="P81" s="9">
        <f t="shared" si="34"/>
        <v>986.47436222490751</v>
      </c>
      <c r="Q81" s="9">
        <f t="shared" si="35"/>
        <v>1034.95660934689</v>
      </c>
      <c r="R81" s="9"/>
      <c r="S81" s="11">
        <f>C81/('Male Baseline'!AA81+'Female Baseline'!AA81)</f>
        <v>5.8497437052006628E-3</v>
      </c>
      <c r="T81" s="11">
        <f>D81/('Male Baseline'!AB81+'Female Baseline'!AB81)</f>
        <v>5.7753407256400571E-3</v>
      </c>
      <c r="U81" s="11">
        <f>E81/('Male Baseline'!AC81+'Female Baseline'!AC81)</f>
        <v>0.16065081472294618</v>
      </c>
      <c r="V81" s="11">
        <f>H81/('Male Baseline'!AD81+'Female Baseline'!AD81)</f>
        <v>0.25590511376421632</v>
      </c>
      <c r="W81" s="11">
        <f>I81/('Male Baseline'!AE81+'Female Baseline'!AE81)</f>
        <v>0.20431564996528356</v>
      </c>
      <c r="Y81" s="11">
        <f t="shared" si="22"/>
        <v>5.5936151115958625E-3</v>
      </c>
      <c r="Z81" s="11">
        <f t="shared" si="25"/>
        <v>8.7928507643554987E-3</v>
      </c>
      <c r="AA81" s="11">
        <f t="shared" si="26"/>
        <v>0.14266188744762145</v>
      </c>
      <c r="AB81" s="11">
        <f t="shared" si="27"/>
        <v>0.2260339099619276</v>
      </c>
      <c r="AC81" s="11">
        <f t="shared" si="28"/>
        <v>0.20017761107348439</v>
      </c>
      <c r="AE81" s="37">
        <f>2*POWER(AN$2/AVERAGE(MalDeath!BS79:BS83),0.5)</f>
        <v>2.2511733781772479E-2</v>
      </c>
      <c r="AF81" s="37">
        <f t="shared" si="23"/>
        <v>-2.2511733781772479E-2</v>
      </c>
      <c r="AG81" s="37">
        <f t="shared" si="24"/>
        <v>4.5023467563544958E-2</v>
      </c>
      <c r="AI81" s="55">
        <f>-3*POWER(AVERAGE(MalDeath!BS79:BS83)/2.5,0.5)</f>
        <v>-90.601986733183722</v>
      </c>
      <c r="AJ81" s="55">
        <f t="shared" si="18"/>
        <v>181.20397346636744</v>
      </c>
      <c r="AK81" s="55">
        <f t="shared" si="36"/>
        <v>90.601986733183722</v>
      </c>
    </row>
    <row r="82" spans="1:37" x14ac:dyDescent="0.2">
      <c r="A82" t="str">
        <f>MalCnts!A82</f>
        <v>79 jaar</v>
      </c>
      <c r="C82" s="9">
        <f>'Male Baseline'!AN82+'Female Baseline'!AN82</f>
        <v>7.0219798341652684</v>
      </c>
      <c r="D82" s="9">
        <f>'Male Baseline'!AO82+'Female Baseline'!AO82</f>
        <v>-1.1436340516901051</v>
      </c>
      <c r="E82" s="9">
        <f>'Male Baseline'!AP82+'Female Baseline'!AP82</f>
        <v>605.50167620336856</v>
      </c>
      <c r="F82" s="9">
        <f>'Male Baseline'!AQ82+'Female Baseline'!AQ82</f>
        <v>661.69112500164977</v>
      </c>
      <c r="G82" s="9">
        <f>'Male Baseline'!AR82+'Female Baseline'!AR82</f>
        <v>606.753016906315</v>
      </c>
      <c r="H82" s="9">
        <f t="shared" si="19"/>
        <v>964.44196310333405</v>
      </c>
      <c r="I82" s="9">
        <f t="shared" si="20"/>
        <v>937.59857940713982</v>
      </c>
      <c r="J82" s="9">
        <f t="shared" si="29"/>
        <v>5.0109124564786898</v>
      </c>
      <c r="K82" s="9">
        <f t="shared" si="30"/>
        <v>6.1017773977552805</v>
      </c>
      <c r="L82" s="9">
        <f t="shared" si="31"/>
        <v>610.10582754544862</v>
      </c>
      <c r="M82" s="9">
        <f t="shared" si="32"/>
        <v>623.88599272132274</v>
      </c>
      <c r="N82" s="9">
        <f t="shared" si="33"/>
        <v>516.56562256551899</v>
      </c>
      <c r="O82" s="9">
        <f t="shared" si="10"/>
        <v>914.14514529060807</v>
      </c>
      <c r="P82" s="9">
        <f t="shared" si="34"/>
        <v>966.60562514377227</v>
      </c>
      <c r="Q82" s="9">
        <f t="shared" si="35"/>
        <v>1009.8028036779727</v>
      </c>
      <c r="R82" s="9"/>
      <c r="S82" s="11">
        <f>C82/('Male Baseline'!AA82+'Female Baseline'!AA82)</f>
        <v>1.6473976309510955E-3</v>
      </c>
      <c r="T82" s="11">
        <f>D82/('Male Baseline'!AB82+'Female Baseline'!AB82)</f>
        <v>-2.6377651689543115E-4</v>
      </c>
      <c r="U82" s="11">
        <f>E82/('Male Baseline'!AC82+'Female Baseline'!AC82)</f>
        <v>0.14646795831900958</v>
      </c>
      <c r="V82" s="11">
        <f>H82/('Male Baseline'!AD82+'Female Baseline'!AD82)</f>
        <v>0.22866463723735861</v>
      </c>
      <c r="W82" s="11">
        <f>I82/('Male Baseline'!AE82+'Female Baseline'!AE82)</f>
        <v>0.21080309205935946</v>
      </c>
      <c r="Y82" s="11">
        <f t="shared" si="22"/>
        <v>1.6653137043090931E-3</v>
      </c>
      <c r="Z82" s="11">
        <f t="shared" si="25"/>
        <v>2.1534912118661193E-3</v>
      </c>
      <c r="AA82" s="11">
        <f t="shared" si="26"/>
        <v>0.14360513783261056</v>
      </c>
      <c r="AB82" s="11">
        <f t="shared" si="27"/>
        <v>0.21578427708582454</v>
      </c>
      <c r="AC82" s="11">
        <f t="shared" si="28"/>
        <v>0.19341482489463241</v>
      </c>
      <c r="AE82" s="37">
        <f>2*POWER(AN$2/AVERAGE(MalDeath!BS80:BS84),0.5)</f>
        <v>2.2118489661575237E-2</v>
      </c>
      <c r="AF82" s="37">
        <f t="shared" si="23"/>
        <v>-2.2118489661575237E-2</v>
      </c>
      <c r="AG82" s="37">
        <f t="shared" si="24"/>
        <v>4.4236979323150474E-2</v>
      </c>
      <c r="AI82" s="55">
        <f>-3*POWER(AVERAGE(MalDeath!BS80:BS84)/2.5,0.5)</f>
        <v>-92.212797376503005</v>
      </c>
      <c r="AJ82" s="55">
        <f t="shared" si="18"/>
        <v>184.42559475300601</v>
      </c>
      <c r="AK82" s="55">
        <f t="shared" si="36"/>
        <v>92.212797376503005</v>
      </c>
    </row>
    <row r="83" spans="1:37" x14ac:dyDescent="0.2">
      <c r="A83" t="str">
        <f>MalCnts!A83</f>
        <v>80 jaar</v>
      </c>
      <c r="C83" s="9">
        <f>'Male Baseline'!AN83+'Female Baseline'!AN83</f>
        <v>-18.086786098732045</v>
      </c>
      <c r="D83" s="9">
        <f>'Male Baseline'!AO83+'Female Baseline'!AO83</f>
        <v>8.6897913144704493</v>
      </c>
      <c r="E83" s="9">
        <f>'Male Baseline'!AP83+'Female Baseline'!AP83</f>
        <v>581.16972240764767</v>
      </c>
      <c r="F83" s="9">
        <f>'Male Baseline'!AQ83+'Female Baseline'!AQ83</f>
        <v>616.5202601188596</v>
      </c>
      <c r="G83" s="9">
        <f>'Male Baseline'!AR83+'Female Baseline'!AR83</f>
        <v>507.28377105794368</v>
      </c>
      <c r="H83" s="9">
        <f>F83+E83*H$2</f>
        <v>907.10512132268343</v>
      </c>
      <c r="I83" s="9">
        <f>G83+F83*I$2</f>
        <v>815.54390111737348</v>
      </c>
      <c r="J83" s="9">
        <f t="shared" si="29"/>
        <v>-12.659153498249806</v>
      </c>
      <c r="K83" s="9">
        <f t="shared" si="30"/>
        <v>-18.425259712907518</v>
      </c>
      <c r="L83" s="9">
        <f t="shared" si="31"/>
        <v>585.66385812935755</v>
      </c>
      <c r="M83" s="9">
        <f t="shared" si="32"/>
        <v>615.14008514083412</v>
      </c>
      <c r="N83" s="9">
        <f t="shared" si="33"/>
        <v>467.0100965053195</v>
      </c>
      <c r="O83" s="9">
        <f t="shared" si="10"/>
        <v>920.19299891355843</v>
      </c>
      <c r="P83" s="9">
        <f t="shared" si="34"/>
        <v>924.08266915062359</v>
      </c>
      <c r="Q83" s="9">
        <f t="shared" si="35"/>
        <v>950.31290907720563</v>
      </c>
      <c r="R83" s="9"/>
      <c r="S83" s="11">
        <f>C83/('Male Baseline'!AA83+'Female Baseline'!AA83)</f>
        <v>-3.9725530153899369E-3</v>
      </c>
      <c r="T83" s="11">
        <f>D83/('Male Baseline'!AB83+'Female Baseline'!AB83)</f>
        <v>1.904871689507647E-3</v>
      </c>
      <c r="U83" s="11">
        <f>E83/('Male Baseline'!AC83+'Female Baseline'!AC83)</f>
        <v>0.1254959409439485</v>
      </c>
      <c r="V83" s="11">
        <f>H83/('Male Baseline'!AD83+'Female Baseline'!AD83)</f>
        <v>0.20590382708137356</v>
      </c>
      <c r="W83" s="11">
        <f>I83/('Male Baseline'!AE83+'Female Baseline'!AE83)</f>
        <v>0.18112263807070314</v>
      </c>
      <c r="Y83" s="11">
        <f t="shared" si="22"/>
        <v>-2.427099497748325E-3</v>
      </c>
      <c r="Z83" s="11">
        <f t="shared" si="25"/>
        <v>-3.4910179488857967E-3</v>
      </c>
      <c r="AA83" s="11">
        <f t="shared" si="26"/>
        <v>0.13070367071686997</v>
      </c>
      <c r="AB83" s="11">
        <f t="shared" si="27"/>
        <v>0.20158535500506303</v>
      </c>
      <c r="AC83" s="11">
        <f t="shared" si="28"/>
        <v>0.16975436576015185</v>
      </c>
      <c r="AE83" s="37">
        <f>2*POWER(AN$2/AVERAGE(MalDeath!BS81:BS85),0.5)</f>
        <v>2.1679610548305899E-2</v>
      </c>
      <c r="AF83" s="37">
        <f t="shared" si="23"/>
        <v>-2.1679610548305899E-2</v>
      </c>
      <c r="AG83" s="37">
        <f t="shared" si="24"/>
        <v>4.3359221096611798E-2</v>
      </c>
      <c r="AI83" s="55">
        <f>-3*POWER(AVERAGE(MalDeath!BS81:BS85)/2.5,0.5)</f>
        <v>-94.079540815205945</v>
      </c>
      <c r="AJ83" s="55">
        <f t="shared" si="18"/>
        <v>188.15908163041189</v>
      </c>
      <c r="AK83" s="55">
        <f t="shared" si="36"/>
        <v>94.079540815205945</v>
      </c>
    </row>
    <row r="84" spans="1:37" x14ac:dyDescent="0.2">
      <c r="A84" t="str">
        <f>MalCnts!A84</f>
        <v>81 jaar</v>
      </c>
      <c r="C84" s="9">
        <f>'Male Baseline'!AN84+'Female Baseline'!AN84</f>
        <v>-22.308621877821452</v>
      </c>
      <c r="D84" s="9">
        <f>'Male Baseline'!AO84+'Female Baseline'!AO84</f>
        <v>-49.343543465529045</v>
      </c>
      <c r="E84" s="9">
        <f>'Male Baseline'!AP84+'Female Baseline'!AP84</f>
        <v>584.55723671100316</v>
      </c>
      <c r="F84" s="9">
        <f>'Male Baseline'!AQ84+'Female Baseline'!AQ84</f>
        <v>542.65939854340832</v>
      </c>
      <c r="G84" s="9">
        <f>'Male Baseline'!AR84+'Female Baseline'!AR84</f>
        <v>414.24858098388256</v>
      </c>
      <c r="H84" s="9">
        <f t="shared" ref="H84:I107" si="37">F84+E84*H$2</f>
        <v>834.93801689890984</v>
      </c>
      <c r="I84" s="9">
        <f t="shared" si="37"/>
        <v>685.57828025558672</v>
      </c>
      <c r="J84" s="9">
        <f t="shared" si="29"/>
        <v>-16.678939517871918</v>
      </c>
      <c r="K84" s="9">
        <f t="shared" si="30"/>
        <v>-47.778227567832957</v>
      </c>
      <c r="L84" s="9">
        <f t="shared" si="31"/>
        <v>549.38066801319917</v>
      </c>
      <c r="M84" s="9">
        <f t="shared" si="32"/>
        <v>547.97266745594948</v>
      </c>
      <c r="N84" s="9">
        <f t="shared" si="33"/>
        <v>420.33360943679509</v>
      </c>
      <c r="O84" s="9">
        <f t="shared" ref="O84:O107" si="38">M84+L83*O$2</f>
        <v>840.80459652062825</v>
      </c>
      <c r="P84" s="9">
        <f t="shared" si="34"/>
        <v>880.43010889357424</v>
      </c>
      <c r="Q84" s="9">
        <f t="shared" si="35"/>
        <v>882.37494401210688</v>
      </c>
      <c r="R84" s="9"/>
      <c r="S84" s="11">
        <f>C84/('Male Baseline'!AA84+'Female Baseline'!AA84)</f>
        <v>-4.8318869311521767E-3</v>
      </c>
      <c r="T84" s="11">
        <f>D84/('Male Baseline'!AB84+'Female Baseline'!AB84)</f>
        <v>-1.0150923489611567E-2</v>
      </c>
      <c r="U84" s="11">
        <f>E84/('Male Baseline'!AC84+'Female Baseline'!AC84)</f>
        <v>0.12020478611765434</v>
      </c>
      <c r="V84" s="11">
        <f>H84/('Male Baseline'!AD84+'Female Baseline'!AD84)</f>
        <v>0.16920883417622146</v>
      </c>
      <c r="W84" s="11">
        <f>I84/('Male Baseline'!AE84+'Female Baseline'!AE84)</f>
        <v>0.14545074577580594</v>
      </c>
      <c r="Y84" s="11">
        <f t="shared" si="22"/>
        <v>-3.4598099907605559E-3</v>
      </c>
      <c r="Z84" s="11">
        <f t="shared" si="25"/>
        <v>-9.3986167657859852E-3</v>
      </c>
      <c r="AA84" s="11">
        <f t="shared" si="26"/>
        <v>0.11590184567262188</v>
      </c>
      <c r="AB84" s="11">
        <f t="shared" si="27"/>
        <v>0.17350743383551814</v>
      </c>
      <c r="AC84" s="11">
        <f t="shared" si="28"/>
        <v>0.14571181131239197</v>
      </c>
      <c r="AE84" s="37">
        <f>2*POWER(AN$2/AVERAGE(MalDeath!BS82:BS86),0.5)</f>
        <v>2.1362221443423198E-2</v>
      </c>
      <c r="AF84" s="37">
        <f t="shared" si="23"/>
        <v>-2.1362221443423198E-2</v>
      </c>
      <c r="AG84" s="37">
        <f t="shared" si="24"/>
        <v>4.2724442886846396E-2</v>
      </c>
      <c r="AI84" s="55">
        <f>-3*POWER(AVERAGE(MalDeath!BS82:BS86)/2.5,0.5)</f>
        <v>-95.477327151528499</v>
      </c>
      <c r="AJ84" s="55">
        <f t="shared" si="18"/>
        <v>190.954654303057</v>
      </c>
      <c r="AK84" s="55">
        <f t="shared" si="36"/>
        <v>95.477327151528499</v>
      </c>
    </row>
    <row r="85" spans="1:37" x14ac:dyDescent="0.2">
      <c r="A85" t="str">
        <f>MalCnts!A85</f>
        <v>82 jaar</v>
      </c>
      <c r="C85" s="9">
        <f>'Male Baseline'!AN85+'Female Baseline'!AN85</f>
        <v>-53.552109808386192</v>
      </c>
      <c r="D85" s="9">
        <f>'Male Baseline'!AO85+'Female Baseline'!AO85</f>
        <v>-72.612295532627016</v>
      </c>
      <c r="E85" s="9">
        <f>'Male Baseline'!AP85+'Female Baseline'!AP85</f>
        <v>523.11307289237186</v>
      </c>
      <c r="F85" s="9">
        <f>'Male Baseline'!AQ85+'Female Baseline'!AQ85</f>
        <v>508.92474350275893</v>
      </c>
      <c r="G85" s="9">
        <f>'Male Baseline'!AR85+'Female Baseline'!AR85</f>
        <v>312.80964945702999</v>
      </c>
      <c r="H85" s="9">
        <f t="shared" si="37"/>
        <v>770.4812799489448</v>
      </c>
      <c r="I85" s="9">
        <f t="shared" si="37"/>
        <v>567.27202120840946</v>
      </c>
      <c r="J85" s="9">
        <f t="shared" si="29"/>
        <v>-10.866513333393566</v>
      </c>
      <c r="K85" s="9">
        <f t="shared" si="30"/>
        <v>-70.026504283437959</v>
      </c>
      <c r="L85" s="9">
        <f t="shared" si="31"/>
        <v>522.98706913322337</v>
      </c>
      <c r="M85" s="9">
        <f t="shared" si="32"/>
        <v>486.261731428997</v>
      </c>
      <c r="N85" s="9">
        <f t="shared" si="33"/>
        <v>338.70612646653689</v>
      </c>
      <c r="O85" s="9">
        <f t="shared" si="38"/>
        <v>760.95206543559652</v>
      </c>
      <c r="P85" s="9">
        <f t="shared" si="34"/>
        <v>759.10842472685101</v>
      </c>
      <c r="Q85" s="9">
        <f t="shared" si="35"/>
        <v>778.92118091332395</v>
      </c>
      <c r="R85" s="9"/>
      <c r="S85" s="11">
        <f>C85/('Male Baseline'!AA85+'Female Baseline'!AA85)</f>
        <v>-1.0828198878351269E-2</v>
      </c>
      <c r="T85" s="11">
        <f>D85/('Male Baseline'!AB85+'Female Baseline'!AB85)</f>
        <v>-1.472060215306969E-2</v>
      </c>
      <c r="U85" s="11">
        <f>E85/('Male Baseline'!AC85+'Female Baseline'!AC85)</f>
        <v>0.10069885348079122</v>
      </c>
      <c r="V85" s="11">
        <f>H85/('Male Baseline'!AD85+'Female Baseline'!AD85)</f>
        <v>0.14824436276614517</v>
      </c>
      <c r="W85" s="11">
        <f>I85/('Male Baseline'!AE85+'Female Baseline'!AE85)</f>
        <v>0.10707970292960717</v>
      </c>
      <c r="Y85" s="11">
        <f t="shared" si="22"/>
        <v>-2.4497862903748086E-3</v>
      </c>
      <c r="Z85" s="11">
        <f t="shared" si="25"/>
        <v>-1.3468598756008449E-2</v>
      </c>
      <c r="AA85" s="11">
        <f t="shared" si="26"/>
        <v>0.10366256793569315</v>
      </c>
      <c r="AB85" s="11">
        <f t="shared" si="27"/>
        <v>0.14904996626469469</v>
      </c>
      <c r="AC85" s="11">
        <f t="shared" si="28"/>
        <v>0.11628884739012542</v>
      </c>
      <c r="AE85" s="37">
        <f>2*POWER(AN$2/AVERAGE(MalDeath!BS83:BS87),0.5)</f>
        <v>2.118723442989881E-2</v>
      </c>
      <c r="AF85" s="37">
        <f t="shared" si="23"/>
        <v>-2.118723442989881E-2</v>
      </c>
      <c r="AG85" s="37">
        <f t="shared" si="24"/>
        <v>4.237446885979762E-2</v>
      </c>
      <c r="AI85" s="55">
        <f>-3*POWER(AVERAGE(MalDeath!BS83:BS87)/2.5,0.5)</f>
        <v>-96.265881806588141</v>
      </c>
      <c r="AJ85" s="55">
        <f t="shared" si="18"/>
        <v>192.53176361317628</v>
      </c>
      <c r="AK85" s="55">
        <f t="shared" si="36"/>
        <v>96.265881806588141</v>
      </c>
    </row>
    <row r="86" spans="1:37" x14ac:dyDescent="0.2">
      <c r="A86" t="str">
        <f>MalCnts!A86</f>
        <v>83 jaar</v>
      </c>
      <c r="C86" s="9">
        <f>'Male Baseline'!AN86+'Female Baseline'!AN86</f>
        <v>3.5308403614148105</v>
      </c>
      <c r="D86" s="9">
        <f>'Male Baseline'!AO86+'Female Baseline'!AO86</f>
        <v>-124.48145610378907</v>
      </c>
      <c r="E86" s="9">
        <f>'Male Baseline'!AP86+'Female Baseline'!AP86</f>
        <v>452.561631851605</v>
      </c>
      <c r="F86" s="9">
        <f>'Male Baseline'!AQ86+'Female Baseline'!AQ86</f>
        <v>410.06781011307055</v>
      </c>
      <c r="G86" s="9">
        <f>'Male Baseline'!AR86+'Female Baseline'!AR86</f>
        <v>260.57302877880437</v>
      </c>
      <c r="H86" s="9">
        <f t="shared" si="37"/>
        <v>636.34862603887302</v>
      </c>
      <c r="I86" s="9">
        <f t="shared" si="37"/>
        <v>465.60693383533965</v>
      </c>
      <c r="J86" s="9">
        <f t="shared" si="29"/>
        <v>2.5001535403712922</v>
      </c>
      <c r="K86" s="9">
        <f t="shared" si="30"/>
        <v>-99.367399179318781</v>
      </c>
      <c r="L86" s="9">
        <f t="shared" si="31"/>
        <v>509.16258841553827</v>
      </c>
      <c r="M86" s="9">
        <f t="shared" si="32"/>
        <v>427.15941627695975</v>
      </c>
      <c r="N86" s="9">
        <f t="shared" si="33"/>
        <v>267.87247228008948</v>
      </c>
      <c r="O86" s="9">
        <f t="shared" si="38"/>
        <v>688.65295084357149</v>
      </c>
      <c r="P86" s="9">
        <f t="shared" si="34"/>
        <v>648.34850499788774</v>
      </c>
      <c r="Q86" s="9">
        <f t="shared" si="35"/>
        <v>647.42668464351505</v>
      </c>
      <c r="R86" s="9"/>
      <c r="S86" s="11">
        <f>C86/('Male Baseline'!AA86+'Female Baseline'!AA86)</f>
        <v>6.8619124013950827E-4</v>
      </c>
      <c r="T86" s="11">
        <f>D86/('Male Baseline'!AB86+'Female Baseline'!AB86)</f>
        <v>-2.3762653358860891E-2</v>
      </c>
      <c r="U86" s="11">
        <f>E86/('Male Baseline'!AC86+'Female Baseline'!AC86)</f>
        <v>8.6641689501705726E-2</v>
      </c>
      <c r="V86" s="11">
        <f>H86/('Male Baseline'!AD86+'Female Baseline'!AD86)</f>
        <v>0.11551550791649189</v>
      </c>
      <c r="W86" s="11">
        <f>I86/('Male Baseline'!AE86+'Female Baseline'!AE86)</f>
        <v>8.4102877726484185E-2</v>
      </c>
      <c r="Y86" s="11">
        <f t="shared" si="22"/>
        <v>1.0658739203829003E-4</v>
      </c>
      <c r="Z86" s="11">
        <f t="shared" si="25"/>
        <v>-1.8702219540504411E-2</v>
      </c>
      <c r="AA86" s="11">
        <f t="shared" si="26"/>
        <v>9.6355955223609985E-2</v>
      </c>
      <c r="AB86" s="11">
        <f t="shared" si="27"/>
        <v>0.12760097022381184</v>
      </c>
      <c r="AC86" s="11">
        <f t="shared" si="28"/>
        <v>9.0713731835222411E-2</v>
      </c>
      <c r="AE86" s="37">
        <f>2*POWER(AN$2/AVERAGE(MalDeath!BS84:BS88),0.5)</f>
        <v>2.1088340786603155E-2</v>
      </c>
      <c r="AF86" s="37">
        <f t="shared" si="23"/>
        <v>-2.1088340786603155E-2</v>
      </c>
      <c r="AG86" s="37">
        <f t="shared" si="24"/>
        <v>4.2176681573206309E-2</v>
      </c>
      <c r="AI86" s="55">
        <f>-3*POWER(AVERAGE(MalDeath!BS84:BS88)/2.5,0.5)</f>
        <v>-96.717320062127442</v>
      </c>
      <c r="AJ86" s="55">
        <f t="shared" si="18"/>
        <v>193.43464012425488</v>
      </c>
      <c r="AK86" s="55">
        <f t="shared" si="36"/>
        <v>96.717320062127442</v>
      </c>
    </row>
    <row r="87" spans="1:37" x14ac:dyDescent="0.2">
      <c r="A87" t="str">
        <f>MalCnts!A87</f>
        <v>84 jaar</v>
      </c>
      <c r="C87" s="9">
        <f>'Male Baseline'!AN87+'Female Baseline'!AN87</f>
        <v>36.084110756557038</v>
      </c>
      <c r="D87" s="9">
        <f>'Male Baseline'!AO87+'Female Baseline'!AO87</f>
        <v>-112.38501762971509</v>
      </c>
      <c r="E87" s="9">
        <f>'Male Baseline'!AP87+'Female Baseline'!AP87</f>
        <v>473.53368180348923</v>
      </c>
      <c r="F87" s="9">
        <f>'Male Baseline'!AQ87+'Female Baseline'!AQ87</f>
        <v>353.13644486688747</v>
      </c>
      <c r="G87" s="9">
        <f>'Male Baseline'!AR87+'Female Baseline'!AR87</f>
        <v>198.61560205502371</v>
      </c>
      <c r="H87" s="9">
        <f t="shared" si="37"/>
        <v>589.90328576863203</v>
      </c>
      <c r="I87" s="9">
        <f t="shared" si="37"/>
        <v>375.18382448846745</v>
      </c>
      <c r="J87" s="9">
        <f t="shared" si="29"/>
        <v>16.720439670042669</v>
      </c>
      <c r="K87" s="9">
        <f t="shared" si="30"/>
        <v>-112.35733829072385</v>
      </c>
      <c r="L87" s="9">
        <f t="shared" si="31"/>
        <v>494.82283749241179</v>
      </c>
      <c r="M87" s="9">
        <f t="shared" si="32"/>
        <v>391.00093750230673</v>
      </c>
      <c r="N87" s="9">
        <f t="shared" si="33"/>
        <v>221.09633372622528</v>
      </c>
      <c r="O87" s="9">
        <f t="shared" si="38"/>
        <v>645.5822317100758</v>
      </c>
      <c r="P87" s="9">
        <f t="shared" si="34"/>
        <v>565.42280914801108</v>
      </c>
      <c r="Q87" s="9">
        <f t="shared" si="35"/>
        <v>545.27058622516915</v>
      </c>
      <c r="R87" s="9"/>
      <c r="S87" s="11">
        <f>C87/('Male Baseline'!AA87+'Female Baseline'!AA87)</f>
        <v>6.6975161328798336E-3</v>
      </c>
      <c r="T87" s="11">
        <f>D87/('Male Baseline'!AB87+'Female Baseline'!AB87)</f>
        <v>-2.0613686468007743E-2</v>
      </c>
      <c r="U87" s="11">
        <f>E87/('Male Baseline'!AC87+'Female Baseline'!AC87)</f>
        <v>8.527156963436601E-2</v>
      </c>
      <c r="V87" s="11">
        <f>H87/('Male Baseline'!AD87+'Female Baseline'!AD87)</f>
        <v>0.10637729938324134</v>
      </c>
      <c r="W87" s="11">
        <f>I87/('Male Baseline'!AE87+'Female Baseline'!AE87)</f>
        <v>6.3688272448026703E-2</v>
      </c>
      <c r="Y87" s="11">
        <f t="shared" si="22"/>
        <v>2.7557097799493827E-3</v>
      </c>
      <c r="Z87" s="11">
        <f t="shared" si="25"/>
        <v>-2.0667946788499009E-2</v>
      </c>
      <c r="AA87" s="11">
        <f t="shared" si="26"/>
        <v>8.981227758730706E-2</v>
      </c>
      <c r="AB87" s="11">
        <f t="shared" si="27"/>
        <v>0.11463693591713971</v>
      </c>
      <c r="AC87" s="11">
        <f t="shared" si="28"/>
        <v>7.3608513973529771E-2</v>
      </c>
      <c r="AE87" s="37">
        <f>2*POWER(AN$2/AVERAGE(MalDeath!BS85:BS89),0.5)</f>
        <v>2.1059184145103226E-2</v>
      </c>
      <c r="AF87" s="37">
        <f t="shared" si="23"/>
        <v>-2.1059184145103226E-2</v>
      </c>
      <c r="AG87" s="37">
        <f t="shared" si="24"/>
        <v>4.2118368290206452E-2</v>
      </c>
      <c r="AI87" s="55">
        <f>-3*POWER(AVERAGE(MalDeath!BS85:BS89)/2.5,0.5)</f>
        <v>-96.851226115109142</v>
      </c>
      <c r="AJ87" s="55">
        <f t="shared" si="18"/>
        <v>193.70245223021828</v>
      </c>
      <c r="AK87" s="55">
        <f t="shared" si="36"/>
        <v>96.851226115109142</v>
      </c>
    </row>
    <row r="88" spans="1:37" x14ac:dyDescent="0.2">
      <c r="A88" t="str">
        <f>MalCnts!A88</f>
        <v>85 jaar</v>
      </c>
      <c r="C88" s="9">
        <f>'Male Baseline'!AN88+'Female Baseline'!AN88</f>
        <v>48.746548270092262</v>
      </c>
      <c r="D88" s="9">
        <f>'Male Baseline'!AO88+'Female Baseline'!AO88</f>
        <v>-138.01468316493373</v>
      </c>
      <c r="E88" s="9">
        <f>'Male Baseline'!AP88+'Female Baseline'!AP88</f>
        <v>512.04731881922237</v>
      </c>
      <c r="F88" s="9">
        <f>'Male Baseline'!AQ88+'Female Baseline'!AQ88</f>
        <v>321.00868435867369</v>
      </c>
      <c r="G88" s="9">
        <f>'Male Baseline'!AR88+'Female Baseline'!AR88</f>
        <v>153.11550012570669</v>
      </c>
      <c r="H88" s="9">
        <f t="shared" si="37"/>
        <v>577.03234376828482</v>
      </c>
      <c r="I88" s="9">
        <f t="shared" si="37"/>
        <v>313.61984230504356</v>
      </c>
      <c r="J88" s="9">
        <f t="shared" si="29"/>
        <v>49.855180851846804</v>
      </c>
      <c r="K88" s="9">
        <f t="shared" si="30"/>
        <v>-129.85553418342846</v>
      </c>
      <c r="L88" s="9">
        <f t="shared" si="31"/>
        <v>498.74795920060251</v>
      </c>
      <c r="M88" s="9">
        <f t="shared" si="32"/>
        <v>353.39028107704678</v>
      </c>
      <c r="N88" s="9">
        <f t="shared" si="33"/>
        <v>205.05522094795342</v>
      </c>
      <c r="O88" s="9">
        <f t="shared" si="38"/>
        <v>600.80169982325265</v>
      </c>
      <c r="P88" s="9">
        <f t="shared" si="34"/>
        <v>527.84633680299135</v>
      </c>
      <c r="Q88" s="9">
        <f t="shared" si="35"/>
        <v>487.76662552195899</v>
      </c>
      <c r="R88" s="9"/>
      <c r="S88" s="11">
        <f>C88/('Male Baseline'!AA88+'Female Baseline'!AA88)</f>
        <v>8.8093153966755568E-3</v>
      </c>
      <c r="T88" s="11">
        <f>D88/('Male Baseline'!AB88+'Female Baseline'!AB88)</f>
        <v>-2.4263232232972162E-2</v>
      </c>
      <c r="U88" s="11">
        <f>E88/('Male Baseline'!AC88+'Female Baseline'!AC88)</f>
        <v>8.8962877383532618E-2</v>
      </c>
      <c r="V88" s="11">
        <f>H88/('Male Baseline'!AD88+'Female Baseline'!AD88)</f>
        <v>9.8658846876959222E-2</v>
      </c>
      <c r="W88" s="11">
        <f>I88/('Male Baseline'!AE88+'Female Baseline'!AE88)</f>
        <v>5.3247060296188087E-2</v>
      </c>
      <c r="Y88" s="11">
        <f t="shared" si="22"/>
        <v>8.8088564067065004E-3</v>
      </c>
      <c r="Z88" s="11">
        <f t="shared" si="25"/>
        <v>-2.3143847338672811E-2</v>
      </c>
      <c r="AA88" s="11">
        <f t="shared" si="26"/>
        <v>8.8370681949089605E-2</v>
      </c>
      <c r="AB88" s="11">
        <f t="shared" si="27"/>
        <v>0.10492207900007078</v>
      </c>
      <c r="AC88" s="11">
        <f t="shared" si="28"/>
        <v>6.5224047498282769E-2</v>
      </c>
      <c r="AE88" s="37">
        <f>2*POWER(AN$2/AVERAGE(MalDeath!BS86:BS90),0.5)</f>
        <v>2.1026124813914686E-2</v>
      </c>
      <c r="AF88" s="37">
        <f t="shared" si="23"/>
        <v>-2.1026124813914686E-2</v>
      </c>
      <c r="AG88" s="37">
        <f t="shared" si="24"/>
        <v>4.2052249627829372E-2</v>
      </c>
      <c r="AI88" s="55">
        <f>-3*POWER(AVERAGE(MalDeath!BS86:BS90)/2.5,0.5)</f>
        <v>-97.003505091311013</v>
      </c>
      <c r="AJ88" s="55">
        <f t="shared" si="18"/>
        <v>194.00701018262203</v>
      </c>
      <c r="AK88" s="55">
        <f t="shared" si="36"/>
        <v>97.003505091311013</v>
      </c>
    </row>
    <row r="89" spans="1:37" x14ac:dyDescent="0.2">
      <c r="A89" t="str">
        <f>MalCnts!A89</f>
        <v>86 jaar</v>
      </c>
      <c r="C89" s="9">
        <f>'Male Baseline'!AN89+'Female Baseline'!AN89</f>
        <v>48.79280877053543</v>
      </c>
      <c r="D89" s="9">
        <f>'Male Baseline'!AO89+'Female Baseline'!AO89</f>
        <v>-114.29323902255437</v>
      </c>
      <c r="E89" s="9">
        <f>'Male Baseline'!AP89+'Female Baseline'!AP89</f>
        <v>512.85848209537085</v>
      </c>
      <c r="F89" s="9">
        <f>'Male Baseline'!AQ89+'Female Baseline'!AQ89</f>
        <v>361.86700467014282</v>
      </c>
      <c r="G89" s="9">
        <f>'Male Baseline'!AR89+'Female Baseline'!AR89</f>
        <v>180.36788821456167</v>
      </c>
      <c r="H89" s="9">
        <f t="shared" si="37"/>
        <v>618.29624571782824</v>
      </c>
      <c r="I89" s="9">
        <f t="shared" si="37"/>
        <v>361.30139054963308</v>
      </c>
      <c r="J89" s="9">
        <f t="shared" si="29"/>
        <v>66.033814560651919</v>
      </c>
      <c r="K89" s="9">
        <f t="shared" si="30"/>
        <v>-129.11307741677848</v>
      </c>
      <c r="L89" s="9">
        <f t="shared" si="31"/>
        <v>515.55103302618875</v>
      </c>
      <c r="M89" s="9">
        <f t="shared" si="32"/>
        <v>332.88844457690129</v>
      </c>
      <c r="N89" s="9">
        <f t="shared" si="33"/>
        <v>199.53909134117072</v>
      </c>
      <c r="O89" s="9">
        <f t="shared" si="38"/>
        <v>582.26242417720255</v>
      </c>
      <c r="P89" s="9">
        <f t="shared" si="34"/>
        <v>499.93994125279704</v>
      </c>
      <c r="Q89" s="9">
        <f t="shared" si="35"/>
        <v>463.46225974266639</v>
      </c>
      <c r="R89" s="9"/>
      <c r="S89" s="11">
        <f>C89/('Male Baseline'!AA89+'Female Baseline'!AA89)</f>
        <v>8.4137250084032854E-3</v>
      </c>
      <c r="T89" s="11">
        <f>D89/('Male Baseline'!AB89+'Female Baseline'!AB89)</f>
        <v>-1.9979559729584546E-2</v>
      </c>
      <c r="U89" s="11">
        <f>E89/('Male Baseline'!AC89+'Female Baseline'!AC89)</f>
        <v>8.7486397936139673E-2</v>
      </c>
      <c r="V89" s="11">
        <f>H89/('Male Baseline'!AD89+'Female Baseline'!AD89)</f>
        <v>0.10438866264286088</v>
      </c>
      <c r="W89" s="11">
        <f>I89/('Male Baseline'!AE89+'Female Baseline'!AE89)</f>
        <v>5.9924656467342741E-2</v>
      </c>
      <c r="Y89" s="11">
        <f t="shared" si="22"/>
        <v>1.1593707477346709E-2</v>
      </c>
      <c r="Z89" s="11">
        <f t="shared" si="25"/>
        <v>-2.2560136429800197E-2</v>
      </c>
      <c r="AA89" s="11">
        <f t="shared" si="26"/>
        <v>8.9129266564382775E-2</v>
      </c>
      <c r="AB89" s="11">
        <f t="shared" si="27"/>
        <v>0.10165019723829653</v>
      </c>
      <c r="AC89" s="11">
        <f t="shared" si="28"/>
        <v>6.1319762461018876E-2</v>
      </c>
      <c r="AE89" s="37">
        <f>2*POWER(AN$2/AVERAGE(MalDeath!BS87:BS91),0.5)</f>
        <v>2.114947480964563E-2</v>
      </c>
      <c r="AF89" s="37">
        <f t="shared" si="23"/>
        <v>-2.114947480964563E-2</v>
      </c>
      <c r="AG89" s="37">
        <f t="shared" si="24"/>
        <v>4.229894961929126E-2</v>
      </c>
      <c r="AI89" s="55">
        <f>-3*POWER(AVERAGE(MalDeath!BS87:BS91)/2.5,0.5)</f>
        <v>-96.437751943935325</v>
      </c>
      <c r="AJ89" s="55">
        <f t="shared" si="18"/>
        <v>192.87550388787065</v>
      </c>
      <c r="AK89" s="55">
        <f t="shared" si="36"/>
        <v>96.437751943935325</v>
      </c>
    </row>
    <row r="90" spans="1:37" x14ac:dyDescent="0.2">
      <c r="A90" t="str">
        <f>MalCnts!A90</f>
        <v>87 jaar</v>
      </c>
      <c r="C90" s="9">
        <f>'Male Baseline'!AN90+'Female Baseline'!AN90</f>
        <v>112.12159610063446</v>
      </c>
      <c r="D90" s="9">
        <f>'Male Baseline'!AO90+'Female Baseline'!AO90</f>
        <v>-160.10327499615013</v>
      </c>
      <c r="E90" s="9">
        <f>'Male Baseline'!AP90+'Female Baseline'!AP90</f>
        <v>542.73868143332527</v>
      </c>
      <c r="F90" s="9">
        <f>'Male Baseline'!AQ90+'Female Baseline'!AQ90</f>
        <v>320.87146137645971</v>
      </c>
      <c r="G90" s="9">
        <f>'Male Baseline'!AR90+'Female Baseline'!AR90</f>
        <v>232.60408556567063</v>
      </c>
      <c r="H90" s="9">
        <f t="shared" si="37"/>
        <v>592.24080209312228</v>
      </c>
      <c r="I90" s="9">
        <f t="shared" si="37"/>
        <v>393.03981625390048</v>
      </c>
      <c r="J90" s="9">
        <f t="shared" si="29"/>
        <v>75.542497388330986</v>
      </c>
      <c r="K90" s="9">
        <f t="shared" si="30"/>
        <v>-135.34015828763035</v>
      </c>
      <c r="L90" s="9">
        <f t="shared" si="31"/>
        <v>515.33907851472509</v>
      </c>
      <c r="M90" s="9">
        <f t="shared" si="32"/>
        <v>310.99212587877417</v>
      </c>
      <c r="N90" s="9">
        <f t="shared" si="33"/>
        <v>207.66422981848785</v>
      </c>
      <c r="O90" s="9">
        <f t="shared" si="38"/>
        <v>568.76764239186855</v>
      </c>
      <c r="P90" s="9">
        <f t="shared" si="34"/>
        <v>498.79544190708913</v>
      </c>
      <c r="Q90" s="9">
        <f t="shared" si="35"/>
        <v>457.63420044488635</v>
      </c>
      <c r="R90" s="9"/>
      <c r="S90" s="11">
        <f>C90/('Male Baseline'!AA90+'Female Baseline'!AA90)</f>
        <v>1.9437534255434319E-2</v>
      </c>
      <c r="T90" s="11">
        <f>D90/('Male Baseline'!AB90+'Female Baseline'!AB90)</f>
        <v>-2.7100104903938702E-2</v>
      </c>
      <c r="U90" s="11">
        <f>E90/('Male Baseline'!AC90+'Female Baseline'!AC90)</f>
        <v>9.349087528970397E-2</v>
      </c>
      <c r="V90" s="11">
        <f>H90/('Male Baseline'!AD90+'Female Baseline'!AD90)</f>
        <v>9.9670078180800564E-2</v>
      </c>
      <c r="W90" s="11">
        <f>I90/('Male Baseline'!AE90+'Female Baseline'!AE90)</f>
        <v>6.5157370553372132E-2</v>
      </c>
      <c r="Y90" s="11">
        <f t="shared" si="22"/>
        <v>1.3360700493188124E-2</v>
      </c>
      <c r="Z90" s="11">
        <f t="shared" si="25"/>
        <v>-2.3443333513102498E-2</v>
      </c>
      <c r="AA90" s="11">
        <f t="shared" si="26"/>
        <v>8.8583932873172372E-2</v>
      </c>
      <c r="AB90" s="11">
        <f t="shared" si="27"/>
        <v>9.6769063130073871E-2</v>
      </c>
      <c r="AC90" s="11">
        <f t="shared" si="28"/>
        <v>6.1128452840888838E-2</v>
      </c>
      <c r="AE90" s="37">
        <f>2*POWER(AN$2/AVERAGE(MalDeath!BS88:BS92),0.5)</f>
        <v>2.1546809234087791E-2</v>
      </c>
      <c r="AF90" s="37">
        <f t="shared" si="23"/>
        <v>-2.1546809234087791E-2</v>
      </c>
      <c r="AG90" s="37">
        <f t="shared" si="24"/>
        <v>4.3093618468175582E-2</v>
      </c>
      <c r="AI90" s="55">
        <f>-3*POWER(AVERAGE(MalDeath!BS88:BS92)/2.5,0.5)</f>
        <v>-94.659389391649896</v>
      </c>
      <c r="AJ90" s="55">
        <f t="shared" si="18"/>
        <v>189.31877878329979</v>
      </c>
      <c r="AK90" s="55">
        <f t="shared" si="36"/>
        <v>94.659389391649896</v>
      </c>
    </row>
    <row r="91" spans="1:37" x14ac:dyDescent="0.2">
      <c r="A91" t="str">
        <f>MalCnts!A91</f>
        <v>88 jaar</v>
      </c>
      <c r="C91" s="9">
        <f>'Male Baseline'!AN91+'Female Baseline'!AN91</f>
        <v>84.424008905440402</v>
      </c>
      <c r="D91" s="9">
        <f>'Male Baseline'!AO91+'Female Baseline'!AO91</f>
        <v>-120.76917227053896</v>
      </c>
      <c r="E91" s="9">
        <f>'Male Baseline'!AP91+'Female Baseline'!AP91</f>
        <v>536.57700097953614</v>
      </c>
      <c r="F91" s="9">
        <f>'Male Baseline'!AQ91+'Female Baseline'!AQ91</f>
        <v>307.55862761234266</v>
      </c>
      <c r="G91" s="9">
        <f>'Male Baseline'!AR91+'Female Baseline'!AR91</f>
        <v>232.99238074489085</v>
      </c>
      <c r="H91" s="9">
        <f t="shared" si="37"/>
        <v>575.84712810211067</v>
      </c>
      <c r="I91" s="9">
        <f t="shared" si="37"/>
        <v>386.77169455106218</v>
      </c>
      <c r="J91" s="9">
        <f t="shared" si="29"/>
        <v>75.857953619094403</v>
      </c>
      <c r="K91" s="9">
        <f t="shared" si="30"/>
        <v>-133.87450628910568</v>
      </c>
      <c r="L91" s="9">
        <f t="shared" si="31"/>
        <v>487.83494612022344</v>
      </c>
      <c r="M91" s="9">
        <f t="shared" si="32"/>
        <v>285.53263858922008</v>
      </c>
      <c r="N91" s="9">
        <f t="shared" si="33"/>
        <v>213.61366790932811</v>
      </c>
      <c r="O91" s="9">
        <f t="shared" si="38"/>
        <v>543.20217784658257</v>
      </c>
      <c r="P91" s="9">
        <f t="shared" si="34"/>
        <v>497.99748910526239</v>
      </c>
      <c r="Q91" s="9">
        <f t="shared" si="35"/>
        <v>463.01138886287265</v>
      </c>
      <c r="R91" s="9"/>
      <c r="S91" s="11">
        <f>C91/('Male Baseline'!AA91+'Female Baseline'!AA91)</f>
        <v>1.461044659334056E-2</v>
      </c>
      <c r="T91" s="11">
        <f>D91/('Male Baseline'!AB91+'Female Baseline'!AB91)</f>
        <v>-2.0844098814497839E-2</v>
      </c>
      <c r="U91" s="11">
        <f>E91/('Male Baseline'!AC91+'Female Baseline'!AC91)</f>
        <v>9.0434612578171647E-2</v>
      </c>
      <c r="V91" s="11">
        <f>H91/('Male Baseline'!AD91+'Female Baseline'!AD91)</f>
        <v>9.9156099107620702E-2</v>
      </c>
      <c r="W91" s="11">
        <f>I91/('Male Baseline'!AE91+'Female Baseline'!AE91)</f>
        <v>6.458145254016473E-2</v>
      </c>
      <c r="Y91" s="11">
        <f t="shared" si="22"/>
        <v>1.3544843764289161E-2</v>
      </c>
      <c r="Z91" s="11">
        <f t="shared" si="25"/>
        <v>-2.35829554383E-2</v>
      </c>
      <c r="AA91" s="11">
        <f t="shared" si="26"/>
        <v>8.4230787143075816E-2</v>
      </c>
      <c r="AB91" s="11">
        <f t="shared" si="27"/>
        <v>9.0780151050822405E-2</v>
      </c>
      <c r="AC91" s="11">
        <f t="shared" si="28"/>
        <v>6.0276601658408292E-2</v>
      </c>
      <c r="AE91" s="37">
        <f>2*POWER(AN$2/AVERAGE(MalDeath!BS89:BS93),0.5)</f>
        <v>2.2223171950719021E-2</v>
      </c>
      <c r="AF91" s="37">
        <f t="shared" si="23"/>
        <v>-2.2223171950719021E-2</v>
      </c>
      <c r="AG91" s="37">
        <f t="shared" si="24"/>
        <v>4.4446343901438042E-2</v>
      </c>
      <c r="AI91" s="55">
        <f>-3*POWER(AVERAGE(MalDeath!BS89:BS93)/2.5,0.5)</f>
        <v>-91.778428838153474</v>
      </c>
      <c r="AJ91" s="55">
        <f t="shared" si="18"/>
        <v>183.55685767630695</v>
      </c>
      <c r="AK91" s="55">
        <f t="shared" si="36"/>
        <v>91.778428838153474</v>
      </c>
    </row>
    <row r="92" spans="1:37" x14ac:dyDescent="0.2">
      <c r="A92" t="str">
        <f>MalCnts!A92</f>
        <v>89 jaar</v>
      </c>
      <c r="C92" s="9">
        <f>'Male Baseline'!AN92+'Female Baseline'!AN92</f>
        <v>83.627524894952387</v>
      </c>
      <c r="D92" s="9">
        <f>'Male Baseline'!AO92+'Female Baseline'!AO92</f>
        <v>-143.52042198397439</v>
      </c>
      <c r="E92" s="9">
        <f>'Male Baseline'!AP92+'Female Baseline'!AP92</f>
        <v>472.47390924617105</v>
      </c>
      <c r="F92" s="9">
        <f>'Male Baseline'!AQ92+'Female Baseline'!AQ92</f>
        <v>243.65485137625205</v>
      </c>
      <c r="G92" s="9">
        <f>'Male Baseline'!AR92+'Female Baseline'!AR92</f>
        <v>239.24129444160948</v>
      </c>
      <c r="H92" s="9">
        <f t="shared" si="37"/>
        <v>479.89180599933758</v>
      </c>
      <c r="I92" s="9">
        <f t="shared" si="37"/>
        <v>361.06872012973554</v>
      </c>
      <c r="J92" s="9">
        <f t="shared" si="29"/>
        <v>79.17030006001103</v>
      </c>
      <c r="K92" s="9">
        <f t="shared" si="30"/>
        <v>-139.62327679551277</v>
      </c>
      <c r="L92" s="9">
        <f t="shared" si="31"/>
        <v>446.47752302932548</v>
      </c>
      <c r="M92" s="9">
        <f t="shared" si="32"/>
        <v>240.2573684784208</v>
      </c>
      <c r="N92" s="9">
        <f t="shared" si="33"/>
        <v>212.02852934613415</v>
      </c>
      <c r="O92" s="9">
        <f t="shared" si="38"/>
        <v>484.17484153853252</v>
      </c>
      <c r="P92" s="9">
        <f t="shared" si="34"/>
        <v>483.62961826942546</v>
      </c>
      <c r="Q92" s="9">
        <f t="shared" si="35"/>
        <v>461.02727389876532</v>
      </c>
      <c r="R92" s="9"/>
      <c r="S92" s="11">
        <f>C92/('Male Baseline'!AA92+'Female Baseline'!AA92)</f>
        <v>1.5532481212086901E-2</v>
      </c>
      <c r="T92" s="11">
        <f>D92/('Male Baseline'!AB92+'Female Baseline'!AB92)</f>
        <v>-2.5029671884519253E-2</v>
      </c>
      <c r="U92" s="11">
        <f>E92/('Male Baseline'!AC92+'Female Baseline'!AC92)</f>
        <v>8.2544901178313923E-2</v>
      </c>
      <c r="V92" s="11">
        <f>H92/('Male Baseline'!AD92+'Female Baseline'!AD92)</f>
        <v>8.1971628842128039E-2</v>
      </c>
      <c r="W92" s="11">
        <f>I92/('Male Baseline'!AE92+'Female Baseline'!AE92)</f>
        <v>6.2731724347376519E-2</v>
      </c>
      <c r="Y92" s="11">
        <f t="shared" si="22"/>
        <v>1.4663903443044166E-2</v>
      </c>
      <c r="Z92" s="11">
        <f t="shared" si="25"/>
        <v>-2.54095302556114E-2</v>
      </c>
      <c r="AA92" s="11">
        <f t="shared" si="26"/>
        <v>7.9090874136258427E-2</v>
      </c>
      <c r="AB92" s="11">
        <f t="shared" si="27"/>
        <v>8.089486134508185E-2</v>
      </c>
      <c r="AC92" s="11">
        <f t="shared" si="28"/>
        <v>5.7446874216974551E-2</v>
      </c>
      <c r="AE92" s="37">
        <f>2*POWER(AN$2/AVERAGE(MalDeath!BS90:BS94),0.5)</f>
        <v>2.3075203266394798E-2</v>
      </c>
      <c r="AF92" s="37">
        <f t="shared" si="23"/>
        <v>-2.3075203266394798E-2</v>
      </c>
      <c r="AG92" s="37">
        <f t="shared" si="24"/>
        <v>4.6150406532789595E-2</v>
      </c>
      <c r="AI92" s="55">
        <f>-3*POWER(AVERAGE(MalDeath!BS90:BS94)/2.5,0.5)</f>
        <v>-88.38959214749211</v>
      </c>
      <c r="AJ92" s="55">
        <f t="shared" si="18"/>
        <v>176.77918429498422</v>
      </c>
      <c r="AK92" s="55">
        <f t="shared" si="36"/>
        <v>88.38959214749211</v>
      </c>
    </row>
    <row r="93" spans="1:37" x14ac:dyDescent="0.2">
      <c r="A93" t="str">
        <f>MalCnts!A93</f>
        <v>90 jaar</v>
      </c>
      <c r="C93" s="9">
        <f>'Male Baseline'!AN93+'Female Baseline'!AN93</f>
        <v>50.323829423909316</v>
      </c>
      <c r="D93" s="9">
        <f>'Male Baseline'!AO93+'Female Baseline'!AO93</f>
        <v>-130.68642317231061</v>
      </c>
      <c r="E93" s="9">
        <f>'Male Baseline'!AP93+'Female Baseline'!AP93</f>
        <v>374.52665684671427</v>
      </c>
      <c r="F93" s="9">
        <f>'Male Baseline'!AQ93+'Female Baseline'!AQ93</f>
        <v>193.71124791090332</v>
      </c>
      <c r="G93" s="9">
        <f>'Male Baseline'!AR93+'Female Baseline'!AR93</f>
        <v>182.86269057990802</v>
      </c>
      <c r="H93" s="9">
        <f t="shared" si="37"/>
        <v>380.97457633426046</v>
      </c>
      <c r="I93" s="9">
        <f t="shared" si="37"/>
        <v>279.7183145353597</v>
      </c>
      <c r="J93" s="9">
        <f t="shared" si="29"/>
        <v>69.342909733124031</v>
      </c>
      <c r="K93" s="9">
        <f t="shared" si="30"/>
        <v>-127.73673621548423</v>
      </c>
      <c r="L93" s="9">
        <f t="shared" si="31"/>
        <v>384.56628901336433</v>
      </c>
      <c r="M93" s="9">
        <f t="shared" si="32"/>
        <v>199.90372243479698</v>
      </c>
      <c r="N93" s="9">
        <f t="shared" si="33"/>
        <v>192.86657297820767</v>
      </c>
      <c r="O93" s="9">
        <f t="shared" si="38"/>
        <v>423.14248394945969</v>
      </c>
      <c r="P93" s="9">
        <f t="shared" si="34"/>
        <v>434.95399374747393</v>
      </c>
      <c r="Q93" s="9">
        <f t="shared" si="35"/>
        <v>434.6813821129204</v>
      </c>
      <c r="R93" s="9"/>
      <c r="S93" s="11">
        <f>C93/('Male Baseline'!AA93+'Female Baseline'!AA93)</f>
        <v>9.7300317521807327E-3</v>
      </c>
      <c r="T93" s="11">
        <f>D93/('Male Baseline'!AB93+'Female Baseline'!AB93)</f>
        <v>-2.4961341858959651E-2</v>
      </c>
      <c r="U93" s="11">
        <f>E93/('Male Baseline'!AC93+'Female Baseline'!AC93)</f>
        <v>6.7197148733049827E-2</v>
      </c>
      <c r="V93" s="11">
        <f>H93/('Male Baseline'!AD93+'Female Baseline'!AD93)</f>
        <v>6.8714286480701894E-2</v>
      </c>
      <c r="W93" s="11">
        <f>I93/('Male Baseline'!AE93+'Female Baseline'!AE93)</f>
        <v>4.8987804383785381E-2</v>
      </c>
      <c r="Y93" s="11">
        <f t="shared" si="22"/>
        <v>1.3708081701724967E-2</v>
      </c>
      <c r="Z93" s="11">
        <f t="shared" si="25"/>
        <v>-2.4660263805045681E-2</v>
      </c>
      <c r="AA93" s="11">
        <f t="shared" si="26"/>
        <v>7.0724236133609758E-2</v>
      </c>
      <c r="AB93" s="11">
        <f t="shared" si="27"/>
        <v>7.139042823468153E-2</v>
      </c>
      <c r="AC93" s="11">
        <f t="shared" si="28"/>
        <v>5.2564131238412547E-2</v>
      </c>
      <c r="AE93" s="37">
        <f>2*POWER(AN$2/AVERAGE(MalDeath!BS91:BS95),0.5)</f>
        <v>2.4475371986561037E-2</v>
      </c>
      <c r="AF93" s="37">
        <f t="shared" si="23"/>
        <v>-2.4475371986561037E-2</v>
      </c>
      <c r="AG93" s="37">
        <f t="shared" si="24"/>
        <v>4.8950743973122074E-2</v>
      </c>
      <c r="AI93" s="55">
        <f>-3*POWER(AVERAGE(MalDeath!BS91:BS95)/2.5,0.5)</f>
        <v>-83.333066666240001</v>
      </c>
      <c r="AJ93" s="55">
        <f t="shared" si="18"/>
        <v>166.66613333248</v>
      </c>
      <c r="AK93" s="55">
        <f t="shared" si="36"/>
        <v>83.333066666240001</v>
      </c>
    </row>
    <row r="94" spans="1:37" x14ac:dyDescent="0.2">
      <c r="A94" t="str">
        <f>MalCnts!A94</f>
        <v>91 jaar</v>
      </c>
      <c r="C94" s="9">
        <f>'Male Baseline'!AN94+'Female Baseline'!AN94</f>
        <v>65.35454097511851</v>
      </c>
      <c r="D94" s="9">
        <f>'Male Baseline'!AO94+'Female Baseline'!AO94</f>
        <v>-143.03709155458984</v>
      </c>
      <c r="E94" s="9">
        <f>'Male Baseline'!AP94+'Female Baseline'!AP94</f>
        <v>306.07136664088091</v>
      </c>
      <c r="F94" s="9">
        <f>'Male Baseline'!AQ94+'Female Baseline'!AQ94</f>
        <v>135.49065411614626</v>
      </c>
      <c r="G94" s="9">
        <f>'Male Baseline'!AR94+'Female Baseline'!AR94</f>
        <v>172.44219539859188</v>
      </c>
      <c r="H94" s="9">
        <f t="shared" si="37"/>
        <v>288.52633743658669</v>
      </c>
      <c r="I94" s="9">
        <f t="shared" si="37"/>
        <v>240.18752245666502</v>
      </c>
      <c r="J94" s="9">
        <f t="shared" si="29"/>
        <v>65.394041245019324</v>
      </c>
      <c r="K94" s="9">
        <f t="shared" si="30"/>
        <v>-127.85619793479323</v>
      </c>
      <c r="L94" s="9">
        <f t="shared" si="31"/>
        <v>317.18480178660036</v>
      </c>
      <c r="M94" s="9">
        <f t="shared" si="32"/>
        <v>155.1883003587804</v>
      </c>
      <c r="N94" s="9">
        <f t="shared" si="33"/>
        <v>174.86033841481131</v>
      </c>
      <c r="O94" s="9">
        <f t="shared" si="38"/>
        <v>347.47144486546256</v>
      </c>
      <c r="P94" s="9">
        <f t="shared" si="34"/>
        <v>386.43158038954118</v>
      </c>
      <c r="Q94" s="9">
        <f t="shared" si="35"/>
        <v>392.33733528854827</v>
      </c>
      <c r="R94" s="9"/>
      <c r="S94" s="11">
        <f>C94/('Male Baseline'!AA94+'Female Baseline'!AA94)</f>
        <v>1.4009023402178317E-2</v>
      </c>
      <c r="T94" s="11">
        <f>D94/('Male Baseline'!AB94+'Female Baseline'!AB94)</f>
        <v>-2.9112433816141571E-2</v>
      </c>
      <c r="U94" s="11">
        <f>E94/('Male Baseline'!AC94+'Female Baseline'!AC94)</f>
        <v>6.1786832902052759E-2</v>
      </c>
      <c r="V94" s="11">
        <f>H94/('Male Baseline'!AD94+'Female Baseline'!AD94)</f>
        <v>5.4962214114158012E-2</v>
      </c>
      <c r="W94" s="11">
        <f>I94/('Male Baseline'!AE94+'Female Baseline'!AE94)</f>
        <v>4.5776019260174029E-2</v>
      </c>
      <c r="Y94" s="11">
        <f t="shared" si="22"/>
        <v>1.430676145332721E-2</v>
      </c>
      <c r="Z94" s="11">
        <f t="shared" si="25"/>
        <v>-2.6836276453854602E-2</v>
      </c>
      <c r="AA94" s="11">
        <f t="shared" si="26"/>
        <v>6.3054155985603447E-2</v>
      </c>
      <c r="AB94" s="11">
        <f t="shared" si="27"/>
        <v>6.079485407163332E-2</v>
      </c>
      <c r="AC94" s="11">
        <f t="shared" si="28"/>
        <v>4.8948920506415763E-2</v>
      </c>
      <c r="AE94" s="37">
        <f>2*POWER(AN$2/AVERAGE(MalDeath!BS92:BS96),0.5)</f>
        <v>2.6224965452255614E-2</v>
      </c>
      <c r="AF94" s="37">
        <f t="shared" si="23"/>
        <v>-2.6224965452255614E-2</v>
      </c>
      <c r="AG94" s="37">
        <f t="shared" si="24"/>
        <v>5.2449930904511229E-2</v>
      </c>
      <c r="AI94" s="55">
        <f>-3*POWER(AVERAGE(MalDeath!BS92:BS96)/2.5,0.5)</f>
        <v>-77.773517343630544</v>
      </c>
      <c r="AJ94" s="55">
        <f t="shared" si="18"/>
        <v>155.54703468726109</v>
      </c>
      <c r="AK94" s="55">
        <f t="shared" si="36"/>
        <v>77.773517343630544</v>
      </c>
    </row>
    <row r="95" spans="1:37" x14ac:dyDescent="0.2">
      <c r="A95" t="str">
        <f>MalCnts!A95</f>
        <v>92 jaar</v>
      </c>
      <c r="C95" s="9">
        <f>'Male Baseline'!AN95+'Female Baseline'!AN95</f>
        <v>62.984644466199526</v>
      </c>
      <c r="D95" s="9">
        <f>'Male Baseline'!AO95+'Female Baseline'!AO95</f>
        <v>-100.67057209600738</v>
      </c>
      <c r="E95" s="9">
        <f>'Male Baseline'!AP95+'Female Baseline'!AP95</f>
        <v>233.18251135351903</v>
      </c>
      <c r="F95" s="9">
        <f>'Male Baseline'!AQ95+'Female Baseline'!AQ95</f>
        <v>119.10323115834042</v>
      </c>
      <c r="G95" s="9">
        <f>'Male Baseline'!AR95+'Female Baseline'!AR95</f>
        <v>136.79430372603812</v>
      </c>
      <c r="H95" s="9">
        <f t="shared" si="37"/>
        <v>235.69448683509995</v>
      </c>
      <c r="I95" s="9">
        <f t="shared" si="37"/>
        <v>196.34591930520833</v>
      </c>
      <c r="J95" s="9">
        <f t="shared" si="29"/>
        <v>60.412777539909747</v>
      </c>
      <c r="K95" s="9">
        <f t="shared" si="30"/>
        <v>-114.83094880704346</v>
      </c>
      <c r="L95" s="9">
        <f t="shared" si="31"/>
        <v>253.9432681036771</v>
      </c>
      <c r="M95" s="9">
        <f t="shared" si="32"/>
        <v>125.32934270486733</v>
      </c>
      <c r="N95" s="9">
        <f t="shared" si="33"/>
        <v>148.87858090554238</v>
      </c>
      <c r="O95" s="9">
        <f t="shared" si="38"/>
        <v>283.9217435981675</v>
      </c>
      <c r="P95" s="9">
        <f t="shared" si="34"/>
        <v>322.61430333827366</v>
      </c>
      <c r="Q95" s="9">
        <f t="shared" si="35"/>
        <v>342.09437110031297</v>
      </c>
      <c r="R95" s="9"/>
      <c r="S95" s="11">
        <f>C95/('Male Baseline'!AA95+'Female Baseline'!AA95)</f>
        <v>1.4658425548838325E-2</v>
      </c>
      <c r="T95" s="11">
        <f>D95/('Male Baseline'!AB95+'Female Baseline'!AB95)</f>
        <v>-2.3353772651110088E-2</v>
      </c>
      <c r="U95" s="11">
        <f>E95/('Male Baseline'!AC95+'Female Baseline'!AC95)</f>
        <v>5.1657685276460565E-2</v>
      </c>
      <c r="V95" s="11">
        <f>H95/('Male Baseline'!AD95+'Female Baseline'!AD95)</f>
        <v>5.2147912628798983E-2</v>
      </c>
      <c r="W95" s="11">
        <f>I95/('Male Baseline'!AE95+'Female Baseline'!AE95)</f>
        <v>4.0743655660562081E-2</v>
      </c>
      <c r="Y95" s="11">
        <f t="shared" si="22"/>
        <v>1.4915749544795697E-2</v>
      </c>
      <c r="Z95" s="11">
        <f t="shared" si="25"/>
        <v>-2.6794860121470292E-2</v>
      </c>
      <c r="AA95" s="11">
        <f t="shared" si="26"/>
        <v>5.6154801977339928E-2</v>
      </c>
      <c r="AB95" s="11">
        <f t="shared" si="27"/>
        <v>5.5093463820489852E-2</v>
      </c>
      <c r="AC95" s="11">
        <f t="shared" si="28"/>
        <v>4.5732685069328503E-2</v>
      </c>
      <c r="AE95" s="37">
        <f>2*POWER(AN$2/AVERAGE(MalDeath!BS93:BS97),0.5)</f>
        <v>2.8460616615461995E-2</v>
      </c>
      <c r="AF95" s="37">
        <f t="shared" si="23"/>
        <v>-2.8460616615461995E-2</v>
      </c>
      <c r="AG95" s="37">
        <f t="shared" si="24"/>
        <v>5.692123323092399E-2</v>
      </c>
      <c r="AI95" s="55">
        <f>-3*POWER(AVERAGE(MalDeath!BS93:BS97)/2.5,0.5)</f>
        <v>-71.664217012397472</v>
      </c>
      <c r="AJ95" s="55">
        <f t="shared" si="18"/>
        <v>143.32843402479494</v>
      </c>
      <c r="AK95" s="55">
        <f t="shared" si="36"/>
        <v>71.664217012397472</v>
      </c>
    </row>
    <row r="96" spans="1:37" x14ac:dyDescent="0.2">
      <c r="A96" t="str">
        <f>MalCnts!A96</f>
        <v>93 jaar</v>
      </c>
      <c r="C96" s="9">
        <f>'Male Baseline'!AN96+'Female Baseline'!AN96</f>
        <v>64.679666464916892</v>
      </c>
      <c r="D96" s="9">
        <f>'Male Baseline'!AO96+'Female Baseline'!AO96</f>
        <v>-121.36648086708396</v>
      </c>
      <c r="E96" s="9">
        <f>'Male Baseline'!AP96+'Female Baseline'!AP96</f>
        <v>199.66956484571676</v>
      </c>
      <c r="F96" s="9">
        <f>'Male Baseline'!AQ96+'Female Baseline'!AQ96</f>
        <v>83.981517232259861</v>
      </c>
      <c r="G96" s="9">
        <f>'Male Baseline'!AR96+'Female Baseline'!AR96</f>
        <v>142.96120792790904</v>
      </c>
      <c r="H96" s="9">
        <f t="shared" si="37"/>
        <v>183.81629965511826</v>
      </c>
      <c r="I96" s="9">
        <f t="shared" si="37"/>
        <v>184.95196654403898</v>
      </c>
      <c r="J96" s="9">
        <f t="shared" si="29"/>
        <v>63.660270665993131</v>
      </c>
      <c r="K96" s="9">
        <f t="shared" si="30"/>
        <v>-101.10372290534357</v>
      </c>
      <c r="L96" s="9">
        <f t="shared" si="31"/>
        <v>211.86013635311556</v>
      </c>
      <c r="M96" s="9">
        <f t="shared" si="32"/>
        <v>103.8909855158204</v>
      </c>
      <c r="N96" s="9">
        <f t="shared" si="33"/>
        <v>143.30162755162641</v>
      </c>
      <c r="O96" s="9">
        <f t="shared" si="38"/>
        <v>230.86261956765895</v>
      </c>
      <c r="P96" s="9">
        <f t="shared" si="34"/>
        <v>285.26249935071019</v>
      </c>
      <c r="Q96" s="9">
        <f t="shared" si="35"/>
        <v>304.60877922076327</v>
      </c>
      <c r="R96" s="9"/>
      <c r="S96" s="11">
        <f>C96/('Male Baseline'!AA96+'Female Baseline'!AA96)</f>
        <v>1.7603845351351767E-2</v>
      </c>
      <c r="T96" s="11">
        <f>D96/('Male Baseline'!AB96+'Female Baseline'!AB96)</f>
        <v>-3.1724162058542421E-2</v>
      </c>
      <c r="U96" s="11">
        <f>E96/('Male Baseline'!AC96+'Female Baseline'!AC96)</f>
        <v>5.2084211838140153E-2</v>
      </c>
      <c r="V96" s="11">
        <f>H96/('Male Baseline'!AD96+'Female Baseline'!AD96)</f>
        <v>4.6178228292379685E-2</v>
      </c>
      <c r="W96" s="11">
        <f>I96/('Male Baseline'!AE96+'Female Baseline'!AE96)</f>
        <v>4.6505398880180793E-2</v>
      </c>
      <c r="Y96" s="11">
        <f t="shared" si="22"/>
        <v>1.8067226257815806E-2</v>
      </c>
      <c r="Z96" s="11">
        <f t="shared" si="25"/>
        <v>-2.6496202543949066E-2</v>
      </c>
      <c r="AA96" s="11">
        <f t="shared" si="26"/>
        <v>5.5114608777819298E-2</v>
      </c>
      <c r="AB96" s="11">
        <f t="shared" si="27"/>
        <v>5.385182232343981E-2</v>
      </c>
      <c r="AC96" s="11">
        <f t="shared" si="28"/>
        <v>5.0805976402346853E-2</v>
      </c>
      <c r="AE96" s="37">
        <f>2*POWER(AN$2/AVERAGE(MalDeath!BS94:BS98),0.5)</f>
        <v>3.1344029500127164E-2</v>
      </c>
      <c r="AF96" s="37">
        <f t="shared" si="23"/>
        <v>-3.1344029500127164E-2</v>
      </c>
      <c r="AG96" s="37">
        <f t="shared" si="24"/>
        <v>6.2688059000254329E-2</v>
      </c>
      <c r="AI96" s="55">
        <f>-3*POWER(AVERAGE(MalDeath!BS94:BS98)/2.5,0.5)</f>
        <v>-65.071652814416822</v>
      </c>
      <c r="AJ96" s="55">
        <f t="shared" si="18"/>
        <v>130.14330562883364</v>
      </c>
      <c r="AK96" s="55">
        <f t="shared" si="36"/>
        <v>65.071652814416822</v>
      </c>
    </row>
    <row r="97" spans="1:37" x14ac:dyDescent="0.2">
      <c r="A97" t="str">
        <f>MalCnts!A97</f>
        <v>94 jaar</v>
      </c>
      <c r="C97" s="9">
        <f>'Male Baseline'!AN97+'Female Baseline'!AN97</f>
        <v>58.72120636940447</v>
      </c>
      <c r="D97" s="9">
        <f>'Male Baseline'!AO97+'Female Baseline'!AO97</f>
        <v>-78.394176345225404</v>
      </c>
      <c r="E97" s="9">
        <f>'Male Baseline'!AP97+'Female Baseline'!AP97</f>
        <v>156.26624083155457</v>
      </c>
      <c r="F97" s="9">
        <f>'Male Baseline'!AQ97+'Female Baseline'!AQ97</f>
        <v>94.360063106686795</v>
      </c>
      <c r="G97" s="9">
        <f>'Male Baseline'!AR97+'Female Baseline'!AR97</f>
        <v>109.33250689526471</v>
      </c>
      <c r="H97" s="9">
        <f t="shared" si="37"/>
        <v>172.49318352246408</v>
      </c>
      <c r="I97" s="9">
        <f t="shared" si="37"/>
        <v>156.5125384486081</v>
      </c>
      <c r="J97" s="9">
        <f t="shared" si="29"/>
        <v>60.041094552887088</v>
      </c>
      <c r="K97" s="9">
        <f t="shared" si="30"/>
        <v>-81.946919848480604</v>
      </c>
      <c r="L97" s="9">
        <f t="shared" si="31"/>
        <v>174.81189383153014</v>
      </c>
      <c r="M97" s="9">
        <f t="shared" si="32"/>
        <v>97.038223755830444</v>
      </c>
      <c r="N97" s="9">
        <f t="shared" si="33"/>
        <v>137.19552861055845</v>
      </c>
      <c r="O97" s="9">
        <f t="shared" si="38"/>
        <v>202.96829193238824</v>
      </c>
      <c r="P97" s="9">
        <f t="shared" si="34"/>
        <v>252.62683839438793</v>
      </c>
      <c r="Q97" s="9">
        <f t="shared" si="35"/>
        <v>279.82677828591352</v>
      </c>
      <c r="R97" s="9"/>
      <c r="S97" s="11">
        <f>C97/('Male Baseline'!AA97+'Female Baseline'!AA97)</f>
        <v>1.8577421669429352E-2</v>
      </c>
      <c r="T97" s="11">
        <f>D97/('Male Baseline'!AB97+'Female Baseline'!AB97)</f>
        <v>-2.4822590222597748E-2</v>
      </c>
      <c r="U97" s="11">
        <f>E97/('Male Baseline'!AC97+'Female Baseline'!AC97)</f>
        <v>4.804813113699638E-2</v>
      </c>
      <c r="V97" s="11">
        <f>H97/('Male Baseline'!AD97+'Female Baseline'!AD97)</f>
        <v>5.3464677586410679E-2</v>
      </c>
      <c r="W97" s="11">
        <f>I97/('Male Baseline'!AE97+'Female Baseline'!AE97)</f>
        <v>4.6650547161940212E-2</v>
      </c>
      <c r="Y97" s="11">
        <f t="shared" si="22"/>
        <v>1.9907801473221236E-2</v>
      </c>
      <c r="Z97" s="11">
        <f t="shared" si="25"/>
        <v>-2.5120220630453344E-2</v>
      </c>
      <c r="AA97" s="11">
        <f t="shared" si="26"/>
        <v>5.3905564642834095E-2</v>
      </c>
      <c r="AB97" s="11">
        <f t="shared" si="27"/>
        <v>5.7870373181878196E-2</v>
      </c>
      <c r="AC97" s="11">
        <f t="shared" si="28"/>
        <v>5.9088379802479454E-2</v>
      </c>
      <c r="AE97" s="37">
        <f>2*POWER(AN$2/AVERAGE(MalDeath!BS95:BS99),0.5)</f>
        <v>3.4924381588494521E-2</v>
      </c>
      <c r="AF97" s="37">
        <f t="shared" si="23"/>
        <v>-3.4924381588494521E-2</v>
      </c>
      <c r="AG97" s="37">
        <f t="shared" si="24"/>
        <v>6.9848763176989043E-2</v>
      </c>
      <c r="AI97" s="55">
        <f>-3*POWER(AVERAGE(MalDeath!BS95:BS99)/2.5,0.5)</f>
        <v>-58.40068492749036</v>
      </c>
      <c r="AJ97" s="55">
        <f t="shared" si="18"/>
        <v>116.80136985498072</v>
      </c>
      <c r="AK97" s="55">
        <f t="shared" si="36"/>
        <v>58.40068492749036</v>
      </c>
    </row>
    <row r="98" spans="1:37" x14ac:dyDescent="0.2">
      <c r="A98" t="str">
        <f>MalCnts!A98</f>
        <v>95 jaar</v>
      </c>
      <c r="C98" s="9">
        <f>'Male Baseline'!AN98+'Female Baseline'!AN98</f>
        <v>66.561295054326251</v>
      </c>
      <c r="D98" s="9">
        <f>'Male Baseline'!AO98+'Female Baseline'!AO98</f>
        <v>-62.050293663811289</v>
      </c>
      <c r="E98" s="9">
        <f>'Male Baseline'!AP98+'Female Baseline'!AP98</f>
        <v>164.11099809390657</v>
      </c>
      <c r="F98" s="9">
        <f>'Male Baseline'!AQ98+'Female Baseline'!AQ98</f>
        <v>86.519461965668569</v>
      </c>
      <c r="G98" s="9">
        <f>'Male Baseline'!AR98+'Female Baseline'!AR98</f>
        <v>154.97792381032838</v>
      </c>
      <c r="H98" s="9">
        <f t="shared" si="37"/>
        <v>168.57496101262186</v>
      </c>
      <c r="I98" s="9">
        <f t="shared" si="37"/>
        <v>198.23765479316268</v>
      </c>
      <c r="J98" s="9">
        <f t="shared" si="29"/>
        <v>48.680141619705743</v>
      </c>
      <c r="K98" s="9">
        <f t="shared" si="30"/>
        <v>-66.711763600768705</v>
      </c>
      <c r="L98" s="9">
        <f t="shared" si="31"/>
        <v>149.47247157247025</v>
      </c>
      <c r="M98" s="9">
        <f t="shared" si="32"/>
        <v>91.719057299016285</v>
      </c>
      <c r="N98" s="9">
        <f t="shared" si="33"/>
        <v>145.52421994798362</v>
      </c>
      <c r="O98" s="9">
        <f t="shared" si="38"/>
        <v>179.12500421478137</v>
      </c>
      <c r="P98" s="9">
        <f t="shared" si="34"/>
        <v>247.00836591417774</v>
      </c>
      <c r="Q98" s="9">
        <f t="shared" si="35"/>
        <v>271.8376391451776</v>
      </c>
      <c r="R98" s="9"/>
      <c r="S98" s="11">
        <f>C98/('Male Baseline'!AA98+'Female Baseline'!AA98)</f>
        <v>2.5487415317281253E-2</v>
      </c>
      <c r="T98" s="11">
        <f>D98/('Male Baseline'!AB98+'Female Baseline'!AB98)</f>
        <v>-2.346805397135349E-2</v>
      </c>
      <c r="U98" s="11">
        <f>E98/('Male Baseline'!AC98+'Female Baseline'!AC98)</f>
        <v>6.199618273544661E-2</v>
      </c>
      <c r="V98" s="11">
        <f>H98/('Male Baseline'!AD98+'Female Baseline'!AD98)</f>
        <v>6.25060789954517E-2</v>
      </c>
      <c r="W98" s="11">
        <f>I98/('Male Baseline'!AE98+'Female Baseline'!AE98)</f>
        <v>7.4354261048877185E-2</v>
      </c>
      <c r="Y98" s="11">
        <f t="shared" si="22"/>
        <v>1.7794848717874574E-2</v>
      </c>
      <c r="Z98" s="11">
        <f t="shared" si="25"/>
        <v>-2.3569905797133139E-2</v>
      </c>
      <c r="AA98" s="11">
        <f t="shared" si="26"/>
        <v>5.6795697669366783E-2</v>
      </c>
      <c r="AB98" s="11">
        <f t="shared" si="27"/>
        <v>6.5491086917917302E-2</v>
      </c>
      <c r="AC98" s="11">
        <f t="shared" si="28"/>
        <v>7.9312864154009816E-2</v>
      </c>
      <c r="AE98" s="37">
        <f>2*POWER(AN$2/AVERAGE(MalDeath!BS96:BS100),0.5)</f>
        <v>3.9537976215931477E-2</v>
      </c>
      <c r="AF98" s="37">
        <f t="shared" si="23"/>
        <v>-3.9537976215931477E-2</v>
      </c>
      <c r="AG98" s="37">
        <f t="shared" si="24"/>
        <v>7.9075952431862953E-2</v>
      </c>
      <c r="AI98" s="55">
        <f>-3*POWER(AVERAGE(MalDeath!BS96:BS100)/2.5,0.5)</f>
        <v>-51.58604462449123</v>
      </c>
      <c r="AJ98" s="55">
        <f t="shared" si="18"/>
        <v>103.17208924898246</v>
      </c>
      <c r="AK98" s="55">
        <f t="shared" si="36"/>
        <v>51.58604462449123</v>
      </c>
    </row>
    <row r="99" spans="1:37" x14ac:dyDescent="0.2">
      <c r="A99" t="str">
        <f>MalCnts!A99</f>
        <v>96 jaar</v>
      </c>
      <c r="C99" s="9">
        <f>'Male Baseline'!AN99+'Female Baseline'!AN99</f>
        <v>47.258660409588316</v>
      </c>
      <c r="D99" s="9">
        <f>'Male Baseline'!AO99+'Female Baseline'!AO99</f>
        <v>-47.253076270275024</v>
      </c>
      <c r="E99" s="9">
        <f>'Male Baseline'!AP99+'Female Baseline'!AP99</f>
        <v>120.83015403295369</v>
      </c>
      <c r="F99" s="9">
        <f>'Male Baseline'!AQ99+'Female Baseline'!AQ99</f>
        <v>101.22684531619649</v>
      </c>
      <c r="G99" s="9">
        <f>'Male Baseline'!AR99+'Female Baseline'!AR99</f>
        <v>141.91170069325204</v>
      </c>
      <c r="H99" s="9">
        <f t="shared" si="37"/>
        <v>161.64192233267335</v>
      </c>
      <c r="I99" s="9">
        <f t="shared" si="37"/>
        <v>192.52512335135029</v>
      </c>
      <c r="J99" s="9">
        <f t="shared" si="29"/>
        <v>37.070761105782651</v>
      </c>
      <c r="K99" s="9">
        <f t="shared" si="30"/>
        <v>-42.42811037645324</v>
      </c>
      <c r="L99" s="9">
        <f t="shared" si="31"/>
        <v>129.00128159960639</v>
      </c>
      <c r="M99" s="9">
        <f t="shared" si="32"/>
        <v>94.084679733522989</v>
      </c>
      <c r="N99" s="9">
        <f t="shared" si="33"/>
        <v>149.67831811215234</v>
      </c>
      <c r="O99" s="9">
        <f t="shared" si="38"/>
        <v>168.8209155197581</v>
      </c>
      <c r="P99" s="9">
        <f t="shared" si="34"/>
        <v>239.24082021954302</v>
      </c>
      <c r="Q99" s="9">
        <f t="shared" si="35"/>
        <v>273.1825010692412</v>
      </c>
      <c r="R99" s="9"/>
      <c r="S99" s="11">
        <f>C99/('Male Baseline'!AA99+'Female Baseline'!AA99)</f>
        <v>2.3211899479205472E-2</v>
      </c>
      <c r="T99" s="11">
        <f>D99/('Male Baseline'!AB99+'Female Baseline'!AB99)</f>
        <v>-2.2232524248662962E-2</v>
      </c>
      <c r="U99" s="11">
        <f>E99/('Male Baseline'!AC99+'Female Baseline'!AC99)</f>
        <v>5.5741612227126765E-2</v>
      </c>
      <c r="V99" s="11">
        <f>H99/('Male Baseline'!AD99+'Female Baseline'!AD99)</f>
        <v>7.5054968406349981E-2</v>
      </c>
      <c r="W99" s="11">
        <f>I99/('Male Baseline'!AE99+'Female Baseline'!AE99)</f>
        <v>8.7188036260837015E-2</v>
      </c>
      <c r="Y99" s="11">
        <f t="shared" si="22"/>
        <v>1.5500448552571549E-2</v>
      </c>
      <c r="Z99" s="11">
        <f t="shared" si="25"/>
        <v>-1.7215427196459104E-2</v>
      </c>
      <c r="AA99" s="11">
        <f t="shared" si="26"/>
        <v>6.3897133457191793E-2</v>
      </c>
      <c r="AB99" s="11">
        <f t="shared" si="27"/>
        <v>8.2616806153980829E-2</v>
      </c>
      <c r="AC99" s="11">
        <f t="shared" si="28"/>
        <v>0.10904719165614714</v>
      </c>
      <c r="AE99" s="37">
        <f>2*POWER(AN$2/AVERAGE(MalDeath!BS97:BS101),0.5)</f>
        <v>4.5853453746071846E-2</v>
      </c>
      <c r="AF99" s="37">
        <f t="shared" si="23"/>
        <v>-4.5853453746071846E-2</v>
      </c>
      <c r="AG99" s="37">
        <f t="shared" si="24"/>
        <v>9.1706907492143691E-2</v>
      </c>
      <c r="AI99" s="55">
        <f>-3*POWER(AVERAGE(MalDeath!BS97:BS101)/2.5,0.5)</f>
        <v>-44.48100718284153</v>
      </c>
      <c r="AJ99" s="55">
        <f t="shared" si="18"/>
        <v>88.962014365683061</v>
      </c>
      <c r="AK99" s="55">
        <f t="shared" si="36"/>
        <v>44.48100718284153</v>
      </c>
    </row>
    <row r="100" spans="1:37" x14ac:dyDescent="0.2">
      <c r="A100" t="str">
        <f>MalCnts!A100</f>
        <v>97 jaar</v>
      </c>
      <c r="C100" s="9">
        <f>'Male Baseline'!AN100+'Female Baseline'!AN100</f>
        <v>6.1798798002927704</v>
      </c>
      <c r="D100" s="9">
        <f>'Male Baseline'!AO100+'Female Baseline'!AO100</f>
        <v>-24.494790857447864</v>
      </c>
      <c r="E100" s="9">
        <f>'Male Baseline'!AP100+'Female Baseline'!AP100</f>
        <v>106.48540005821968</v>
      </c>
      <c r="F100" s="9">
        <f>'Male Baseline'!AQ100+'Female Baseline'!AQ100</f>
        <v>92.507398874269711</v>
      </c>
      <c r="G100" s="9">
        <f>'Male Baseline'!AR100+'Female Baseline'!AR100</f>
        <v>178.437760413164</v>
      </c>
      <c r="H100" s="9">
        <f t="shared" si="37"/>
        <v>145.75009890337955</v>
      </c>
      <c r="I100" s="9">
        <f t="shared" si="37"/>
        <v>224.69145985029886</v>
      </c>
      <c r="J100" s="9">
        <f t="shared" si="29"/>
        <v>23.737474156266988</v>
      </c>
      <c r="K100" s="9">
        <f t="shared" si="30"/>
        <v>-26.676329578774805</v>
      </c>
      <c r="L100" s="9">
        <f t="shared" si="31"/>
        <v>114.92536529381732</v>
      </c>
      <c r="M100" s="9">
        <f t="shared" si="32"/>
        <v>93.93023613509358</v>
      </c>
      <c r="N100" s="9">
        <f t="shared" si="33"/>
        <v>161.72672317467965</v>
      </c>
      <c r="O100" s="9">
        <f t="shared" si="38"/>
        <v>158.43087693489679</v>
      </c>
      <c r="P100" s="9">
        <f t="shared" si="34"/>
        <v>246.1371809345587</v>
      </c>
      <c r="Q100" s="9">
        <f t="shared" si="35"/>
        <v>281.34713328445116</v>
      </c>
      <c r="R100" s="9"/>
      <c r="S100" s="11">
        <f>C100/('Male Baseline'!AA100+'Female Baseline'!AA100)</f>
        <v>4.0936617721050251E-3</v>
      </c>
      <c r="T100" s="11">
        <f>D100/('Male Baseline'!AB100+'Female Baseline'!AB100)</f>
        <v>-1.5602198484509076E-2</v>
      </c>
      <c r="U100" s="11">
        <f>E100/('Male Baseline'!AC100+'Female Baseline'!AC100)</f>
        <v>6.610835040912405E-2</v>
      </c>
      <c r="V100" s="11">
        <f>H100/('Male Baseline'!AD100+'Female Baseline'!AD100)</f>
        <v>9.0251481308994408E-2</v>
      </c>
      <c r="W100" s="11">
        <f>I100/('Male Baseline'!AE100+'Female Baseline'!AE100)</f>
        <v>0.14186607741821383</v>
      </c>
      <c r="Y100" s="11">
        <f t="shared" si="22"/>
        <v>9.4107204728103855E-3</v>
      </c>
      <c r="Z100" s="11">
        <f t="shared" si="25"/>
        <v>-1.2153957051851435E-2</v>
      </c>
      <c r="AA100" s="11">
        <f t="shared" si="26"/>
        <v>7.7914897225009438E-2</v>
      </c>
      <c r="AB100" s="11">
        <f t="shared" si="27"/>
        <v>0.1091817126510886</v>
      </c>
      <c r="AC100" s="11">
        <f t="shared" si="28"/>
        <v>0.16221801808123842</v>
      </c>
      <c r="AE100" s="37">
        <f>2*POWER(AN$2/AVERAGE(MalDeath!BS98:BS102),0.5)</f>
        <v>5.3614515826892702E-2</v>
      </c>
      <c r="AF100" s="37">
        <f t="shared" si="23"/>
        <v>-5.3614515826892702E-2</v>
      </c>
      <c r="AG100" s="37">
        <f t="shared" si="24"/>
        <v>0.1072290316537854</v>
      </c>
      <c r="AI100" s="55">
        <f>-3*POWER(AVERAGE(MalDeath!BS98:BS102)/2.5,0.5)</f>
        <v>-38.042081961953663</v>
      </c>
      <c r="AJ100" s="55">
        <f t="shared" si="18"/>
        <v>76.084163923907326</v>
      </c>
      <c r="AK100" s="55">
        <f t="shared" si="36"/>
        <v>38.042081961953663</v>
      </c>
    </row>
    <row r="101" spans="1:37" x14ac:dyDescent="0.2">
      <c r="A101" t="str">
        <f>MalCnts!A101</f>
        <v>98 jaar</v>
      </c>
      <c r="C101" s="9">
        <f>'Male Baseline'!AN101+'Female Baseline'!AN101</f>
        <v>6.632763895301423</v>
      </c>
      <c r="D101" s="9">
        <f>'Male Baseline'!AO101+'Female Baseline'!AO101</f>
        <v>5.1785254493370125E-2</v>
      </c>
      <c r="E101" s="9">
        <f>'Male Baseline'!AP101+'Female Baseline'!AP101</f>
        <v>97.313614981397379</v>
      </c>
      <c r="F101" s="9">
        <f>'Male Baseline'!AQ101+'Female Baseline'!AQ101</f>
        <v>95.809629404793412</v>
      </c>
      <c r="G101" s="9">
        <f>'Male Baseline'!AR101+'Female Baseline'!AR101</f>
        <v>163.73169874875262</v>
      </c>
      <c r="H101" s="9">
        <f t="shared" si="37"/>
        <v>144.46643689549211</v>
      </c>
      <c r="I101" s="9">
        <f t="shared" si="37"/>
        <v>211.63651345114931</v>
      </c>
      <c r="J101" s="9">
        <f t="shared" ref="J101:J107" si="39">AVERAGE(C99:C103)</f>
        <v>8.8907456048666038</v>
      </c>
      <c r="K101" s="9">
        <f t="shared" ref="K101:K107" si="40">AVERAGE(D99:D103)</f>
        <v>-14.909719655663299</v>
      </c>
      <c r="L101" s="9">
        <f t="shared" ref="L101:L107" si="41">AVERAGE(E99:E103)</f>
        <v>92.97604164983575</v>
      </c>
      <c r="M101" s="9">
        <f t="shared" ref="M101:M107" si="42">AVERAGE(F99:F103)</f>
        <v>93.114095810418704</v>
      </c>
      <c r="N101" s="9">
        <f t="shared" ref="N101:N107" si="43">AVERAGE(G99:G103)</f>
        <v>158.68947612270119</v>
      </c>
      <c r="O101" s="9">
        <f t="shared" si="38"/>
        <v>150.57677845732735</v>
      </c>
      <c r="P101" s="9">
        <f t="shared" si="34"/>
        <v>237.90491459014959</v>
      </c>
      <c r="Q101" s="9">
        <f t="shared" si="35"/>
        <v>281.75806658998056</v>
      </c>
      <c r="R101" s="9"/>
      <c r="S101" s="11">
        <f>C101/('Male Baseline'!AA101+'Female Baseline'!AA101)</f>
        <v>6.1318445248366377E-3</v>
      </c>
      <c r="T101" s="11">
        <f>D101/('Male Baseline'!AB101+'Female Baseline'!AB101)</f>
        <v>4.823094482775281E-5</v>
      </c>
      <c r="U101" s="11">
        <f>E101/('Male Baseline'!AC101+'Female Baseline'!AC101)</f>
        <v>8.759139077726516E-2</v>
      </c>
      <c r="V101" s="11">
        <f>H101/('Male Baseline'!AD101+'Female Baseline'!AD101)</f>
        <v>0.13180682447269737</v>
      </c>
      <c r="W101" s="11">
        <f>I101/('Male Baseline'!AE101+'Female Baseline'!AE101)</f>
        <v>0.19517703639086742</v>
      </c>
      <c r="Y101" s="11">
        <f t="shared" si="22"/>
        <v>7.134885948726175E-4</v>
      </c>
      <c r="Z101" s="11">
        <f t="shared" si="25"/>
        <v>-8.8521904315565451E-3</v>
      </c>
      <c r="AA101" s="11">
        <f t="shared" si="26"/>
        <v>8.7219156478271206E-2</v>
      </c>
      <c r="AB101" s="11">
        <f t="shared" si="27"/>
        <v>0.14308817611920563</v>
      </c>
      <c r="AC101" s="11">
        <f t="shared" si="28"/>
        <v>0.22442990335537955</v>
      </c>
      <c r="AE101" s="37">
        <f>2*POWER(AN$2/AVERAGE(MalDeath!BS99:BS103),0.5)</f>
        <v>6.3697945137434264E-2</v>
      </c>
      <c r="AF101" s="37">
        <f t="shared" si="23"/>
        <v>-6.3697945137434264E-2</v>
      </c>
      <c r="AG101" s="37">
        <f t="shared" si="24"/>
        <v>0.12739589027486853</v>
      </c>
      <c r="AI101" s="55">
        <f>-3*POWER(AVERAGE(MalDeath!BS99:BS103)/2.5,0.5)</f>
        <v>-32.019993753903201</v>
      </c>
      <c r="AJ101" s="55">
        <f t="shared" si="18"/>
        <v>64.039987507806401</v>
      </c>
      <c r="AK101" s="55">
        <f t="shared" si="36"/>
        <v>32.019993753903201</v>
      </c>
    </row>
    <row r="102" spans="1:37" x14ac:dyDescent="0.2">
      <c r="A102" t="str">
        <f>MalCnts!A102</f>
        <v>99 jaar</v>
      </c>
      <c r="C102" s="9">
        <f>'Male Baseline'!AN102+'Female Baseline'!AN102</f>
        <v>-7.9452283781738222</v>
      </c>
      <c r="D102" s="9">
        <f>'Male Baseline'!AO102+'Female Baseline'!AO102</f>
        <v>0.36472764316675921</v>
      </c>
      <c r="E102" s="9">
        <f>'Male Baseline'!AP102+'Female Baseline'!AP102</f>
        <v>85.886659302609189</v>
      </c>
      <c r="F102" s="9">
        <f>'Male Baseline'!AQ102+'Female Baseline'!AQ102</f>
        <v>93.587845114539704</v>
      </c>
      <c r="G102" s="9">
        <f>'Male Baseline'!AR102+'Female Baseline'!AR102</f>
        <v>169.57453220790126</v>
      </c>
      <c r="H102" s="9">
        <f t="shared" si="37"/>
        <v>136.5311747658443</v>
      </c>
      <c r="I102" s="9">
        <f t="shared" si="37"/>
        <v>216.36845476517112</v>
      </c>
      <c r="J102" s="9">
        <f t="shared" si="39"/>
        <v>-1.1849834728885806</v>
      </c>
      <c r="K102" s="9">
        <f t="shared" si="40"/>
        <v>-6.7712270605934561</v>
      </c>
      <c r="L102" s="9">
        <f t="shared" si="41"/>
        <v>77.858044699372599</v>
      </c>
      <c r="M102" s="9">
        <f t="shared" si="42"/>
        <v>83.541989933325738</v>
      </c>
      <c r="N102" s="9">
        <f t="shared" si="43"/>
        <v>150.3220724625422</v>
      </c>
      <c r="O102" s="9">
        <f t="shared" si="38"/>
        <v>130.03001075824361</v>
      </c>
      <c r="P102" s="9">
        <f t="shared" si="34"/>
        <v>225.61046169120587</v>
      </c>
      <c r="Q102" s="9">
        <f t="shared" si="35"/>
        <v>269.27452975761696</v>
      </c>
      <c r="R102" s="9"/>
      <c r="S102" s="11">
        <f>C102/('Male Baseline'!AA102+'Female Baseline'!AA102)</f>
        <v>-1.1871218729376458E-2</v>
      </c>
      <c r="T102" s="11">
        <f>D102/('Male Baseline'!AB102+'Female Baseline'!AB102)</f>
        <v>4.8476050044060967E-4</v>
      </c>
      <c r="U102" s="11">
        <f>E102/('Male Baseline'!AC102+'Female Baseline'!AC102)</f>
        <v>0.11813694997608458</v>
      </c>
      <c r="V102" s="11">
        <f>H102/('Male Baseline'!AD102+'Female Baseline'!AD102)</f>
        <v>0.18628921007194948</v>
      </c>
      <c r="W102" s="11">
        <f>I102/('Male Baseline'!AE102+'Female Baseline'!AE102)</f>
        <v>0.31250467928739678</v>
      </c>
      <c r="Y102" s="11">
        <f t="shared" si="22"/>
        <v>-6.1827522253091391E-3</v>
      </c>
      <c r="Z102" s="11">
        <f t="shared" si="25"/>
        <v>-9.028466183250209E-3</v>
      </c>
      <c r="AA102" s="11">
        <f t="shared" si="26"/>
        <v>0.10518123208995785</v>
      </c>
      <c r="AB102" s="11">
        <f t="shared" si="27"/>
        <v>0.17334003626842184</v>
      </c>
      <c r="AC102" s="11">
        <f t="shared" si="28"/>
        <v>0.28774373610287274</v>
      </c>
      <c r="AE102" s="37">
        <f>2*POWER(AN$2/AVERAGE(MalDeath!BS100:BS104),0.5)</f>
        <v>7.8905346078999891E-2</v>
      </c>
      <c r="AF102" s="37">
        <f t="shared" si="23"/>
        <v>-7.8905346078999891E-2</v>
      </c>
      <c r="AG102" s="37">
        <f t="shared" si="24"/>
        <v>0.15781069215799978</v>
      </c>
      <c r="AI102" s="55">
        <f>-3*POWER(AVERAGE(MalDeath!BS100:BS104)/2.5,0.5)</f>
        <v>-25.848791074245618</v>
      </c>
      <c r="AJ102" s="55">
        <f t="shared" si="18"/>
        <v>51.697582148491236</v>
      </c>
      <c r="AK102" s="55">
        <f t="shared" si="36"/>
        <v>25.848791074245618</v>
      </c>
    </row>
    <row r="103" spans="1:37" x14ac:dyDescent="0.2">
      <c r="A103" t="str">
        <f>MalCnts!A103</f>
        <v>100 jaar</v>
      </c>
      <c r="C103" s="9">
        <f>'Male Baseline'!AN103+'Female Baseline'!AN103</f>
        <v>-7.6723477026756672</v>
      </c>
      <c r="D103" s="9">
        <f>'Male Baseline'!AO103+'Female Baseline'!AO103</f>
        <v>-3.2172440482537263</v>
      </c>
      <c r="E103" s="9">
        <f>'Male Baseline'!AP103+'Female Baseline'!AP103</f>
        <v>54.3643798739988</v>
      </c>
      <c r="F103" s="9">
        <f>'Male Baseline'!AQ103+'Female Baseline'!AQ103</f>
        <v>82.438760342294202</v>
      </c>
      <c r="G103" s="9">
        <f>'Male Baseline'!AR103+'Female Baseline'!AR103</f>
        <v>139.79168855043611</v>
      </c>
      <c r="H103" s="9">
        <f t="shared" si="37"/>
        <v>109.6209502792936</v>
      </c>
      <c r="I103" s="9">
        <f t="shared" si="37"/>
        <v>181.0110687215832</v>
      </c>
      <c r="J103" s="9">
        <f t="shared" si="39"/>
        <v>0.80863346407550762</v>
      </c>
      <c r="K103" s="9">
        <f t="shared" si="40"/>
        <v>-3.3791169768717659</v>
      </c>
      <c r="L103" s="9">
        <f t="shared" si="41"/>
        <v>61.454269520794732</v>
      </c>
      <c r="M103" s="9">
        <f t="shared" si="42"/>
        <v>71.841708585846405</v>
      </c>
      <c r="N103" s="9">
        <f t="shared" si="43"/>
        <v>125.78057833707052</v>
      </c>
      <c r="O103" s="9">
        <f t="shared" si="38"/>
        <v>110.7707309355327</v>
      </c>
      <c r="P103" s="9">
        <f t="shared" si="34"/>
        <v>190.79558371619231</v>
      </c>
      <c r="Q103" s="9">
        <f t="shared" si="35"/>
        <v>238.58580918267347</v>
      </c>
      <c r="R103" s="9"/>
      <c r="S103" s="11">
        <f>C103/('Male Baseline'!AA103+'Female Baseline'!AA103)</f>
        <v>-1.7998744072407591E-2</v>
      </c>
      <c r="T103" s="11">
        <f>D103/('Male Baseline'!AB103+'Female Baseline'!AB103)</f>
        <v>-6.9592208698790459E-3</v>
      </c>
      <c r="U103" s="11">
        <f>E103/('Male Baseline'!AC103+'Female Baseline'!AC103)</f>
        <v>0.10851747900175554</v>
      </c>
      <c r="V103" s="11">
        <f>H103/('Male Baseline'!AD103+'Female Baseline'!AD103)</f>
        <v>0.23203839633603685</v>
      </c>
      <c r="W103" s="11">
        <f>I103/('Male Baseline'!AE103+'Female Baseline'!AE103)</f>
        <v>0.38541368741958271</v>
      </c>
      <c r="Y103" s="11">
        <f t="shared" si="22"/>
        <v>1.1321709601049884E-2</v>
      </c>
      <c r="Z103" s="11">
        <f t="shared" si="25"/>
        <v>-1.4148134889580976E-2</v>
      </c>
      <c r="AA103" s="11">
        <f t="shared" si="26"/>
        <v>0.11849848537641598</v>
      </c>
      <c r="AB103" s="11">
        <f t="shared" si="27"/>
        <v>0.20255018324196308</v>
      </c>
      <c r="AC103" s="11">
        <f t="shared" si="28"/>
        <v>0.32556926930572838</v>
      </c>
      <c r="AE103" s="37">
        <f>2*POWER(AN$2/AVERAGE(MalDeath!BS101:BS105),0.5)</f>
        <v>9.8294637436598081E-2</v>
      </c>
      <c r="AF103" s="37">
        <f t="shared" si="23"/>
        <v>-9.8294637436598081E-2</v>
      </c>
      <c r="AG103" s="37">
        <f t="shared" si="24"/>
        <v>0.19658927487319616</v>
      </c>
      <c r="AI103" s="55">
        <f>-3*POWER(AVERAGE(MalDeath!BS101:BS105)/2.5,0.5)</f>
        <v>-20.749939758948699</v>
      </c>
      <c r="AJ103" s="55">
        <f t="shared" si="18"/>
        <v>41.499879517897398</v>
      </c>
      <c r="AK103" s="55">
        <f t="shared" si="36"/>
        <v>20.749939758948699</v>
      </c>
    </row>
    <row r="104" spans="1:37" x14ac:dyDescent="0.2">
      <c r="A104" t="str">
        <f>MalCnts!A104</f>
        <v>101 jaar</v>
      </c>
      <c r="C104" s="9">
        <f>'Male Baseline'!AN104+'Female Baseline'!AN104</f>
        <v>-3.1199849791876066</v>
      </c>
      <c r="D104" s="9">
        <f>'Male Baseline'!AO104+'Female Baseline'!AO104</f>
        <v>-6.5606132949258207</v>
      </c>
      <c r="E104" s="9">
        <f>'Male Baseline'!AP104+'Female Baseline'!AP104</f>
        <v>45.240169280637915</v>
      </c>
      <c r="F104" s="9">
        <f>'Male Baseline'!AQ104+'Female Baseline'!AQ104</f>
        <v>53.366315930731687</v>
      </c>
      <c r="G104" s="9">
        <f>'Male Baseline'!AR104+'Female Baseline'!AR104</f>
        <v>100.07468239245702</v>
      </c>
      <c r="H104" s="9">
        <f t="shared" si="37"/>
        <v>75.986400571050638</v>
      </c>
      <c r="I104" s="9">
        <f t="shared" si="37"/>
        <v>126.75784035782286</v>
      </c>
      <c r="J104" s="9">
        <f t="shared" si="39"/>
        <v>1.6326358855714751</v>
      </c>
      <c r="K104" s="9">
        <f t="shared" si="40"/>
        <v>-4.4080611512180887</v>
      </c>
      <c r="L104" s="9">
        <f t="shared" si="41"/>
        <v>44.556851924159879</v>
      </c>
      <c r="M104" s="9">
        <f t="shared" si="42"/>
        <v>56.352576182068177</v>
      </c>
      <c r="N104" s="9">
        <f t="shared" si="43"/>
        <v>100.29950957692471</v>
      </c>
      <c r="O104" s="9">
        <f t="shared" si="38"/>
        <v>87.079710942465539</v>
      </c>
      <c r="P104" s="9">
        <f t="shared" si="34"/>
        <v>155.68487504469107</v>
      </c>
      <c r="Q104" s="9">
        <f t="shared" si="35"/>
        <v>195.69730143502085</v>
      </c>
      <c r="R104" s="9"/>
      <c r="S104" s="11">
        <f>C104/('Male Baseline'!AA104+'Female Baseline'!AA104)</f>
        <v>-1.1269304621703309E-2</v>
      </c>
      <c r="T104" s="11">
        <f>D104/('Male Baseline'!AB104+'Female Baseline'!AB104)</f>
        <v>-2.3113903007131287E-2</v>
      </c>
      <c r="U104" s="11">
        <f>E104/('Male Baseline'!AC104+'Female Baseline'!AC104)</f>
        <v>0.14555199028555987</v>
      </c>
      <c r="V104" s="11">
        <f>H104/('Male Baseline'!AD104+'Female Baseline'!AD104)</f>
        <v>0.22631426915243111</v>
      </c>
      <c r="W104" s="11">
        <f>I104/('Male Baseline'!AE104+'Female Baseline'!AE104)</f>
        <v>0.40375719999830295</v>
      </c>
      <c r="Y104" s="11">
        <f t="shared" si="22"/>
        <v>3.2749539246153751E-2</v>
      </c>
      <c r="Z104" s="11">
        <f t="shared" si="25"/>
        <v>-2.3820842176134931E-2</v>
      </c>
      <c r="AA104" s="11">
        <f t="shared" si="26"/>
        <v>0.12336189624967728</v>
      </c>
      <c r="AB104" s="11">
        <f t="shared" si="27"/>
        <v>0.22148170153022809</v>
      </c>
      <c r="AC104" s="11">
        <f t="shared" si="28"/>
        <v>0.3716629732771829</v>
      </c>
      <c r="AE104" s="37">
        <f>2*POWER(AN$2/AVERAGE(MalDeath!BS102:BS106),0.5)</f>
        <v>0.12775525880336444</v>
      </c>
      <c r="AF104" s="37">
        <f t="shared" si="23"/>
        <v>-0.12775525880336444</v>
      </c>
      <c r="AG104" s="37">
        <f t="shared" si="24"/>
        <v>0.25551051760672888</v>
      </c>
      <c r="AI104" s="55">
        <f>-3*POWER(AVERAGE(MalDeath!BS102:BS106)/2.5,0.5)</f>
        <v>-15.964961634780085</v>
      </c>
      <c r="AJ104" s="55">
        <f t="shared" ref="AJ104:AJ107" si="44">-2*AI104</f>
        <v>31.92992326956017</v>
      </c>
      <c r="AK104" s="55">
        <f t="shared" si="36"/>
        <v>15.964961634780085</v>
      </c>
    </row>
    <row r="105" spans="1:37" x14ac:dyDescent="0.2">
      <c r="A105" t="str">
        <f>MalCnts!A105</f>
        <v>102 jaar</v>
      </c>
      <c r="C105" s="9">
        <f>'Male Baseline'!AN105+'Female Baseline'!AN105</f>
        <v>16.14796448511321</v>
      </c>
      <c r="D105" s="9">
        <f>'Male Baseline'!AO105+'Female Baseline'!AO105</f>
        <v>-7.5342404388394106</v>
      </c>
      <c r="E105" s="9">
        <f>'Male Baseline'!AP105+'Female Baseline'!AP105</f>
        <v>24.46652416533032</v>
      </c>
      <c r="F105" s="9">
        <f>'Male Baseline'!AQ105+'Female Baseline'!AQ105</f>
        <v>34.005992136873054</v>
      </c>
      <c r="G105" s="9">
        <f>'Male Baseline'!AR105+'Female Baseline'!AR105</f>
        <v>55.730289785805724</v>
      </c>
      <c r="H105" s="9">
        <f t="shared" si="37"/>
        <v>46.239254219538211</v>
      </c>
      <c r="I105" s="9">
        <f t="shared" si="37"/>
        <v>72.733285854242254</v>
      </c>
      <c r="J105" s="9">
        <f t="shared" si="39"/>
        <v>6.9462165608343174</v>
      </c>
      <c r="K105" s="9">
        <f t="shared" si="40"/>
        <v>-5.583229373747467</v>
      </c>
      <c r="L105" s="9">
        <f t="shared" si="41"/>
        <v>29.454456366192744</v>
      </c>
      <c r="M105" s="9">
        <f t="shared" si="42"/>
        <v>39.7158063618513</v>
      </c>
      <c r="N105" s="9">
        <f t="shared" si="43"/>
        <v>70.934678378326467</v>
      </c>
      <c r="O105" s="9">
        <f t="shared" si="38"/>
        <v>61.994232323931243</v>
      </c>
      <c r="P105" s="9">
        <f t="shared" si="34"/>
        <v>114.47453384955924</v>
      </c>
      <c r="Q105" s="9">
        <f t="shared" si="35"/>
        <v>148.77711590067202</v>
      </c>
      <c r="R105" s="9"/>
      <c r="S105" s="11">
        <f>C105/('Male Baseline'!AA105+'Female Baseline'!AA105)</f>
        <v>9.161597090390014E-2</v>
      </c>
      <c r="T105" s="11">
        <f>D105/('Male Baseline'!AB105+'Female Baseline'!AB105)</f>
        <v>-4.1200542016162911E-2</v>
      </c>
      <c r="U105" s="11">
        <f>E105/('Male Baseline'!AC105+'Female Baseline'!AC105)</f>
        <v>0.13269461684141479</v>
      </c>
      <c r="V105" s="11">
        <f>H105/('Male Baseline'!AD105+'Female Baseline'!AD105)</f>
        <v>0.23630221617670061</v>
      </c>
      <c r="W105" s="11">
        <f>I105/('Male Baseline'!AE105+'Female Baseline'!AE105)</f>
        <v>0.33099374343249205</v>
      </c>
      <c r="Y105" s="11">
        <f t="shared" si="22"/>
        <v>0.11280689908236692</v>
      </c>
      <c r="Z105" s="11">
        <f t="shared" si="25"/>
        <v>-5.1996013921278353E-2</v>
      </c>
      <c r="AA105" s="11">
        <f t="shared" si="26"/>
        <v>0.14597005645620034</v>
      </c>
      <c r="AB105" s="11">
        <f t="shared" si="27"/>
        <v>0.24959549985521784</v>
      </c>
      <c r="AC105" s="11">
        <f t="shared" si="28"/>
        <v>0.43045507037634961</v>
      </c>
      <c r="AE105" s="37">
        <f>2*POWER(AN$2/AVERAGE(MalDeath!BS103:BS107),0.5)</f>
        <v>0.17347216662217774</v>
      </c>
      <c r="AF105" s="37">
        <f t="shared" si="23"/>
        <v>-0.17347216662217774</v>
      </c>
      <c r="AG105" s="37">
        <f t="shared" si="24"/>
        <v>0.34694433324435547</v>
      </c>
      <c r="AI105" s="55">
        <f>-3*POWER(AVERAGE(MalDeath!BS103:BS107)/2.5,0.5)</f>
        <v>-11.757550765359255</v>
      </c>
      <c r="AJ105" s="55">
        <f t="shared" si="44"/>
        <v>23.515101530718511</v>
      </c>
      <c r="AK105" s="55">
        <f t="shared" si="36"/>
        <v>11.757550765359255</v>
      </c>
    </row>
    <row r="106" spans="1:37" x14ac:dyDescent="0.2">
      <c r="A106" t="str">
        <f>MalCnts!A106</f>
        <v>103 jaar</v>
      </c>
      <c r="C106" s="9">
        <f>'Male Baseline'!AN106+'Female Baseline'!AN106</f>
        <v>10.75277600278126</v>
      </c>
      <c r="D106" s="9">
        <f>'Male Baseline'!AO106+'Female Baseline'!AO106</f>
        <v>-5.0929356172382434</v>
      </c>
      <c r="E106" s="9">
        <f>'Male Baseline'!AP106+'Female Baseline'!AP106</f>
        <v>12.826526998223143</v>
      </c>
      <c r="F106" s="9">
        <f>'Male Baseline'!AQ106+'Female Baseline'!AQ106</f>
        <v>18.363967385902221</v>
      </c>
      <c r="G106" s="9">
        <f>'Male Baseline'!AR106+'Female Baseline'!AR106</f>
        <v>36.32635494802345</v>
      </c>
      <c r="H106" s="9">
        <f t="shared" si="37"/>
        <v>24.777230885013793</v>
      </c>
      <c r="I106" s="9">
        <f t="shared" si="37"/>
        <v>45.508338640974557</v>
      </c>
      <c r="J106" s="9">
        <f t="shared" si="39"/>
        <v>10.600857626711814</v>
      </c>
      <c r="K106" s="9">
        <f t="shared" si="40"/>
        <v>-6.1747257051209008</v>
      </c>
      <c r="L106" s="9">
        <f t="shared" si="41"/>
        <v>23.226975489241234</v>
      </c>
      <c r="M106" s="9">
        <f t="shared" si="42"/>
        <v>29.035067866740569</v>
      </c>
      <c r="N106" s="9">
        <f t="shared" si="43"/>
        <v>53.720425835299054</v>
      </c>
      <c r="O106" s="9">
        <f t="shared" si="38"/>
        <v>43.762296049836941</v>
      </c>
      <c r="P106" s="9">
        <f t="shared" si="34"/>
        <v>84.717541997264675</v>
      </c>
      <c r="Q106" s="9">
        <f t="shared" si="35"/>
        <v>110.95769276007867</v>
      </c>
      <c r="R106" s="9"/>
      <c r="S106" s="11">
        <f>C106/('Male Baseline'!AA106+'Female Baseline'!AA106)</f>
        <v>0.11327099275035597</v>
      </c>
      <c r="T106" s="11">
        <f>D106/('Male Baseline'!AB106+'Female Baseline'!AB106)</f>
        <v>-4.8315305487942023E-2</v>
      </c>
      <c r="U106" s="11">
        <f>E106/('Male Baseline'!AC106+'Female Baseline'!AC106)</f>
        <v>0.11190844514357164</v>
      </c>
      <c r="V106" s="11">
        <f>H106/('Male Baseline'!AD106+'Female Baseline'!AD106)</f>
        <v>0.22646441591402228</v>
      </c>
      <c r="W106" s="11">
        <f>I106/('Male Baseline'!AE106+'Female Baseline'!AE106)</f>
        <v>0.42564555624813982</v>
      </c>
      <c r="Y106" s="11">
        <f t="shared" si="22"/>
        <v>0.14550830987106056</v>
      </c>
      <c r="Z106" s="11">
        <f t="shared" si="25"/>
        <v>-6.3255212184128162E-2</v>
      </c>
      <c r="AA106" s="11">
        <f t="shared" si="26"/>
        <v>0.15533320081981153</v>
      </c>
      <c r="AB106" s="11">
        <f t="shared" si="27"/>
        <v>0.2539847757350131</v>
      </c>
      <c r="AC106" s="11">
        <f t="shared" si="28"/>
        <v>0.44171541611554144</v>
      </c>
      <c r="AE106" s="37">
        <f>2*POWER(AN$2/AVERAGE(MalDeath!BS104:BS108),0.5)</f>
        <v>0.22057871783160296</v>
      </c>
      <c r="AF106" s="37">
        <f t="shared" si="23"/>
        <v>-0.22057871783160296</v>
      </c>
      <c r="AG106" s="37">
        <f t="shared" si="24"/>
        <v>0.44115743566320592</v>
      </c>
      <c r="AI106" s="55">
        <f>-3*POWER(AVERAGE(MalDeath!BS104:BS108)/2.5,0.5)</f>
        <v>-9.2466210044534645</v>
      </c>
      <c r="AJ106" s="55">
        <f t="shared" si="44"/>
        <v>18.493242008906929</v>
      </c>
      <c r="AK106" s="55">
        <f t="shared" si="36"/>
        <v>9.2466210044534645</v>
      </c>
    </row>
    <row r="107" spans="1:37" x14ac:dyDescent="0.2">
      <c r="A107" t="str">
        <f>MalCnts!A107</f>
        <v>104 jaar</v>
      </c>
      <c r="C107" s="9">
        <f>'Male Baseline'!AN107+'Female Baseline'!AN107</f>
        <v>18.62267499814039</v>
      </c>
      <c r="D107" s="9">
        <f>'Male Baseline'!AO107+'Female Baseline'!AO107</f>
        <v>-5.5111134694801311</v>
      </c>
      <c r="E107" s="9">
        <f>'Male Baseline'!AP107+'Female Baseline'!AP107</f>
        <v>10.374681512773561</v>
      </c>
      <c r="F107" s="9">
        <f>'Male Baseline'!AQ107+'Female Baseline'!AQ107</f>
        <v>10.403996013455334</v>
      </c>
      <c r="G107" s="9">
        <f>'Male Baseline'!AR107+'Female Baseline'!AR107</f>
        <v>22.750376214910027</v>
      </c>
      <c r="H107" s="9">
        <f t="shared" si="37"/>
        <v>15.591336769842115</v>
      </c>
      <c r="I107" s="9">
        <f t="shared" si="37"/>
        <v>27.952374221637694</v>
      </c>
      <c r="J107" s="9">
        <f t="shared" si="39"/>
        <v>15.174471828678287</v>
      </c>
      <c r="K107" s="9">
        <f t="shared" si="40"/>
        <v>-6.0460965085192626</v>
      </c>
      <c r="L107" s="9">
        <f t="shared" si="41"/>
        <v>15.889244225442342</v>
      </c>
      <c r="M107" s="9">
        <f t="shared" si="42"/>
        <v>20.924651845410203</v>
      </c>
      <c r="N107" s="9">
        <f t="shared" si="43"/>
        <v>38.269006982913062</v>
      </c>
      <c r="O107" s="9">
        <f t="shared" si="38"/>
        <v>32.538139590030823</v>
      </c>
      <c r="P107" s="9">
        <f t="shared" si="34"/>
        <v>60.150155007831529</v>
      </c>
      <c r="Q107" s="9">
        <f t="shared" si="35"/>
        <v>80.627777981545393</v>
      </c>
      <c r="R107" s="9"/>
      <c r="S107" s="11">
        <f>C107/('Male Baseline'!AA107+'Female Baseline'!AA107)</f>
        <v>0.38841558045168945</v>
      </c>
      <c r="T107" s="11">
        <f>D107/('Male Baseline'!AB107+'Female Baseline'!AB107)</f>
        <v>-0.14039109822527646</v>
      </c>
      <c r="U107" s="11">
        <f>E107/('Male Baseline'!AC107+'Female Baseline'!AC107)</f>
        <v>0.23117775100869983</v>
      </c>
      <c r="V107" s="11">
        <f>H107/('Male Baseline'!AD107+'Female Baseline'!AD107)</f>
        <v>0.32685820169689839</v>
      </c>
      <c r="W107" s="11">
        <f>I107/('Male Baseline'!AE107+'Female Baseline'!AE107)</f>
        <v>0.60646516478323087</v>
      </c>
      <c r="Y107" s="11">
        <f t="shared" si="22"/>
        <v>0.19776751470198187</v>
      </c>
      <c r="Z107" s="11">
        <f t="shared" si="25"/>
        <v>-7.6635648576460463E-2</v>
      </c>
      <c r="AA107" s="11">
        <f t="shared" si="26"/>
        <v>0.15859360433122874</v>
      </c>
      <c r="AB107" s="11">
        <f t="shared" si="27"/>
        <v>0.26320827792920709</v>
      </c>
      <c r="AC107" s="11">
        <f t="shared" si="28"/>
        <v>0.45436815482128762</v>
      </c>
      <c r="AE107" s="37">
        <f>2*POWER(AN$2/AVERAGE(MalDeath!BS105:BS109),0.5)</f>
        <v>0.19644622792884311</v>
      </c>
      <c r="AF107" s="37">
        <f t="shared" si="23"/>
        <v>-0.19644622792884311</v>
      </c>
      <c r="AG107" s="37">
        <f t="shared" si="24"/>
        <v>0.39289245585768623</v>
      </c>
      <c r="AI107" s="55">
        <f>-3*POWER(AVERAGE(MalDeath!BS105:BS109)/2.5,0.5)</f>
        <v>-10.38252465797359</v>
      </c>
      <c r="AJ107" s="55">
        <f t="shared" si="44"/>
        <v>20.765049315947181</v>
      </c>
      <c r="AK107" s="55">
        <f t="shared" si="36"/>
        <v>10.38252465797359</v>
      </c>
    </row>
    <row r="108" spans="1:37" x14ac:dyDescent="0.2">
      <c r="D108" s="9"/>
      <c r="E108" s="9"/>
      <c r="F108" s="9"/>
      <c r="G108" s="9"/>
    </row>
    <row r="109" spans="1:37" x14ac:dyDescent="0.2">
      <c r="D109" s="9"/>
      <c r="E109" s="9"/>
      <c r="F109" s="9"/>
      <c r="G109" s="9"/>
    </row>
    <row r="110" spans="1:37" ht="17" thickBot="1" x14ac:dyDescent="0.25">
      <c r="D110" s="9"/>
      <c r="E110" s="9"/>
      <c r="F110" s="9"/>
      <c r="G110" s="9"/>
    </row>
    <row r="111" spans="1:37" x14ac:dyDescent="0.2">
      <c r="A111" s="110" t="s">
        <v>109</v>
      </c>
      <c r="B111" s="111" t="s">
        <v>134</v>
      </c>
      <c r="C111" s="112" cm="1">
        <f t="array" ref="C111">SUM('Male Baseline'!AA3:AA67+'Female Baseline'!AA3:AA67)</f>
        <v>22383.141594053355</v>
      </c>
      <c r="D111" s="112" cm="1">
        <f t="array" ref="D111">SUM('Male Baseline'!AB3:AB67+'Female Baseline'!AB3:AB67)</f>
        <v>22128.544600681853</v>
      </c>
      <c r="E111" s="112" cm="1">
        <f t="array" ref="E111">SUM('Male Baseline'!AC3:AC67+'Female Baseline'!AC3:AC67)</f>
        <v>21860.956408132624</v>
      </c>
      <c r="F111" s="112" cm="1">
        <f t="array" ref="F111">SUM('Male Baseline'!AD3:AD67+'Female Baseline'!AD3:AD67)</f>
        <v>21594.854977239425</v>
      </c>
      <c r="G111" s="113" cm="1">
        <f t="array" ref="G111">SUM('Male Baseline'!AE3:AE67+'Female Baseline'!AE3:AE67)</f>
        <v>21279.82011541133</v>
      </c>
    </row>
    <row r="112" spans="1:37" x14ac:dyDescent="0.2">
      <c r="A112" s="114"/>
      <c r="B112" s="115" t="s">
        <v>152</v>
      </c>
      <c r="C112" s="116" cm="1">
        <f t="array" ref="C112">SUM('Male Baseline'!AA68:AA82+'Female Baseline'!AA68:AA82)</f>
        <v>46774.687212757097</v>
      </c>
      <c r="D112" s="116" cm="1">
        <f t="array" ref="D112">SUM('Male Baseline'!AB68:AB82+'Female Baseline'!AB68:AB82)</f>
        <v>47298.692849811916</v>
      </c>
      <c r="E112" s="116" cm="1">
        <f t="array" ref="E112">SUM('Male Baseline'!AC68:AC82+'Female Baseline'!AC68:AC82)</f>
        <v>47713.291517372345</v>
      </c>
      <c r="F112" s="116" cm="1">
        <f t="array" ref="F112">SUM('Male Baseline'!AD68:AD82+'Female Baseline'!AD68:AD82)</f>
        <v>48281.190471551323</v>
      </c>
      <c r="G112" s="117" cm="1">
        <f t="array" ref="G112">SUM('Male Baseline'!AE68:AE82+'Female Baseline'!AE68:AE82)</f>
        <v>48758.657342924824</v>
      </c>
      <c r="L112" s="9"/>
      <c r="M112" s="9"/>
      <c r="N112" s="9"/>
    </row>
    <row r="113" spans="1:7" x14ac:dyDescent="0.2">
      <c r="A113" s="114"/>
      <c r="B113" s="115" t="s">
        <v>153</v>
      </c>
      <c r="C113" s="116" cm="1">
        <f t="array" ref="C113">SUM('Male Baseline'!AA83:AA107+'Female Baseline'!AA83:AA107)</f>
        <v>82811.590124780763</v>
      </c>
      <c r="D113" s="116" cm="1">
        <f t="array" ref="D113">SUM('Male Baseline'!AB83:AB107+'Female Baseline'!AB83:AB107)</f>
        <v>84573.075869605338</v>
      </c>
      <c r="E113" s="116" cm="1">
        <f t="array" ref="E113">SUM('Male Baseline'!AC83:AC107+'Female Baseline'!AC83:AC107)</f>
        <v>86092.06905048617</v>
      </c>
      <c r="F113" s="116" cm="1">
        <f t="array" ref="F113">SUM('Male Baseline'!AD83:AD107+'Female Baseline'!AD83:AD107)</f>
        <v>86942.93586475651</v>
      </c>
      <c r="G113" s="117" cm="1">
        <f t="array" ref="G113">SUM('Male Baseline'!AE83:AE107+'Female Baseline'!AE83:AE107)</f>
        <v>88136.119555261466</v>
      </c>
    </row>
    <row r="114" spans="1:7" x14ac:dyDescent="0.2">
      <c r="A114" s="114"/>
      <c r="B114" s="115" t="s">
        <v>155</v>
      </c>
      <c r="C114" s="116">
        <f t="shared" ref="C114:F114" si="45">SUM(C111:C113)</f>
        <v>151969.41893159121</v>
      </c>
      <c r="D114" s="116">
        <f t="shared" si="45"/>
        <v>154000.31332009909</v>
      </c>
      <c r="E114" s="116">
        <f t="shared" si="45"/>
        <v>155666.31697599113</v>
      </c>
      <c r="F114" s="116">
        <f t="shared" si="45"/>
        <v>156818.98131354724</v>
      </c>
      <c r="G114" s="117">
        <f>SUM(G111:G113)</f>
        <v>158174.59701359761</v>
      </c>
    </row>
    <row r="115" spans="1:7" x14ac:dyDescent="0.2">
      <c r="A115" s="114"/>
      <c r="B115" s="115"/>
      <c r="C115" s="115"/>
      <c r="D115" s="116"/>
      <c r="E115" s="116"/>
      <c r="F115" s="116"/>
      <c r="G115" s="117"/>
    </row>
    <row r="116" spans="1:7" x14ac:dyDescent="0.2">
      <c r="A116" s="114" t="s">
        <v>110</v>
      </c>
      <c r="B116" s="115" t="s">
        <v>134</v>
      </c>
      <c r="C116" s="116">
        <v>20312</v>
      </c>
      <c r="D116" s="116">
        <v>20517</v>
      </c>
      <c r="E116" s="116">
        <v>20724</v>
      </c>
      <c r="F116" s="116">
        <v>20504</v>
      </c>
      <c r="G116" s="117">
        <v>20188</v>
      </c>
    </row>
    <row r="117" spans="1:7" x14ac:dyDescent="0.2">
      <c r="A117" s="114"/>
      <c r="B117" s="115" t="s">
        <v>152</v>
      </c>
      <c r="C117" s="116">
        <v>44929</v>
      </c>
      <c r="D117" s="116">
        <v>45383</v>
      </c>
      <c r="E117" s="116">
        <v>45841</v>
      </c>
      <c r="F117" s="116">
        <v>47020</v>
      </c>
      <c r="G117" s="117">
        <v>47477</v>
      </c>
    </row>
    <row r="118" spans="1:7" x14ac:dyDescent="0.2">
      <c r="A118" s="114"/>
      <c r="B118" s="115" t="s">
        <v>153</v>
      </c>
      <c r="C118" s="116">
        <v>85178</v>
      </c>
      <c r="D118" s="116">
        <v>86038</v>
      </c>
      <c r="E118" s="116">
        <v>86835</v>
      </c>
      <c r="F118" s="116">
        <v>87363</v>
      </c>
      <c r="G118" s="117">
        <v>87826</v>
      </c>
    </row>
    <row r="119" spans="1:7" ht="17" thickBot="1" x14ac:dyDescent="0.25">
      <c r="A119" s="118"/>
      <c r="B119" s="119" t="s">
        <v>155</v>
      </c>
      <c r="C119" s="120">
        <f t="shared" ref="C119:F119" si="46">SUM(C116:C118)</f>
        <v>150419</v>
      </c>
      <c r="D119" s="120">
        <f t="shared" si="46"/>
        <v>151938</v>
      </c>
      <c r="E119" s="120">
        <f t="shared" si="46"/>
        <v>153400</v>
      </c>
      <c r="F119" s="120">
        <f t="shared" si="46"/>
        <v>154887</v>
      </c>
      <c r="G119" s="121">
        <f>SUM(G116:G118)</f>
        <v>155491</v>
      </c>
    </row>
    <row r="120" spans="1:7" x14ac:dyDescent="0.2">
      <c r="D120" s="9"/>
      <c r="E120" s="9"/>
      <c r="F120" s="9"/>
      <c r="G120" s="9"/>
    </row>
    <row r="121" spans="1:7" x14ac:dyDescent="0.2">
      <c r="D121" s="9"/>
      <c r="E121" s="9"/>
      <c r="F121" s="9"/>
      <c r="G121" s="9"/>
    </row>
    <row r="122" spans="1:7" x14ac:dyDescent="0.2">
      <c r="D122" s="9"/>
      <c r="E122" s="9"/>
      <c r="F122" s="9"/>
      <c r="G122" s="9"/>
    </row>
    <row r="123" spans="1:7" x14ac:dyDescent="0.2">
      <c r="D123" s="9"/>
      <c r="E123" s="9"/>
      <c r="F123" s="9"/>
      <c r="G123" s="9"/>
    </row>
    <row r="124" spans="1:7" x14ac:dyDescent="0.2">
      <c r="D124" s="9"/>
      <c r="E124" s="9"/>
      <c r="F124" s="9"/>
      <c r="G124" s="9"/>
    </row>
    <row r="125" spans="1:7" x14ac:dyDescent="0.2">
      <c r="D125" s="9"/>
      <c r="E125" s="9"/>
      <c r="F125" s="9"/>
      <c r="G125" s="9"/>
    </row>
    <row r="126" spans="1:7" x14ac:dyDescent="0.2">
      <c r="D126" s="9"/>
      <c r="E126" s="9"/>
      <c r="F126" s="9"/>
      <c r="G126" s="9"/>
    </row>
    <row r="127" spans="1:7" x14ac:dyDescent="0.2">
      <c r="D127" s="9"/>
      <c r="E127" s="9"/>
      <c r="F127" s="9"/>
      <c r="G127" s="9"/>
    </row>
    <row r="128" spans="1:7" x14ac:dyDescent="0.2">
      <c r="D128" s="9"/>
      <c r="E128" s="9"/>
      <c r="F128" s="9"/>
      <c r="G128" s="9"/>
    </row>
    <row r="129" spans="4:7" x14ac:dyDescent="0.2">
      <c r="D129" s="9"/>
      <c r="E129" s="9"/>
      <c r="F129" s="9"/>
      <c r="G129" s="9"/>
    </row>
    <row r="130" spans="4:7" x14ac:dyDescent="0.2">
      <c r="D130" s="9"/>
      <c r="E130" s="9"/>
      <c r="F130" s="9"/>
      <c r="G130" s="9"/>
    </row>
    <row r="131" spans="4:7" x14ac:dyDescent="0.2">
      <c r="D131" s="9"/>
      <c r="E131" s="9"/>
      <c r="F131" s="9"/>
      <c r="G131" s="9"/>
    </row>
    <row r="132" spans="4:7" x14ac:dyDescent="0.2">
      <c r="D132" s="9"/>
      <c r="E132" s="9"/>
      <c r="F132" s="9"/>
      <c r="G132" s="9"/>
    </row>
    <row r="133" spans="4:7" x14ac:dyDescent="0.2">
      <c r="D133" s="9"/>
      <c r="E133" s="9"/>
      <c r="F133" s="9"/>
      <c r="G133" s="9"/>
    </row>
    <row r="134" spans="4:7" x14ac:dyDescent="0.2">
      <c r="D134" s="9"/>
      <c r="E134" s="9"/>
      <c r="F134" s="9"/>
      <c r="G134" s="9"/>
    </row>
    <row r="135" spans="4:7" x14ac:dyDescent="0.2">
      <c r="D135" s="9"/>
      <c r="E135" s="9"/>
      <c r="F135" s="9"/>
      <c r="G135" s="9"/>
    </row>
    <row r="136" spans="4:7" x14ac:dyDescent="0.2">
      <c r="D136" s="9"/>
      <c r="E136" s="9"/>
      <c r="F136" s="9"/>
      <c r="G136" s="9"/>
    </row>
  </sheetData>
  <mergeCells count="5">
    <mergeCell ref="S1:W1"/>
    <mergeCell ref="Y1:AC1"/>
    <mergeCell ref="C1:G1"/>
    <mergeCell ref="J1:N1"/>
    <mergeCell ref="AE1:AJ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C364-834C-8240-849B-EC352EDB87ED}">
  <dimension ref="A1:O111"/>
  <sheetViews>
    <sheetView workbookViewId="0">
      <pane xSplit="1" ySplit="2" topLeftCell="I20" activePane="bottomRight" state="frozen"/>
      <selection pane="topRight" activeCell="B1" sqref="B1"/>
      <selection pane="bottomLeft" activeCell="A3" sqref="A3"/>
      <selection pane="bottomRight" activeCell="O109" sqref="O109"/>
    </sheetView>
  </sheetViews>
  <sheetFormatPr baseColWidth="10" defaultRowHeight="16" x14ac:dyDescent="0.2"/>
  <sheetData>
    <row r="1" spans="1:15" x14ac:dyDescent="0.2">
      <c r="B1" s="12" t="s">
        <v>144</v>
      </c>
      <c r="C1" s="96" t="s">
        <v>124</v>
      </c>
      <c r="D1" s="97"/>
      <c r="E1" s="98"/>
      <c r="G1" s="12" t="s">
        <v>144</v>
      </c>
      <c r="H1" s="96" t="s">
        <v>124</v>
      </c>
      <c r="I1" s="97"/>
      <c r="J1" s="98"/>
      <c r="L1" s="99" t="s">
        <v>145</v>
      </c>
      <c r="M1" s="99"/>
      <c r="N1" s="99"/>
      <c r="O1" s="99"/>
    </row>
    <row r="2" spans="1:15" ht="17" thickBot="1" x14ac:dyDescent="0.25">
      <c r="B2">
        <v>2019</v>
      </c>
      <c r="C2" s="20">
        <v>2020</v>
      </c>
      <c r="D2" s="21">
        <v>2021</v>
      </c>
      <c r="E2" s="74">
        <v>2022</v>
      </c>
      <c r="G2">
        <v>2019</v>
      </c>
      <c r="H2" s="20">
        <v>2020</v>
      </c>
      <c r="I2" s="21">
        <v>2021</v>
      </c>
      <c r="J2" s="74">
        <v>2022</v>
      </c>
      <c r="L2">
        <v>2019</v>
      </c>
      <c r="M2">
        <v>2020</v>
      </c>
      <c r="N2">
        <v>2021</v>
      </c>
      <c r="O2">
        <v>2022</v>
      </c>
    </row>
    <row r="3" spans="1:15" x14ac:dyDescent="0.2">
      <c r="A3" t="str">
        <f>Summary!A3</f>
        <v>0 jaar</v>
      </c>
      <c r="B3">
        <f>MalDeath!BS3+FemDeath!BS3</f>
        <v>617</v>
      </c>
      <c r="C3" s="9">
        <f>Summary!E3</f>
        <v>0</v>
      </c>
      <c r="D3" s="9">
        <f>Summary!F3</f>
        <v>0</v>
      </c>
      <c r="E3" s="9">
        <f>Summary!G3</f>
        <v>0</v>
      </c>
      <c r="G3">
        <f>B3</f>
        <v>617</v>
      </c>
      <c r="H3">
        <f t="shared" ref="H3:J3" si="0">C3</f>
        <v>0</v>
      </c>
      <c r="I3">
        <f t="shared" si="0"/>
        <v>0</v>
      </c>
      <c r="J3">
        <f t="shared" si="0"/>
        <v>0</v>
      </c>
      <c r="L3" s="37">
        <f>G3/G$107</f>
        <v>4.0641570332312351E-3</v>
      </c>
      <c r="M3" s="37">
        <f t="shared" ref="M3:O3" si="1">H3/H$107</f>
        <v>0</v>
      </c>
      <c r="N3" s="37">
        <f t="shared" si="1"/>
        <v>0</v>
      </c>
      <c r="O3" s="37">
        <f t="shared" si="1"/>
        <v>0</v>
      </c>
    </row>
    <row r="4" spans="1:15" x14ac:dyDescent="0.2">
      <c r="A4" t="str">
        <f>Summary!A4</f>
        <v>1 jaar</v>
      </c>
      <c r="B4">
        <f>MalDeath!BS4+FemDeath!BS4</f>
        <v>50</v>
      </c>
      <c r="C4" s="9">
        <f>Summary!E4</f>
        <v>0</v>
      </c>
      <c r="D4" s="9">
        <f>Summary!F4</f>
        <v>0</v>
      </c>
      <c r="E4" s="9">
        <f>Summary!G4</f>
        <v>0</v>
      </c>
      <c r="G4" s="9">
        <f>G3+B4</f>
        <v>667</v>
      </c>
      <c r="H4" s="9">
        <f t="shared" ref="H4:J4" si="2">H3+C4</f>
        <v>0</v>
      </c>
      <c r="I4" s="9">
        <f t="shared" si="2"/>
        <v>0</v>
      </c>
      <c r="J4" s="9">
        <f t="shared" si="2"/>
        <v>0</v>
      </c>
      <c r="L4" s="37">
        <f t="shared" ref="L4:L67" si="3">G4/G$107</f>
        <v>4.3935052531041069E-3</v>
      </c>
      <c r="M4" s="37">
        <f t="shared" ref="M4:M67" si="4">H4/H$107</f>
        <v>0</v>
      </c>
      <c r="N4" s="37">
        <f t="shared" ref="N4:N67" si="5">I4/I$107</f>
        <v>0</v>
      </c>
      <c r="O4" s="37">
        <f t="shared" ref="O4:O67" si="6">J4/J$107</f>
        <v>0</v>
      </c>
    </row>
    <row r="5" spans="1:15" x14ac:dyDescent="0.2">
      <c r="A5" t="str">
        <f>Summary!A5</f>
        <v>2 jaar</v>
      </c>
      <c r="B5">
        <f>MalDeath!BS5+FemDeath!BS5</f>
        <v>17</v>
      </c>
      <c r="C5" s="9">
        <f>Summary!E5</f>
        <v>0</v>
      </c>
      <c r="D5" s="9">
        <f>Summary!F5</f>
        <v>0</v>
      </c>
      <c r="E5" s="9">
        <f>Summary!G5</f>
        <v>0</v>
      </c>
      <c r="G5" s="9">
        <f t="shared" ref="G5:G68" si="7">G4+B5</f>
        <v>684</v>
      </c>
      <c r="H5" s="9">
        <f t="shared" ref="H5:H68" si="8">H4+C5</f>
        <v>0</v>
      </c>
      <c r="I5" s="9">
        <f t="shared" ref="I5:I68" si="9">I4+D5</f>
        <v>0</v>
      </c>
      <c r="J5" s="9">
        <f t="shared" ref="J5:J68" si="10">J4+E5</f>
        <v>0</v>
      </c>
      <c r="L5" s="37">
        <f t="shared" si="3"/>
        <v>4.5054836478608832E-3</v>
      </c>
      <c r="M5" s="37">
        <f t="shared" si="4"/>
        <v>0</v>
      </c>
      <c r="N5" s="37">
        <f t="shared" si="5"/>
        <v>0</v>
      </c>
      <c r="O5" s="37">
        <f t="shared" si="6"/>
        <v>0</v>
      </c>
    </row>
    <row r="6" spans="1:15" x14ac:dyDescent="0.2">
      <c r="A6" t="str">
        <f>Summary!A6</f>
        <v>3 jaar</v>
      </c>
      <c r="B6">
        <f>MalDeath!BS6+FemDeath!BS6</f>
        <v>18</v>
      </c>
      <c r="C6" s="9">
        <f>Summary!E6</f>
        <v>-1.5982372183190634</v>
      </c>
      <c r="D6" s="9">
        <f>Summary!F6</f>
        <v>-2.419809441696966</v>
      </c>
      <c r="E6" s="9">
        <f>Summary!G6</f>
        <v>5.5639408980124871</v>
      </c>
      <c r="G6" s="9">
        <f t="shared" si="7"/>
        <v>702</v>
      </c>
      <c r="H6" s="9">
        <f t="shared" si="8"/>
        <v>-1.5982372183190634</v>
      </c>
      <c r="I6" s="9">
        <f t="shared" si="9"/>
        <v>-2.419809441696966</v>
      </c>
      <c r="J6" s="9">
        <f t="shared" si="10"/>
        <v>5.5639408980124871</v>
      </c>
      <c r="L6" s="37">
        <f t="shared" si="3"/>
        <v>4.6240490070151167E-3</v>
      </c>
      <c r="M6" s="37">
        <f t="shared" si="4"/>
        <v>-1.2407601100913616E-4</v>
      </c>
      <c r="N6" s="37">
        <f t="shared" si="5"/>
        <v>-1.7162996295918851E-4</v>
      </c>
      <c r="O6" s="37">
        <f t="shared" si="6"/>
        <v>4.6784641894791575E-4</v>
      </c>
    </row>
    <row r="7" spans="1:15" x14ac:dyDescent="0.2">
      <c r="A7" t="str">
        <f>Summary!A7</f>
        <v>4 jaar</v>
      </c>
      <c r="B7">
        <f>MalDeath!BS7+FemDeath!BS7</f>
        <v>13</v>
      </c>
      <c r="C7" s="9">
        <f>Summary!E7</f>
        <v>-0.18473628133438547</v>
      </c>
      <c r="D7" s="9">
        <f>Summary!F7</f>
        <v>-1.7790710024455676</v>
      </c>
      <c r="E7" s="9">
        <f>Summary!G7</f>
        <v>5.1187632294556096</v>
      </c>
      <c r="G7" s="9">
        <f t="shared" si="7"/>
        <v>715</v>
      </c>
      <c r="H7" s="9">
        <f t="shared" si="8"/>
        <v>-1.782973499653449</v>
      </c>
      <c r="I7" s="9">
        <f t="shared" si="9"/>
        <v>-4.1988804441425334</v>
      </c>
      <c r="J7" s="9">
        <f t="shared" si="10"/>
        <v>10.682704127468096</v>
      </c>
      <c r="L7" s="37">
        <f t="shared" si="3"/>
        <v>4.7096795441820636E-3</v>
      </c>
      <c r="M7" s="37">
        <f t="shared" si="4"/>
        <v>-1.3841764979335836E-4</v>
      </c>
      <c r="N7" s="37">
        <f t="shared" si="5"/>
        <v>-2.9781423391457774E-4</v>
      </c>
      <c r="O7" s="37">
        <f t="shared" si="6"/>
        <v>8.9825987772468438E-4</v>
      </c>
    </row>
    <row r="8" spans="1:15" x14ac:dyDescent="0.2">
      <c r="A8" t="str">
        <f>Summary!A8</f>
        <v>5 jaar</v>
      </c>
      <c r="B8">
        <f>MalDeath!BS8+FemDeath!BS8</f>
        <v>14</v>
      </c>
      <c r="C8" s="9">
        <f>Summary!E8</f>
        <v>-0.2695318256070357</v>
      </c>
      <c r="D8" s="9">
        <f>Summary!F8</f>
        <v>-2.3878545587649951</v>
      </c>
      <c r="E8" s="9">
        <f>Summary!G8</f>
        <v>4.0477053106244494</v>
      </c>
      <c r="G8" s="9">
        <f t="shared" si="7"/>
        <v>729</v>
      </c>
      <c r="H8" s="9">
        <f t="shared" si="8"/>
        <v>-2.0525053252604848</v>
      </c>
      <c r="I8" s="9">
        <f t="shared" si="9"/>
        <v>-6.5867350029075284</v>
      </c>
      <c r="J8" s="9">
        <f t="shared" si="10"/>
        <v>14.730409438092545</v>
      </c>
      <c r="L8" s="37">
        <f t="shared" si="3"/>
        <v>4.8018970457464677E-3</v>
      </c>
      <c r="M8" s="37">
        <f t="shared" si="4"/>
        <v>-1.5934222430458395E-4</v>
      </c>
      <c r="N8" s="37">
        <f t="shared" si="5"/>
        <v>-4.6717773106060153E-4</v>
      </c>
      <c r="O8" s="37">
        <f t="shared" si="6"/>
        <v>1.2386129600531768E-3</v>
      </c>
    </row>
    <row r="9" spans="1:15" x14ac:dyDescent="0.2">
      <c r="A9" t="str">
        <f>Summary!A9</f>
        <v>6 jaar</v>
      </c>
      <c r="B9">
        <f>MalDeath!BS9+FemDeath!BS9</f>
        <v>9</v>
      </c>
      <c r="C9" s="9">
        <f>Summary!E9</f>
        <v>-0.62680290094052871</v>
      </c>
      <c r="D9" s="9">
        <f>Summary!F9</f>
        <v>-0.3594259545246592</v>
      </c>
      <c r="E9" s="9">
        <f>Summary!G9</f>
        <v>4.2137263994058394</v>
      </c>
      <c r="G9" s="9">
        <f t="shared" si="7"/>
        <v>738</v>
      </c>
      <c r="H9" s="9">
        <f t="shared" si="8"/>
        <v>-2.6793082262010133</v>
      </c>
      <c r="I9" s="9">
        <f t="shared" si="9"/>
        <v>-6.9461609574321876</v>
      </c>
      <c r="J9" s="9">
        <f t="shared" si="10"/>
        <v>18.944135837498386</v>
      </c>
      <c r="L9" s="37">
        <f t="shared" si="3"/>
        <v>4.8611797253235844E-3</v>
      </c>
      <c r="M9" s="37">
        <f t="shared" si="4"/>
        <v>-2.0800283785195889E-4</v>
      </c>
      <c r="N9" s="37">
        <f t="shared" si="5"/>
        <v>-4.9267075633716115E-4</v>
      </c>
      <c r="O9" s="37">
        <f t="shared" si="6"/>
        <v>1.5929259986932024E-3</v>
      </c>
    </row>
    <row r="10" spans="1:15" x14ac:dyDescent="0.2">
      <c r="A10" t="str">
        <f>Summary!A10</f>
        <v>7 jaar</v>
      </c>
      <c r="B10">
        <f>MalDeath!BS10+FemDeath!BS10</f>
        <v>11</v>
      </c>
      <c r="C10" s="9">
        <f>Summary!E10</f>
        <v>-1.2350256498617389</v>
      </c>
      <c r="D10" s="9">
        <f>Summary!F10</f>
        <v>0.64117347151023651</v>
      </c>
      <c r="E10" s="9">
        <f>Summary!G10</f>
        <v>3.8612174582312964</v>
      </c>
      <c r="G10" s="9">
        <f t="shared" si="7"/>
        <v>749</v>
      </c>
      <c r="H10" s="9">
        <f t="shared" si="8"/>
        <v>-3.9143338760627522</v>
      </c>
      <c r="I10" s="9">
        <f t="shared" si="9"/>
        <v>-6.3049874859219512</v>
      </c>
      <c r="J10" s="9">
        <f t="shared" si="10"/>
        <v>22.805353295729681</v>
      </c>
      <c r="L10" s="37">
        <f t="shared" si="3"/>
        <v>4.9336363336956162E-3</v>
      </c>
      <c r="M10" s="37">
        <f t="shared" si="4"/>
        <v>-3.038816312953858E-4</v>
      </c>
      <c r="N10" s="37">
        <f t="shared" si="5"/>
        <v>-4.4719420877540597E-4</v>
      </c>
      <c r="O10" s="37">
        <f t="shared" si="6"/>
        <v>1.9175981678850023E-3</v>
      </c>
    </row>
    <row r="11" spans="1:15" x14ac:dyDescent="0.2">
      <c r="A11" t="str">
        <f>Summary!A11</f>
        <v>8 jaar</v>
      </c>
      <c r="B11">
        <f>MalDeath!BS11+FemDeath!BS11</f>
        <v>6</v>
      </c>
      <c r="C11" s="9">
        <f>Summary!E11</f>
        <v>-1.9191038019867879</v>
      </c>
      <c r="D11" s="9">
        <f>Summary!F11</f>
        <v>0.88620783948993176</v>
      </c>
      <c r="E11" s="9">
        <f>Summary!G11</f>
        <v>3.7634842251505125</v>
      </c>
      <c r="G11" s="9">
        <f t="shared" si="7"/>
        <v>755</v>
      </c>
      <c r="H11" s="9">
        <f t="shared" si="8"/>
        <v>-5.8334376780495401</v>
      </c>
      <c r="I11" s="9">
        <f t="shared" si="9"/>
        <v>-5.4187796464320197</v>
      </c>
      <c r="J11" s="9">
        <f t="shared" si="10"/>
        <v>26.568837520880194</v>
      </c>
      <c r="L11" s="37">
        <f t="shared" si="3"/>
        <v>4.9731581200803607E-3</v>
      </c>
      <c r="M11" s="37">
        <f t="shared" si="4"/>
        <v>-4.5286749004883384E-4</v>
      </c>
      <c r="N11" s="37">
        <f t="shared" si="5"/>
        <v>-3.8433809455215757E-4</v>
      </c>
      <c r="O11" s="37">
        <f t="shared" si="6"/>
        <v>2.234052395163476E-3</v>
      </c>
    </row>
    <row r="12" spans="1:15" x14ac:dyDescent="0.2">
      <c r="A12" t="str">
        <f>Summary!A12</f>
        <v>9 jaar</v>
      </c>
      <c r="B12">
        <f>MalDeath!BS12+FemDeath!BS12</f>
        <v>9</v>
      </c>
      <c r="C12" s="9">
        <f>Summary!E12</f>
        <v>-1.4677778254730485</v>
      </c>
      <c r="D12" s="9">
        <f>Summary!F12</f>
        <v>1.1753008698954273</v>
      </c>
      <c r="E12" s="9">
        <f>Summary!G12</f>
        <v>4.8059381023514023</v>
      </c>
      <c r="G12" s="9">
        <f t="shared" si="7"/>
        <v>764</v>
      </c>
      <c r="H12" s="9">
        <f t="shared" si="8"/>
        <v>-7.3012155035225881</v>
      </c>
      <c r="I12" s="9">
        <f t="shared" si="9"/>
        <v>-4.2434787765365929</v>
      </c>
      <c r="J12" s="9">
        <f t="shared" si="10"/>
        <v>31.374775623231596</v>
      </c>
      <c r="L12" s="37">
        <f t="shared" si="3"/>
        <v>5.0324407996574783E-3</v>
      </c>
      <c r="M12" s="37">
        <f t="shared" si="4"/>
        <v>-5.668155420306913E-4</v>
      </c>
      <c r="N12" s="37">
        <f t="shared" si="5"/>
        <v>-3.009774623923814E-4</v>
      </c>
      <c r="O12" s="37">
        <f t="shared" si="6"/>
        <v>2.6381618154618868E-3</v>
      </c>
    </row>
    <row r="13" spans="1:15" x14ac:dyDescent="0.2">
      <c r="A13" t="str">
        <f>Summary!A13</f>
        <v>10 jaar</v>
      </c>
      <c r="B13">
        <f>MalDeath!BS13+FemDeath!BS13</f>
        <v>11</v>
      </c>
      <c r="C13" s="9">
        <f>Summary!E13</f>
        <v>-0.70894047079301581</v>
      </c>
      <c r="D13" s="9">
        <f>Summary!F13</f>
        <v>2.635479429791542</v>
      </c>
      <c r="E13" s="9">
        <f>Summary!G13</f>
        <v>6.6774294162949719</v>
      </c>
      <c r="G13" s="9">
        <f t="shared" si="7"/>
        <v>775</v>
      </c>
      <c r="H13" s="9">
        <f t="shared" si="8"/>
        <v>-8.0101559743156034</v>
      </c>
      <c r="I13" s="9">
        <f t="shared" si="9"/>
        <v>-1.6079993467450509</v>
      </c>
      <c r="J13" s="9">
        <f t="shared" si="10"/>
        <v>38.052205039526569</v>
      </c>
      <c r="L13" s="37">
        <f t="shared" si="3"/>
        <v>5.1048974080295092E-3</v>
      </c>
      <c r="M13" s="37">
        <f t="shared" si="4"/>
        <v>-6.2185274467539654E-4</v>
      </c>
      <c r="N13" s="37">
        <f t="shared" si="5"/>
        <v>-1.1405066182678926E-4</v>
      </c>
      <c r="O13" s="37">
        <f t="shared" si="6"/>
        <v>3.1996364064854925E-3</v>
      </c>
    </row>
    <row r="14" spans="1:15" x14ac:dyDescent="0.2">
      <c r="A14" t="str">
        <f>Summary!A14</f>
        <v>11 jaar</v>
      </c>
      <c r="B14">
        <f>MalDeath!BS14+FemDeath!BS14</f>
        <v>10</v>
      </c>
      <c r="C14" s="9">
        <f>Summary!E14</f>
        <v>-0.62566795480012305</v>
      </c>
      <c r="D14" s="9">
        <f>Summary!F14</f>
        <v>3.5928399283748971</v>
      </c>
      <c r="E14" s="9">
        <f>Summary!G14</f>
        <v>4.8630065494344858</v>
      </c>
      <c r="G14" s="9">
        <f t="shared" si="7"/>
        <v>785</v>
      </c>
      <c r="H14" s="9">
        <f t="shared" si="8"/>
        <v>-8.6358239291157268</v>
      </c>
      <c r="I14" s="9">
        <f t="shared" si="9"/>
        <v>1.9848405816298462</v>
      </c>
      <c r="J14" s="9">
        <f t="shared" si="10"/>
        <v>42.915211588961057</v>
      </c>
      <c r="L14" s="37">
        <f t="shared" si="3"/>
        <v>5.1707670520040839E-3</v>
      </c>
      <c r="M14" s="37">
        <f t="shared" si="4"/>
        <v>-6.7042524890570789E-4</v>
      </c>
      <c r="N14" s="37">
        <f t="shared" si="5"/>
        <v>1.4077890169158431E-4</v>
      </c>
      <c r="O14" s="37">
        <f t="shared" si="6"/>
        <v>3.6085444522711506E-3</v>
      </c>
    </row>
    <row r="15" spans="1:15" x14ac:dyDescent="0.2">
      <c r="A15" t="str">
        <f>Summary!A15</f>
        <v>12 jaar</v>
      </c>
      <c r="B15">
        <f>MalDeath!BS15+FemDeath!BS15</f>
        <v>14</v>
      </c>
      <c r="C15" s="9">
        <f>Summary!E15</f>
        <v>3.5416301554005742</v>
      </c>
      <c r="D15" s="9">
        <f>Summary!F15</f>
        <v>4.2755594146541114</v>
      </c>
      <c r="E15" s="9">
        <f>Summary!G15</f>
        <v>4.2725036739299087</v>
      </c>
      <c r="G15" s="9">
        <f t="shared" si="7"/>
        <v>799</v>
      </c>
      <c r="H15" s="9">
        <f t="shared" si="8"/>
        <v>-5.094193773715153</v>
      </c>
      <c r="I15" s="9">
        <f t="shared" si="9"/>
        <v>6.260399996283958</v>
      </c>
      <c r="J15" s="9">
        <f t="shared" si="10"/>
        <v>47.187715262890968</v>
      </c>
      <c r="L15" s="37">
        <f t="shared" si="3"/>
        <v>5.262984553568488E-3</v>
      </c>
      <c r="M15" s="37">
        <f t="shared" si="4"/>
        <v>-3.9547773979067212E-4</v>
      </c>
      <c r="N15" s="37">
        <f t="shared" si="5"/>
        <v>4.4403174934238329E-4</v>
      </c>
      <c r="O15" s="37">
        <f t="shared" si="6"/>
        <v>3.9677998039058067E-3</v>
      </c>
    </row>
    <row r="16" spans="1:15" x14ac:dyDescent="0.2">
      <c r="A16" t="str">
        <f>Summary!A16</f>
        <v>13 jaar</v>
      </c>
      <c r="B16">
        <f>MalDeath!BS16+FemDeath!BS16</f>
        <v>16</v>
      </c>
      <c r="C16" s="9">
        <f>Summary!E16</f>
        <v>2.708433410322149</v>
      </c>
      <c r="D16" s="9">
        <f>Summary!F16</f>
        <v>3.0633211827110745</v>
      </c>
      <c r="E16" s="9">
        <f>Summary!G16</f>
        <v>5.3323376503501079</v>
      </c>
      <c r="G16" s="9">
        <f t="shared" si="7"/>
        <v>815</v>
      </c>
      <c r="H16" s="9">
        <f t="shared" si="8"/>
        <v>-2.385760363393004</v>
      </c>
      <c r="I16" s="9">
        <f t="shared" si="9"/>
        <v>9.3237211789950329</v>
      </c>
      <c r="J16" s="9">
        <f t="shared" si="10"/>
        <v>52.520052913241074</v>
      </c>
      <c r="L16" s="37">
        <f t="shared" si="3"/>
        <v>5.3683759839278072E-3</v>
      </c>
      <c r="M16" s="37">
        <f t="shared" si="4"/>
        <v>-1.8521382540749722E-4</v>
      </c>
      <c r="N16" s="37">
        <f t="shared" si="5"/>
        <v>6.6130410643844273E-4</v>
      </c>
      <c r="O16" s="37">
        <f t="shared" si="6"/>
        <v>4.4161717618517631E-3</v>
      </c>
    </row>
    <row r="17" spans="1:15" x14ac:dyDescent="0.2">
      <c r="A17" t="str">
        <f>Summary!A17</f>
        <v>14 jaar</v>
      </c>
      <c r="B17">
        <f>MalDeath!BS17+FemDeath!BS17</f>
        <v>15</v>
      </c>
      <c r="C17" s="9">
        <f>Summary!E17</f>
        <v>2.2262448241553048</v>
      </c>
      <c r="D17" s="9">
        <f>Summary!F17</f>
        <v>3.2249056052255938</v>
      </c>
      <c r="E17" s="9">
        <f>Summary!G17</f>
        <v>7.7487537469233256</v>
      </c>
      <c r="G17" s="9">
        <f t="shared" si="7"/>
        <v>830</v>
      </c>
      <c r="H17" s="9">
        <f t="shared" si="8"/>
        <v>-0.15951553923769923</v>
      </c>
      <c r="I17" s="9">
        <f t="shared" si="9"/>
        <v>12.548626784220627</v>
      </c>
      <c r="J17" s="9">
        <f t="shared" si="10"/>
        <v>60.268806660164401</v>
      </c>
      <c r="L17" s="37">
        <f t="shared" si="3"/>
        <v>5.4671804498896684E-3</v>
      </c>
      <c r="M17" s="37">
        <f t="shared" si="4"/>
        <v>-1.2383675949807522E-5</v>
      </c>
      <c r="N17" s="37">
        <f t="shared" si="5"/>
        <v>8.9003717113117151E-4</v>
      </c>
      <c r="O17" s="37">
        <f t="shared" si="6"/>
        <v>5.067729130676853E-3</v>
      </c>
    </row>
    <row r="18" spans="1:15" x14ac:dyDescent="0.2">
      <c r="A18" t="str">
        <f>Summary!A18</f>
        <v>15 jaar</v>
      </c>
      <c r="B18">
        <f>MalDeath!BS18+FemDeath!BS18</f>
        <v>31</v>
      </c>
      <c r="C18" s="9">
        <f>Summary!E18</f>
        <v>1.5559478841812202</v>
      </c>
      <c r="D18" s="9">
        <f>Summary!F18</f>
        <v>-7.7647598112262961E-2</v>
      </c>
      <c r="E18" s="9">
        <f>Summary!G18</f>
        <v>6.1279008246928326</v>
      </c>
      <c r="G18" s="9">
        <f t="shared" si="7"/>
        <v>861</v>
      </c>
      <c r="H18" s="9">
        <f t="shared" si="8"/>
        <v>1.396432344943521</v>
      </c>
      <c r="I18" s="9">
        <f t="shared" si="9"/>
        <v>12.470979186108364</v>
      </c>
      <c r="J18" s="9">
        <f t="shared" si="10"/>
        <v>66.396707484857231</v>
      </c>
      <c r="L18" s="37">
        <f t="shared" si="3"/>
        <v>5.6713763462108487E-3</v>
      </c>
      <c r="M18" s="37">
        <f t="shared" si="4"/>
        <v>1.0840928556710452E-4</v>
      </c>
      <c r="N18" s="37">
        <f t="shared" si="5"/>
        <v>8.8452985548960104E-4</v>
      </c>
      <c r="O18" s="37">
        <f t="shared" si="6"/>
        <v>5.5829963682430574E-3</v>
      </c>
    </row>
    <row r="19" spans="1:15" x14ac:dyDescent="0.2">
      <c r="A19" t="str">
        <f>Summary!A19</f>
        <v>16 jaar</v>
      </c>
      <c r="B19">
        <f>MalDeath!BS19+FemDeath!BS19</f>
        <v>25</v>
      </c>
      <c r="C19" s="9">
        <f>Summary!E19</f>
        <v>0.71820793404799732</v>
      </c>
      <c r="D19" s="9">
        <f>Summary!F19</f>
        <v>-3.0471464494230802</v>
      </c>
      <c r="E19" s="9">
        <f>Summary!G19</f>
        <v>7.2003864879303388</v>
      </c>
      <c r="G19" s="9">
        <f t="shared" si="7"/>
        <v>886</v>
      </c>
      <c r="H19" s="9">
        <f t="shared" si="8"/>
        <v>2.1146402789915184</v>
      </c>
      <c r="I19" s="9">
        <f t="shared" si="9"/>
        <v>9.4238327366852843</v>
      </c>
      <c r="J19" s="9">
        <f t="shared" si="10"/>
        <v>73.597093972787576</v>
      </c>
      <c r="L19" s="37">
        <f t="shared" si="3"/>
        <v>5.8360504561472846E-3</v>
      </c>
      <c r="M19" s="37">
        <f t="shared" si="4"/>
        <v>1.6416594954062383E-4</v>
      </c>
      <c r="N19" s="37">
        <f t="shared" si="5"/>
        <v>6.6840472462849116E-4</v>
      </c>
      <c r="O19" s="37">
        <f t="shared" si="6"/>
        <v>6.1884440347742577E-3</v>
      </c>
    </row>
    <row r="20" spans="1:15" x14ac:dyDescent="0.2">
      <c r="A20" t="str">
        <f>Summary!A20</f>
        <v>17 jaar</v>
      </c>
      <c r="B20">
        <f>MalDeath!BS20+FemDeath!BS20</f>
        <v>46</v>
      </c>
      <c r="C20" s="9">
        <f>Summary!E20</f>
        <v>-2.216444342384984</v>
      </c>
      <c r="D20" s="9">
        <f>Summary!F20</f>
        <v>-4.144312138031947</v>
      </c>
      <c r="E20" s="9">
        <f>Summary!G20</f>
        <v>10.231305152073075</v>
      </c>
      <c r="G20" s="9">
        <f t="shared" si="7"/>
        <v>932</v>
      </c>
      <c r="H20" s="9">
        <f t="shared" si="8"/>
        <v>-0.10180406339346559</v>
      </c>
      <c r="I20" s="9">
        <f t="shared" si="9"/>
        <v>5.2795205986533373</v>
      </c>
      <c r="J20" s="9">
        <f t="shared" si="10"/>
        <v>83.828399124860653</v>
      </c>
      <c r="L20" s="37">
        <f t="shared" si="3"/>
        <v>6.1390508184303262E-3</v>
      </c>
      <c r="M20" s="37">
        <f t="shared" si="4"/>
        <v>-7.9033587414936294E-6</v>
      </c>
      <c r="N20" s="37">
        <f t="shared" si="5"/>
        <v>3.7446086008892409E-4</v>
      </c>
      <c r="O20" s="37">
        <f t="shared" si="6"/>
        <v>7.0487478310044824E-3</v>
      </c>
    </row>
    <row r="21" spans="1:15" x14ac:dyDescent="0.2">
      <c r="A21" t="str">
        <f>Summary!A21</f>
        <v>18 jaar</v>
      </c>
      <c r="B21">
        <f>MalDeath!BS21+FemDeath!BS21</f>
        <v>49</v>
      </c>
      <c r="C21" s="9">
        <f>Summary!E21</f>
        <v>0.54559541571554848</v>
      </c>
      <c r="D21" s="9">
        <f>Summary!F21</f>
        <v>-0.50622925135260965</v>
      </c>
      <c r="E21" s="9">
        <f>Summary!G21</f>
        <v>12.02251836607519</v>
      </c>
      <c r="G21" s="9">
        <f t="shared" si="7"/>
        <v>981</v>
      </c>
      <c r="H21" s="9">
        <f t="shared" si="8"/>
        <v>0.44379135232208289</v>
      </c>
      <c r="I21" s="9">
        <f t="shared" si="9"/>
        <v>4.7732913473007272</v>
      </c>
      <c r="J21" s="9">
        <f t="shared" si="10"/>
        <v>95.850917490935842</v>
      </c>
      <c r="L21" s="37">
        <f t="shared" si="3"/>
        <v>6.4618120739057408E-3</v>
      </c>
      <c r="M21" s="37">
        <f t="shared" si="4"/>
        <v>3.4452871003959768E-5</v>
      </c>
      <c r="N21" s="37">
        <f t="shared" si="5"/>
        <v>3.385555089644256E-4</v>
      </c>
      <c r="O21" s="37">
        <f t="shared" si="6"/>
        <v>8.0596665785981243E-3</v>
      </c>
    </row>
    <row r="22" spans="1:15" x14ac:dyDescent="0.2">
      <c r="A22" t="str">
        <f>Summary!A22</f>
        <v>19 jaar</v>
      </c>
      <c r="B22">
        <f>MalDeath!BS22+FemDeath!BS22</f>
        <v>65</v>
      </c>
      <c r="C22" s="9">
        <f>Summary!E22</f>
        <v>2.7390774560742925</v>
      </c>
      <c r="D22" s="9">
        <f>Summary!F22</f>
        <v>0.92886860189047904</v>
      </c>
      <c r="E22" s="9">
        <f>Summary!G22</f>
        <v>13.585820880277439</v>
      </c>
      <c r="G22" s="9">
        <f t="shared" si="7"/>
        <v>1046</v>
      </c>
      <c r="H22" s="9">
        <f t="shared" si="8"/>
        <v>3.1828688083963756</v>
      </c>
      <c r="I22" s="9">
        <f t="shared" si="9"/>
        <v>5.7021599491912065</v>
      </c>
      <c r="J22" s="9">
        <f t="shared" si="10"/>
        <v>109.43673837121328</v>
      </c>
      <c r="L22" s="37">
        <f t="shared" si="3"/>
        <v>6.8899647597404738E-3</v>
      </c>
      <c r="M22" s="37">
        <f t="shared" si="4"/>
        <v>2.4709577576135854E-4</v>
      </c>
      <c r="N22" s="37">
        <f t="shared" si="5"/>
        <v>4.0443742552749877E-4</v>
      </c>
      <c r="O22" s="37">
        <f t="shared" si="6"/>
        <v>9.2020363060652324E-3</v>
      </c>
    </row>
    <row r="23" spans="1:15" x14ac:dyDescent="0.2">
      <c r="A23" t="str">
        <f>Summary!A23</f>
        <v>20 jaar</v>
      </c>
      <c r="B23">
        <f>MalDeath!BS23+FemDeath!BS23</f>
        <v>63</v>
      </c>
      <c r="C23" s="9">
        <f>Summary!E23</f>
        <v>0.67166634367238287</v>
      </c>
      <c r="D23" s="9">
        <f>Summary!F23</f>
        <v>4.0318526467600915</v>
      </c>
      <c r="E23" s="9">
        <f>Summary!G23</f>
        <v>15.035852500399962</v>
      </c>
      <c r="G23" s="9">
        <f t="shared" si="7"/>
        <v>1109</v>
      </c>
      <c r="H23" s="9">
        <f t="shared" si="8"/>
        <v>3.8545351520687587</v>
      </c>
      <c r="I23" s="9">
        <f t="shared" si="9"/>
        <v>9.7340125959512989</v>
      </c>
      <c r="J23" s="9">
        <f t="shared" si="10"/>
        <v>124.47259087161325</v>
      </c>
      <c r="L23" s="37">
        <f t="shared" si="3"/>
        <v>7.3049435167802917E-3</v>
      </c>
      <c r="M23" s="37">
        <f t="shared" si="4"/>
        <v>2.9923927467174604E-4</v>
      </c>
      <c r="N23" s="37">
        <f t="shared" si="5"/>
        <v>6.9040486928417073E-4</v>
      </c>
      <c r="O23" s="37">
        <f t="shared" si="6"/>
        <v>1.0466332580429684E-2</v>
      </c>
    </row>
    <row r="24" spans="1:15" x14ac:dyDescent="0.2">
      <c r="A24" t="str">
        <f>Summary!A24</f>
        <v>21 jaar</v>
      </c>
      <c r="B24">
        <f>MalDeath!BS24+FemDeath!BS24</f>
        <v>60</v>
      </c>
      <c r="C24" s="9">
        <f>Summary!E24</f>
        <v>1.6445163968852519</v>
      </c>
      <c r="D24" s="9">
        <f>Summary!F24</f>
        <v>8.0893538277779715</v>
      </c>
      <c r="E24" s="9">
        <f>Summary!G24</f>
        <v>12.283417866696531</v>
      </c>
      <c r="G24" s="9">
        <f t="shared" si="7"/>
        <v>1169</v>
      </c>
      <c r="H24" s="9">
        <f t="shared" si="8"/>
        <v>5.4990515489540108</v>
      </c>
      <c r="I24" s="9">
        <f t="shared" si="9"/>
        <v>17.823366423729269</v>
      </c>
      <c r="J24" s="9">
        <f t="shared" si="10"/>
        <v>136.75600873830979</v>
      </c>
      <c r="L24" s="37">
        <f t="shared" si="3"/>
        <v>7.7001613806277373E-3</v>
      </c>
      <c r="M24" s="37">
        <f t="shared" si="4"/>
        <v>4.2690807891799094E-4</v>
      </c>
      <c r="N24" s="37">
        <f t="shared" si="5"/>
        <v>1.2641589318568259E-3</v>
      </c>
      <c r="O24" s="37">
        <f t="shared" si="6"/>
        <v>1.149918917734782E-2</v>
      </c>
    </row>
    <row r="25" spans="1:15" x14ac:dyDescent="0.2">
      <c r="A25" t="str">
        <f>Summary!A25</f>
        <v>22 jaar</v>
      </c>
      <c r="B25">
        <f>MalDeath!BS25+FemDeath!BS25</f>
        <v>77</v>
      </c>
      <c r="C25" s="9">
        <f>Summary!E25</f>
        <v>-1.2193464493613568</v>
      </c>
      <c r="D25" s="9">
        <f>Summary!F25</f>
        <v>5.2726646899086722</v>
      </c>
      <c r="E25" s="9">
        <f>Summary!G25</f>
        <v>8.2699292311021786</v>
      </c>
      <c r="G25" s="9">
        <f t="shared" si="7"/>
        <v>1246</v>
      </c>
      <c r="H25" s="9">
        <f t="shared" si="8"/>
        <v>4.279705099592654</v>
      </c>
      <c r="I25" s="9">
        <f t="shared" si="9"/>
        <v>23.096031113637942</v>
      </c>
      <c r="J25" s="9">
        <f t="shared" si="10"/>
        <v>145.02593796941196</v>
      </c>
      <c r="L25" s="37">
        <f t="shared" si="3"/>
        <v>8.2073576392319592E-3</v>
      </c>
      <c r="M25" s="37">
        <f t="shared" si="4"/>
        <v>3.3224650944582533E-4</v>
      </c>
      <c r="N25" s="37">
        <f t="shared" si="5"/>
        <v>1.6381335225132804E-3</v>
      </c>
      <c r="O25" s="37">
        <f t="shared" si="6"/>
        <v>1.2194569816115195E-2</v>
      </c>
    </row>
    <row r="26" spans="1:15" x14ac:dyDescent="0.2">
      <c r="A26" t="str">
        <f>Summary!A26</f>
        <v>23 jaar</v>
      </c>
      <c r="B26">
        <f>MalDeath!BS26+FemDeath!BS26</f>
        <v>68</v>
      </c>
      <c r="C26" s="9">
        <f>Summary!E26</f>
        <v>-4.726678776091175</v>
      </c>
      <c r="D26" s="9">
        <f>Summary!F26</f>
        <v>4.0061435827958496</v>
      </c>
      <c r="E26" s="9">
        <f>Summary!G26</f>
        <v>4.1609690224692457</v>
      </c>
      <c r="G26" s="9">
        <f t="shared" si="7"/>
        <v>1314</v>
      </c>
      <c r="H26" s="9">
        <f t="shared" si="8"/>
        <v>-0.44697367649852104</v>
      </c>
      <c r="I26" s="9">
        <f t="shared" si="9"/>
        <v>27.102174696433792</v>
      </c>
      <c r="J26" s="9">
        <f t="shared" si="10"/>
        <v>149.18690699188119</v>
      </c>
      <c r="L26" s="37">
        <f t="shared" si="3"/>
        <v>8.6552712182590662E-3</v>
      </c>
      <c r="M26" s="37">
        <f t="shared" si="4"/>
        <v>-3.4699924498287516E-5</v>
      </c>
      <c r="N26" s="37">
        <f t="shared" si="5"/>
        <v>1.9222774980166819E-3</v>
      </c>
      <c r="O26" s="37">
        <f t="shared" si="6"/>
        <v>1.2544446727498423E-2</v>
      </c>
    </row>
    <row r="27" spans="1:15" x14ac:dyDescent="0.2">
      <c r="A27" t="str">
        <f>Summary!A27</f>
        <v>24 jaar</v>
      </c>
      <c r="B27">
        <f>MalDeath!BS27+FemDeath!BS27</f>
        <v>61</v>
      </c>
      <c r="C27" s="9">
        <f>Summary!E27</f>
        <v>-6.659927963230043</v>
      </c>
      <c r="D27" s="9">
        <f>Summary!F27</f>
        <v>2.5701152972932557</v>
      </c>
      <c r="E27" s="9">
        <f>Summary!G27</f>
        <v>0.1149715885888456</v>
      </c>
      <c r="G27" s="9">
        <f t="shared" si="7"/>
        <v>1375</v>
      </c>
      <c r="H27" s="9">
        <f t="shared" si="8"/>
        <v>-7.106901639728564</v>
      </c>
      <c r="I27" s="9">
        <f t="shared" si="9"/>
        <v>29.672289993727048</v>
      </c>
      <c r="J27" s="9">
        <f t="shared" si="10"/>
        <v>149.30187858047003</v>
      </c>
      <c r="L27" s="37">
        <f t="shared" si="3"/>
        <v>9.0570760465039681E-3</v>
      </c>
      <c r="M27" s="37">
        <f t="shared" si="4"/>
        <v>-5.5173036642159592E-4</v>
      </c>
      <c r="N27" s="37">
        <f t="shared" si="5"/>
        <v>2.1045682130103158E-3</v>
      </c>
      <c r="O27" s="37">
        <f t="shared" si="6"/>
        <v>1.2554114164120776E-2</v>
      </c>
    </row>
    <row r="28" spans="1:15" x14ac:dyDescent="0.2">
      <c r="A28" t="str">
        <f>Summary!A28</f>
        <v>25 jaar</v>
      </c>
      <c r="B28">
        <f>MalDeath!BS28+FemDeath!BS28</f>
        <v>57</v>
      </c>
      <c r="C28" s="9">
        <f>Summary!E28</f>
        <v>-4.1812884650040942</v>
      </c>
      <c r="D28" s="9">
        <f>Summary!F28</f>
        <v>3.3515585798069529</v>
      </c>
      <c r="E28" s="9">
        <f>Summary!G28</f>
        <v>-2.5894892926592554</v>
      </c>
      <c r="G28" s="9">
        <f t="shared" si="7"/>
        <v>1432</v>
      </c>
      <c r="H28" s="9">
        <f t="shared" si="8"/>
        <v>-11.288190104732658</v>
      </c>
      <c r="I28" s="9">
        <f t="shared" si="9"/>
        <v>33.023848573534003</v>
      </c>
      <c r="J28" s="9">
        <f t="shared" si="10"/>
        <v>146.71238928781077</v>
      </c>
      <c r="L28" s="37">
        <f t="shared" si="3"/>
        <v>9.4325330171590414E-3</v>
      </c>
      <c r="M28" s="37">
        <f t="shared" si="4"/>
        <v>-8.7633649351571052E-4</v>
      </c>
      <c r="N28" s="37">
        <f t="shared" si="5"/>
        <v>2.3422844004901125E-3</v>
      </c>
      <c r="O28" s="37">
        <f t="shared" si="6"/>
        <v>1.2336375817383956E-2</v>
      </c>
    </row>
    <row r="29" spans="1:15" x14ac:dyDescent="0.2">
      <c r="A29" t="str">
        <f>Summary!A29</f>
        <v>26 jaar</v>
      </c>
      <c r="B29">
        <f>MalDeath!BS29+FemDeath!BS29</f>
        <v>71</v>
      </c>
      <c r="C29" s="9">
        <f>Summary!E29</f>
        <v>-5.1374851421069776</v>
      </c>
      <c r="D29" s="9">
        <f>Summary!F29</f>
        <v>0.21047936841142989</v>
      </c>
      <c r="E29" s="9">
        <f>Summary!G29</f>
        <v>-3.376074628430259</v>
      </c>
      <c r="G29" s="9">
        <f t="shared" si="7"/>
        <v>1503</v>
      </c>
      <c r="H29" s="9">
        <f t="shared" si="8"/>
        <v>-16.425675246839635</v>
      </c>
      <c r="I29" s="9">
        <f t="shared" si="9"/>
        <v>33.23432794194543</v>
      </c>
      <c r="J29" s="9">
        <f t="shared" si="10"/>
        <v>143.33631465938052</v>
      </c>
      <c r="L29" s="37">
        <f t="shared" si="3"/>
        <v>9.9002074893785198E-3</v>
      </c>
      <c r="M29" s="37">
        <f t="shared" si="4"/>
        <v>-1.2751750737621153E-3</v>
      </c>
      <c r="N29" s="37">
        <f t="shared" si="5"/>
        <v>2.3572130827167561E-3</v>
      </c>
      <c r="O29" s="37">
        <f t="shared" si="6"/>
        <v>1.2052497096534097E-2</v>
      </c>
    </row>
    <row r="30" spans="1:15" x14ac:dyDescent="0.2">
      <c r="A30" t="str">
        <f>Summary!A30</f>
        <v>27 jaar</v>
      </c>
      <c r="B30">
        <f>MalDeath!BS30+FemDeath!BS30</f>
        <v>81</v>
      </c>
      <c r="C30" s="9">
        <f>Summary!E30</f>
        <v>-1.8338838453915229</v>
      </c>
      <c r="D30" s="9">
        <f>Summary!F30</f>
        <v>6.1771512370449404</v>
      </c>
      <c r="E30" s="9">
        <f>Summary!G30</f>
        <v>-1.3627106856869837</v>
      </c>
      <c r="G30" s="9">
        <f t="shared" si="7"/>
        <v>1584</v>
      </c>
      <c r="H30" s="9">
        <f t="shared" si="8"/>
        <v>-18.259559092231157</v>
      </c>
      <c r="I30" s="9">
        <f t="shared" si="9"/>
        <v>39.411479178990369</v>
      </c>
      <c r="J30" s="9">
        <f t="shared" si="10"/>
        <v>141.97360397369354</v>
      </c>
      <c r="L30" s="37">
        <f t="shared" si="3"/>
        <v>1.0433751605572571E-2</v>
      </c>
      <c r="M30" s="37">
        <f t="shared" si="4"/>
        <v>-1.4175450483705095E-3</v>
      </c>
      <c r="N30" s="37">
        <f t="shared" si="5"/>
        <v>2.795340242541309E-3</v>
      </c>
      <c r="O30" s="37">
        <f t="shared" si="6"/>
        <v>1.1937912968836326E-2</v>
      </c>
    </row>
    <row r="31" spans="1:15" x14ac:dyDescent="0.2">
      <c r="A31" t="str">
        <f>Summary!A31</f>
        <v>28 jaar</v>
      </c>
      <c r="B31">
        <f>MalDeath!BS31+FemDeath!BS31</f>
        <v>84</v>
      </c>
      <c r="C31" s="9">
        <f>Summary!E31</f>
        <v>-0.68272497861895132</v>
      </c>
      <c r="D31" s="9">
        <f>Summary!F31</f>
        <v>5.8672091569416427</v>
      </c>
      <c r="E31" s="9">
        <f>Summary!G31</f>
        <v>1.2165121584712977</v>
      </c>
      <c r="G31" s="9">
        <f t="shared" si="7"/>
        <v>1668</v>
      </c>
      <c r="H31" s="9">
        <f t="shared" si="8"/>
        <v>-18.942284070850107</v>
      </c>
      <c r="I31" s="9">
        <f t="shared" si="9"/>
        <v>45.27868833593201</v>
      </c>
      <c r="J31" s="9">
        <f t="shared" si="10"/>
        <v>143.19011613216483</v>
      </c>
      <c r="L31" s="37">
        <f t="shared" si="3"/>
        <v>1.0987056614958995E-2</v>
      </c>
      <c r="M31" s="37">
        <f t="shared" si="4"/>
        <v>-1.4705470627100516E-3</v>
      </c>
      <c r="N31" s="37">
        <f t="shared" si="5"/>
        <v>3.2114841226864844E-3</v>
      </c>
      <c r="O31" s="37">
        <f t="shared" si="6"/>
        <v>1.2040203929035183E-2</v>
      </c>
    </row>
    <row r="32" spans="1:15" x14ac:dyDescent="0.2">
      <c r="A32" t="str">
        <f>Summary!A32</f>
        <v>29 jaar</v>
      </c>
      <c r="B32">
        <f>MalDeath!BS32+FemDeath!BS32</f>
        <v>77</v>
      </c>
      <c r="C32" s="9">
        <f>Summary!E32</f>
        <v>0.34196688836721023</v>
      </c>
      <c r="D32" s="9">
        <f>Summary!F32</f>
        <v>9.0792817858711228</v>
      </c>
      <c r="E32" s="9">
        <f>Summary!G32</f>
        <v>4.3703796805712249</v>
      </c>
      <c r="G32" s="9">
        <f t="shared" si="7"/>
        <v>1745</v>
      </c>
      <c r="H32" s="9">
        <f t="shared" si="8"/>
        <v>-18.600317182482897</v>
      </c>
      <c r="I32" s="9">
        <f t="shared" si="9"/>
        <v>54.357970121803135</v>
      </c>
      <c r="J32" s="9">
        <f t="shared" si="10"/>
        <v>147.56049581273606</v>
      </c>
      <c r="L32" s="37">
        <f t="shared" si="3"/>
        <v>1.1494252873563218E-2</v>
      </c>
      <c r="M32" s="37">
        <f t="shared" si="4"/>
        <v>-1.4439991342051484E-3</v>
      </c>
      <c r="N32" s="37">
        <f t="shared" si="5"/>
        <v>3.8554508622791303E-3</v>
      </c>
      <c r="O32" s="37">
        <f t="shared" si="6"/>
        <v>1.2407689227760836E-2</v>
      </c>
    </row>
    <row r="33" spans="1:15" x14ac:dyDescent="0.2">
      <c r="A33" t="str">
        <f>Summary!A33</f>
        <v>30 jaar</v>
      </c>
      <c r="B33">
        <f>MalDeath!BS33+FemDeath!BS33</f>
        <v>76</v>
      </c>
      <c r="C33" s="9">
        <f>Summary!E33</f>
        <v>-0.7221162069328273</v>
      </c>
      <c r="D33" s="9">
        <f>Summary!F33</f>
        <v>8.6443860871553717</v>
      </c>
      <c r="E33" s="9">
        <f>Summary!G33</f>
        <v>2.8580213644914667</v>
      </c>
      <c r="G33" s="9">
        <f t="shared" si="7"/>
        <v>1821</v>
      </c>
      <c r="H33" s="9">
        <f t="shared" si="8"/>
        <v>-19.322433389415725</v>
      </c>
      <c r="I33" s="9">
        <f t="shared" si="9"/>
        <v>63.002356208958503</v>
      </c>
      <c r="J33" s="9">
        <f t="shared" si="10"/>
        <v>150.41851717722753</v>
      </c>
      <c r="L33" s="37">
        <f t="shared" si="3"/>
        <v>1.1994862167769984E-2</v>
      </c>
      <c r="M33" s="37">
        <f t="shared" si="4"/>
        <v>-1.5000592092767992E-3</v>
      </c>
      <c r="N33" s="37">
        <f t="shared" si="5"/>
        <v>4.4685717297235335E-3</v>
      </c>
      <c r="O33" s="37">
        <f t="shared" si="6"/>
        <v>1.26480072119313E-2</v>
      </c>
    </row>
    <row r="34" spans="1:15" x14ac:dyDescent="0.2">
      <c r="A34" t="str">
        <f>Summary!A34</f>
        <v>31 jaar</v>
      </c>
      <c r="B34">
        <f>MalDeath!BS34+FemDeath!BS34</f>
        <v>85</v>
      </c>
      <c r="C34" s="9">
        <f>Summary!E34</f>
        <v>2.4413624100012687</v>
      </c>
      <c r="D34" s="9">
        <f>Summary!F34</f>
        <v>11.028099937574389</v>
      </c>
      <c r="E34" s="9">
        <f>Summary!G34</f>
        <v>9.4628184995932578</v>
      </c>
      <c r="G34" s="9">
        <f t="shared" si="7"/>
        <v>1906</v>
      </c>
      <c r="H34" s="9">
        <f t="shared" si="8"/>
        <v>-16.881070979414456</v>
      </c>
      <c r="I34" s="9">
        <f t="shared" si="9"/>
        <v>74.030456146532885</v>
      </c>
      <c r="J34" s="9">
        <f t="shared" si="10"/>
        <v>159.88133567682078</v>
      </c>
      <c r="L34" s="37">
        <f t="shared" si="3"/>
        <v>1.2554754141553865E-2</v>
      </c>
      <c r="M34" s="37">
        <f t="shared" si="4"/>
        <v>-1.3105288280614268E-3</v>
      </c>
      <c r="N34" s="37">
        <f t="shared" si="5"/>
        <v>5.2507624060557853E-3</v>
      </c>
      <c r="O34" s="37">
        <f t="shared" si="6"/>
        <v>1.3443692469797756E-2</v>
      </c>
    </row>
    <row r="35" spans="1:15" x14ac:dyDescent="0.2">
      <c r="A35" t="str">
        <f>Summary!A35</f>
        <v>32 jaar</v>
      </c>
      <c r="B35">
        <f>MalDeath!BS35+FemDeath!BS35</f>
        <v>95</v>
      </c>
      <c r="C35" s="9">
        <f>Summary!E35</f>
        <v>6.1380403454685251</v>
      </c>
      <c r="D35" s="9">
        <f>Summary!F35</f>
        <v>10.274756807679257</v>
      </c>
      <c r="E35" s="9">
        <f>Summary!G35</f>
        <v>11.689758266589239</v>
      </c>
      <c r="G35" s="9">
        <f t="shared" si="7"/>
        <v>2001</v>
      </c>
      <c r="H35" s="9">
        <f t="shared" si="8"/>
        <v>-10.743030633945931</v>
      </c>
      <c r="I35" s="9">
        <f t="shared" si="9"/>
        <v>84.305212954212138</v>
      </c>
      <c r="J35" s="9">
        <f t="shared" si="10"/>
        <v>171.57109394341003</v>
      </c>
      <c r="L35" s="37">
        <f t="shared" si="3"/>
        <v>1.3180515759312322E-2</v>
      </c>
      <c r="M35" s="37">
        <f t="shared" si="4"/>
        <v>-8.3401410749956578E-4</v>
      </c>
      <c r="N35" s="37">
        <f t="shared" si="5"/>
        <v>5.9795206710371732E-3</v>
      </c>
      <c r="O35" s="37">
        <f t="shared" si="6"/>
        <v>1.4426630937987486E-2</v>
      </c>
    </row>
    <row r="36" spans="1:15" x14ac:dyDescent="0.2">
      <c r="A36" t="str">
        <f>Summary!A36</f>
        <v>33 jaar</v>
      </c>
      <c r="B36">
        <f>MalDeath!BS36+FemDeath!BS36</f>
        <v>99</v>
      </c>
      <c r="C36" s="9">
        <f>Summary!E36</f>
        <v>6.3651772433545206</v>
      </c>
      <c r="D36" s="9">
        <f>Summary!F36</f>
        <v>9.2107311603773994</v>
      </c>
      <c r="E36" s="9">
        <f>Summary!G36</f>
        <v>7.0158502489029431</v>
      </c>
      <c r="G36" s="9">
        <f t="shared" si="7"/>
        <v>2100</v>
      </c>
      <c r="H36" s="9">
        <f t="shared" si="8"/>
        <v>-4.3778533905914108</v>
      </c>
      <c r="I36" s="9">
        <f t="shared" si="9"/>
        <v>93.51594411458953</v>
      </c>
      <c r="J36" s="9">
        <f t="shared" si="10"/>
        <v>178.58694419231298</v>
      </c>
      <c r="L36" s="37">
        <f t="shared" si="3"/>
        <v>1.3832625234660606E-2</v>
      </c>
      <c r="M36" s="37">
        <f t="shared" si="4"/>
        <v>-3.398660594693804E-4</v>
      </c>
      <c r="N36" s="37">
        <f t="shared" si="5"/>
        <v>6.6328107279492593E-3</v>
      </c>
      <c r="O36" s="37">
        <f t="shared" si="6"/>
        <v>1.5016561793650705E-2</v>
      </c>
    </row>
    <row r="37" spans="1:15" x14ac:dyDescent="0.2">
      <c r="A37" t="str">
        <f>Summary!A37</f>
        <v>34 jaar</v>
      </c>
      <c r="B37">
        <f>MalDeath!BS37+FemDeath!BS37</f>
        <v>111</v>
      </c>
      <c r="C37" s="9">
        <f>Summary!E37</f>
        <v>6.6077178346862517</v>
      </c>
      <c r="D37" s="9">
        <f>Summary!F37</f>
        <v>8.7614840517204886</v>
      </c>
      <c r="E37" s="9">
        <f>Summary!G37</f>
        <v>2.5614638597440917</v>
      </c>
      <c r="G37" s="9">
        <f t="shared" si="7"/>
        <v>2211</v>
      </c>
      <c r="H37" s="9">
        <f t="shared" si="8"/>
        <v>2.229864444094841</v>
      </c>
      <c r="I37" s="9">
        <f t="shared" si="9"/>
        <v>102.27742816631002</v>
      </c>
      <c r="J37" s="9">
        <f t="shared" si="10"/>
        <v>181.14840805205708</v>
      </c>
      <c r="L37" s="37">
        <f t="shared" si="3"/>
        <v>1.4563778282778382E-2</v>
      </c>
      <c r="M37" s="37">
        <f t="shared" si="4"/>
        <v>1.7311115155069511E-4</v>
      </c>
      <c r="N37" s="37">
        <f t="shared" si="5"/>
        <v>7.2542370094376765E-3</v>
      </c>
      <c r="O37" s="37">
        <f t="shared" si="6"/>
        <v>1.5231943609527624E-2</v>
      </c>
    </row>
    <row r="38" spans="1:15" x14ac:dyDescent="0.2">
      <c r="A38" t="str">
        <f>Summary!A38</f>
        <v>35 jaar</v>
      </c>
      <c r="B38">
        <f>MalDeath!BS38+FemDeath!BS38</f>
        <v>121</v>
      </c>
      <c r="C38" s="9">
        <f>Summary!E38</f>
        <v>13.421770968169595</v>
      </c>
      <c r="D38" s="9">
        <f>Summary!F38</f>
        <v>9.3690459350300728</v>
      </c>
      <c r="E38" s="9">
        <f>Summary!G38</f>
        <v>9.5472418663765684</v>
      </c>
      <c r="G38" s="9">
        <f t="shared" si="7"/>
        <v>2332</v>
      </c>
      <c r="H38" s="9">
        <f t="shared" si="8"/>
        <v>15.651635412264437</v>
      </c>
      <c r="I38" s="9">
        <f t="shared" si="9"/>
        <v>111.64647410134009</v>
      </c>
      <c r="J38" s="9">
        <f t="shared" si="10"/>
        <v>190.69564991843365</v>
      </c>
      <c r="L38" s="37">
        <f t="shared" si="3"/>
        <v>1.536080097487073E-2</v>
      </c>
      <c r="M38" s="37">
        <f t="shared" si="4"/>
        <v>1.2150840097226534E-3</v>
      </c>
      <c r="N38" s="37">
        <f t="shared" si="5"/>
        <v>7.9187558674451413E-3</v>
      </c>
      <c r="O38" s="37">
        <f t="shared" si="6"/>
        <v>1.6034727643342475E-2</v>
      </c>
    </row>
    <row r="39" spans="1:15" x14ac:dyDescent="0.2">
      <c r="A39" t="str">
        <f>Summary!A39</f>
        <v>36 jaar</v>
      </c>
      <c r="B39">
        <f>MalDeath!BS39+FemDeath!BS39</f>
        <v>114</v>
      </c>
      <c r="C39" s="9">
        <f>Summary!E39</f>
        <v>17.916459378747572</v>
      </c>
      <c r="D39" s="9">
        <f>Summary!F39</f>
        <v>17.211942617676364</v>
      </c>
      <c r="E39" s="9">
        <f>Summary!G39</f>
        <v>13.145255337673005</v>
      </c>
      <c r="G39" s="9">
        <f t="shared" si="7"/>
        <v>2446</v>
      </c>
      <c r="H39" s="9">
        <f t="shared" si="8"/>
        <v>33.568094791012008</v>
      </c>
      <c r="I39" s="9">
        <f t="shared" si="9"/>
        <v>128.85841671901645</v>
      </c>
      <c r="J39" s="9">
        <f t="shared" si="10"/>
        <v>203.84090525610665</v>
      </c>
      <c r="L39" s="37">
        <f t="shared" si="3"/>
        <v>1.6111714916180877E-2</v>
      </c>
      <c r="M39" s="37">
        <f t="shared" si="4"/>
        <v>2.6059931849327354E-3</v>
      </c>
      <c r="N39" s="37">
        <f t="shared" si="5"/>
        <v>9.139548307967163E-3</v>
      </c>
      <c r="O39" s="37">
        <f t="shared" si="6"/>
        <v>1.7140052223278818E-2</v>
      </c>
    </row>
    <row r="40" spans="1:15" x14ac:dyDescent="0.2">
      <c r="A40" t="str">
        <f>Summary!A40</f>
        <v>37 jaar</v>
      </c>
      <c r="B40">
        <f>MalDeath!BS40+FemDeath!BS40</f>
        <v>101</v>
      </c>
      <c r="C40" s="9">
        <f>Summary!E40</f>
        <v>16.453375217184284</v>
      </c>
      <c r="D40" s="9">
        <f>Summary!F40</f>
        <v>13.511856669915197</v>
      </c>
      <c r="E40" s="9">
        <f>Summary!G40</f>
        <v>12.635672674781286</v>
      </c>
      <c r="G40" s="9">
        <f t="shared" si="7"/>
        <v>2547</v>
      </c>
      <c r="H40" s="9">
        <f t="shared" si="8"/>
        <v>50.021470008196289</v>
      </c>
      <c r="I40" s="9">
        <f t="shared" si="9"/>
        <v>142.37027338893165</v>
      </c>
      <c r="J40" s="9">
        <f t="shared" si="10"/>
        <v>216.47657793088794</v>
      </c>
      <c r="L40" s="37">
        <f t="shared" si="3"/>
        <v>1.6776998320324078E-2</v>
      </c>
      <c r="M40" s="37">
        <f t="shared" si="4"/>
        <v>3.8833186915505254E-3</v>
      </c>
      <c r="N40" s="37">
        <f t="shared" si="5"/>
        <v>1.0097904540407149E-2</v>
      </c>
      <c r="O40" s="37">
        <f t="shared" si="6"/>
        <v>1.820252832075249E-2</v>
      </c>
    </row>
    <row r="41" spans="1:15" x14ac:dyDescent="0.2">
      <c r="A41" t="str">
        <f>Summary!A41</f>
        <v>38 jaar</v>
      </c>
      <c r="B41">
        <f>MalDeath!BS41+FemDeath!BS41</f>
        <v>145</v>
      </c>
      <c r="C41" s="9">
        <f>Summary!E41</f>
        <v>22.024998646471907</v>
      </c>
      <c r="D41" s="9">
        <f>Summary!F41</f>
        <v>20.727979567005672</v>
      </c>
      <c r="E41" s="9">
        <f>Summary!G41</f>
        <v>20.735225280615907</v>
      </c>
      <c r="G41" s="9">
        <f t="shared" si="7"/>
        <v>2692</v>
      </c>
      <c r="H41" s="9">
        <f t="shared" si="8"/>
        <v>72.046468654668189</v>
      </c>
      <c r="I41" s="9">
        <f t="shared" si="9"/>
        <v>163.09825295593731</v>
      </c>
      <c r="J41" s="9">
        <f t="shared" si="10"/>
        <v>237.21180321150385</v>
      </c>
      <c r="L41" s="37">
        <f t="shared" si="3"/>
        <v>1.7732108157955406E-2</v>
      </c>
      <c r="M41" s="37">
        <f t="shared" si="4"/>
        <v>5.5931862526438876E-3</v>
      </c>
      <c r="N41" s="37">
        <f t="shared" si="5"/>
        <v>1.1568079135150924E-2</v>
      </c>
      <c r="O41" s="37">
        <f t="shared" si="6"/>
        <v>1.9946058863479808E-2</v>
      </c>
    </row>
    <row r="42" spans="1:15" x14ac:dyDescent="0.2">
      <c r="A42" t="str">
        <f>Summary!A42</f>
        <v>39 jaar</v>
      </c>
      <c r="B42">
        <f>MalDeath!BS42+FemDeath!BS42</f>
        <v>141</v>
      </c>
      <c r="C42" s="9">
        <f>Summary!E42</f>
        <v>25.537536546289019</v>
      </c>
      <c r="D42" s="9">
        <f>Summary!F42</f>
        <v>23.242328809061256</v>
      </c>
      <c r="E42" s="9">
        <f>Summary!G42</f>
        <v>27.258624269112488</v>
      </c>
      <c r="G42" s="9">
        <f t="shared" si="7"/>
        <v>2833</v>
      </c>
      <c r="H42" s="9">
        <f t="shared" si="8"/>
        <v>97.584005200957208</v>
      </c>
      <c r="I42" s="9">
        <f t="shared" si="9"/>
        <v>186.34058176499857</v>
      </c>
      <c r="J42" s="9">
        <f t="shared" si="10"/>
        <v>264.47042748061631</v>
      </c>
      <c r="L42" s="37">
        <f t="shared" si="3"/>
        <v>1.8660870137996905E-2</v>
      </c>
      <c r="M42" s="37">
        <f t="shared" si="4"/>
        <v>7.5757428026634929E-3</v>
      </c>
      <c r="N42" s="37">
        <f t="shared" si="5"/>
        <v>1.321658912269234E-2</v>
      </c>
      <c r="O42" s="37">
        <f t="shared" si="6"/>
        <v>2.2238112280924715E-2</v>
      </c>
    </row>
    <row r="43" spans="1:15" x14ac:dyDescent="0.2">
      <c r="A43" t="str">
        <f>Summary!A43</f>
        <v>40 jaar</v>
      </c>
      <c r="B43">
        <f>MalDeath!BS43+FemDeath!BS43</f>
        <v>163</v>
      </c>
      <c r="C43" s="9">
        <f>Summary!E43</f>
        <v>23.241163234447953</v>
      </c>
      <c r="D43" s="9">
        <f>Summary!F43</f>
        <v>22.830156837129969</v>
      </c>
      <c r="E43" s="9">
        <f>Summary!G43</f>
        <v>29.028120476030946</v>
      </c>
      <c r="G43" s="9">
        <f t="shared" si="7"/>
        <v>2996</v>
      </c>
      <c r="H43" s="9">
        <f t="shared" si="8"/>
        <v>120.82516843540516</v>
      </c>
      <c r="I43" s="9">
        <f t="shared" si="9"/>
        <v>209.17073860212855</v>
      </c>
      <c r="J43" s="9">
        <f t="shared" si="10"/>
        <v>293.49854795664726</v>
      </c>
      <c r="L43" s="37">
        <f t="shared" si="3"/>
        <v>1.9734545334782465E-2</v>
      </c>
      <c r="M43" s="37">
        <f t="shared" si="4"/>
        <v>9.3800249156625742E-3</v>
      </c>
      <c r="N43" s="37">
        <f t="shared" si="5"/>
        <v>1.4835864965157533E-2</v>
      </c>
      <c r="O43" s="37">
        <f t="shared" si="6"/>
        <v>2.4678954565635354E-2</v>
      </c>
    </row>
    <row r="44" spans="1:15" x14ac:dyDescent="0.2">
      <c r="A44" t="str">
        <f>Summary!A44</f>
        <v>41 jaar</v>
      </c>
      <c r="B44">
        <f>MalDeath!BS44+FemDeath!BS44</f>
        <v>180</v>
      </c>
      <c r="C44" s="9">
        <f>Summary!E44</f>
        <v>14.513523134830619</v>
      </c>
      <c r="D44" s="9">
        <f>Summary!F44</f>
        <v>14.102714416999696</v>
      </c>
      <c r="E44" s="9">
        <f>Summary!G44</f>
        <v>22.857754815285475</v>
      </c>
      <c r="G44" s="9">
        <f t="shared" si="7"/>
        <v>3176</v>
      </c>
      <c r="H44" s="9">
        <f t="shared" si="8"/>
        <v>135.33869157023577</v>
      </c>
      <c r="I44" s="9">
        <f t="shared" si="9"/>
        <v>223.27345301912825</v>
      </c>
      <c r="J44" s="9">
        <f t="shared" si="10"/>
        <v>316.35630277193275</v>
      </c>
      <c r="L44" s="37">
        <f t="shared" si="3"/>
        <v>2.0920198926324803E-2</v>
      </c>
      <c r="M44" s="37">
        <f t="shared" si="4"/>
        <v>1.0506753811484781E-2</v>
      </c>
      <c r="N44" s="37">
        <f t="shared" si="5"/>
        <v>1.5836128998889153E-2</v>
      </c>
      <c r="O44" s="37">
        <f t="shared" si="6"/>
        <v>2.6600958938352685E-2</v>
      </c>
    </row>
    <row r="45" spans="1:15" x14ac:dyDescent="0.2">
      <c r="A45" t="str">
        <f>Summary!A45</f>
        <v>42 jaar</v>
      </c>
      <c r="B45">
        <f>MalDeath!BS45+FemDeath!BS45</f>
        <v>192</v>
      </c>
      <c r="C45" s="9">
        <f>Summary!E45</f>
        <v>8.7549699763804281</v>
      </c>
      <c r="D45" s="9">
        <f>Summary!F45</f>
        <v>14.926363710659029</v>
      </c>
      <c r="E45" s="9">
        <f>Summary!G45</f>
        <v>22.090479475056114</v>
      </c>
      <c r="G45" s="9">
        <f t="shared" si="7"/>
        <v>3368</v>
      </c>
      <c r="H45" s="9">
        <f t="shared" si="8"/>
        <v>144.0936615466162</v>
      </c>
      <c r="I45" s="9">
        <f t="shared" si="9"/>
        <v>238.19981672978727</v>
      </c>
      <c r="J45" s="9">
        <f t="shared" si="10"/>
        <v>338.44678224698885</v>
      </c>
      <c r="L45" s="37">
        <f t="shared" si="3"/>
        <v>2.2184896090636629E-2</v>
      </c>
      <c r="M45" s="37">
        <f t="shared" si="4"/>
        <v>1.1186428730028179E-2</v>
      </c>
      <c r="N45" s="37">
        <f t="shared" si="5"/>
        <v>1.6894812053278443E-2</v>
      </c>
      <c r="O45" s="37">
        <f t="shared" si="6"/>
        <v>2.8458446626429889E-2</v>
      </c>
    </row>
    <row r="46" spans="1:15" x14ac:dyDescent="0.2">
      <c r="A46" t="str">
        <f>Summary!A46</f>
        <v>43 jaar</v>
      </c>
      <c r="B46">
        <f>MalDeath!BS46+FemDeath!BS46</f>
        <v>207</v>
      </c>
      <c r="C46" s="9">
        <f>Summary!E46</f>
        <v>8.9694477775275239</v>
      </c>
      <c r="D46" s="9">
        <f>Summary!F46</f>
        <v>16.460459113260303</v>
      </c>
      <c r="E46" s="9">
        <f>Summary!G46</f>
        <v>18.837692855106276</v>
      </c>
      <c r="G46" s="9">
        <f t="shared" si="7"/>
        <v>3575</v>
      </c>
      <c r="H46" s="9">
        <f t="shared" si="8"/>
        <v>153.06310932414374</v>
      </c>
      <c r="I46" s="9">
        <f t="shared" si="9"/>
        <v>254.66027584304757</v>
      </c>
      <c r="J46" s="9">
        <f t="shared" si="10"/>
        <v>357.28447510209514</v>
      </c>
      <c r="L46" s="37">
        <f t="shared" si="3"/>
        <v>2.354839772091032E-2</v>
      </c>
      <c r="M46" s="37">
        <f t="shared" si="4"/>
        <v>1.1882754211899297E-2</v>
      </c>
      <c r="N46" s="37">
        <f t="shared" si="5"/>
        <v>1.8062303980212538E-2</v>
      </c>
      <c r="O46" s="37">
        <f t="shared" si="6"/>
        <v>3.0042422320106003E-2</v>
      </c>
    </row>
    <row r="47" spans="1:15" x14ac:dyDescent="0.2">
      <c r="A47" t="str">
        <f>Summary!A47</f>
        <v>44 jaar</v>
      </c>
      <c r="B47">
        <f>MalDeath!BS47+FemDeath!BS47</f>
        <v>227</v>
      </c>
      <c r="C47" s="9">
        <f>Summary!E47</f>
        <v>13.405239300774046</v>
      </c>
      <c r="D47" s="9">
        <f>Summary!F47</f>
        <v>18.028192416632628</v>
      </c>
      <c r="E47" s="9">
        <f>Summary!G47</f>
        <v>22.07263459813516</v>
      </c>
      <c r="G47" s="9">
        <f t="shared" si="7"/>
        <v>3802</v>
      </c>
      <c r="H47" s="9">
        <f t="shared" si="8"/>
        <v>166.46834862491778</v>
      </c>
      <c r="I47" s="9">
        <f t="shared" si="9"/>
        <v>272.68846825968018</v>
      </c>
      <c r="J47" s="9">
        <f t="shared" si="10"/>
        <v>379.3571097002303</v>
      </c>
      <c r="L47" s="37">
        <f t="shared" si="3"/>
        <v>2.5043638639133156E-2</v>
      </c>
      <c r="M47" s="37">
        <f t="shared" si="4"/>
        <v>1.2923443666504966E-2</v>
      </c>
      <c r="N47" s="37">
        <f t="shared" si="5"/>
        <v>1.934099061700733E-2</v>
      </c>
      <c r="O47" s="37">
        <f t="shared" si="6"/>
        <v>3.1898409513854267E-2</v>
      </c>
    </row>
    <row r="48" spans="1:15" x14ac:dyDescent="0.2">
      <c r="A48" t="str">
        <f>Summary!A48</f>
        <v>45 jaar</v>
      </c>
      <c r="B48">
        <f>MalDeath!BS48+FemDeath!BS48</f>
        <v>262</v>
      </c>
      <c r="C48" s="9">
        <f>Summary!E48</f>
        <v>14.393532279006557</v>
      </c>
      <c r="D48" s="9">
        <f>Summary!F48</f>
        <v>23.443567508137015</v>
      </c>
      <c r="E48" s="9">
        <f>Summary!G48</f>
        <v>24.29113368143916</v>
      </c>
      <c r="G48" s="9">
        <f t="shared" si="7"/>
        <v>4064</v>
      </c>
      <c r="H48" s="9">
        <f t="shared" si="8"/>
        <v>180.86188090392434</v>
      </c>
      <c r="I48" s="9">
        <f t="shared" si="9"/>
        <v>296.13203576781717</v>
      </c>
      <c r="J48" s="9">
        <f t="shared" si="10"/>
        <v>403.64824338166943</v>
      </c>
      <c r="L48" s="37">
        <f t="shared" si="3"/>
        <v>2.6769423311267002E-2</v>
      </c>
      <c r="M48" s="37">
        <f t="shared" si="4"/>
        <v>1.4040857307634332E-2</v>
      </c>
      <c r="N48" s="37">
        <f t="shared" si="5"/>
        <v>2.10037738732918E-2</v>
      </c>
      <c r="O48" s="37">
        <f t="shared" si="6"/>
        <v>3.3940940179323045E-2</v>
      </c>
    </row>
    <row r="49" spans="1:15" x14ac:dyDescent="0.2">
      <c r="A49" t="str">
        <f>Summary!A49</f>
        <v>46 jaar</v>
      </c>
      <c r="B49">
        <f>MalDeath!BS49+FemDeath!BS49</f>
        <v>308</v>
      </c>
      <c r="C49" s="9">
        <f>Summary!E49</f>
        <v>30.573051606863295</v>
      </c>
      <c r="D49" s="9">
        <f>Summary!F49</f>
        <v>32.591567885063867</v>
      </c>
      <c r="E49" s="9">
        <f>Summary!G49</f>
        <v>42.32979316467447</v>
      </c>
      <c r="G49" s="9">
        <f t="shared" si="7"/>
        <v>4372</v>
      </c>
      <c r="H49" s="9">
        <f t="shared" si="8"/>
        <v>211.43493251078763</v>
      </c>
      <c r="I49" s="9">
        <f t="shared" si="9"/>
        <v>328.72360365288102</v>
      </c>
      <c r="J49" s="9">
        <f t="shared" si="10"/>
        <v>445.9780365463439</v>
      </c>
      <c r="L49" s="37">
        <f t="shared" si="3"/>
        <v>2.879820834568389E-2</v>
      </c>
      <c r="M49" s="37">
        <f t="shared" si="4"/>
        <v>1.6414336190666304E-2</v>
      </c>
      <c r="N49" s="37">
        <f t="shared" si="5"/>
        <v>2.3315397876615233E-2</v>
      </c>
      <c r="O49" s="37">
        <f t="shared" si="6"/>
        <v>3.7500259465761389E-2</v>
      </c>
    </row>
    <row r="50" spans="1:15" x14ac:dyDescent="0.2">
      <c r="A50" t="str">
        <f>Summary!A50</f>
        <v>47 jaar</v>
      </c>
      <c r="B50">
        <f>MalDeath!BS50+FemDeath!BS50</f>
        <v>363</v>
      </c>
      <c r="C50" s="9">
        <f>Summary!E50</f>
        <v>45.847094749640718</v>
      </c>
      <c r="D50" s="9">
        <f>Summary!F50</f>
        <v>51.33331781827097</v>
      </c>
      <c r="E50" s="9">
        <f>Summary!G50</f>
        <v>63.229972160884188</v>
      </c>
      <c r="G50" s="9">
        <f t="shared" si="7"/>
        <v>4735</v>
      </c>
      <c r="H50" s="9">
        <f t="shared" si="8"/>
        <v>257.28202726042832</v>
      </c>
      <c r="I50" s="9">
        <f t="shared" si="9"/>
        <v>380.05692147115201</v>
      </c>
      <c r="J50" s="9">
        <f t="shared" si="10"/>
        <v>509.20800870722809</v>
      </c>
      <c r="L50" s="37">
        <f t="shared" si="3"/>
        <v>3.118927642196094E-2</v>
      </c>
      <c r="M50" s="37">
        <f t="shared" si="4"/>
        <v>1.9973585448342959E-2</v>
      </c>
      <c r="N50" s="37">
        <f t="shared" si="5"/>
        <v>2.6956319051608082E-2</v>
      </c>
      <c r="O50" s="37">
        <f t="shared" si="6"/>
        <v>4.281697950069438E-2</v>
      </c>
    </row>
    <row r="51" spans="1:15" x14ac:dyDescent="0.2">
      <c r="A51" t="str">
        <f>Summary!A51</f>
        <v>48 jaar</v>
      </c>
      <c r="B51">
        <f>MalDeath!BS51+FemDeath!BS51</f>
        <v>378</v>
      </c>
      <c r="C51" s="9">
        <f>Summary!E51</f>
        <v>55.040758806245904</v>
      </c>
      <c r="D51" s="9">
        <f>Summary!F51</f>
        <v>73.05064337510197</v>
      </c>
      <c r="E51" s="9">
        <f>Summary!G51</f>
        <v>78.644961248581495</v>
      </c>
      <c r="G51" s="9">
        <f t="shared" si="7"/>
        <v>5113</v>
      </c>
      <c r="H51" s="9">
        <f t="shared" si="8"/>
        <v>312.32278606667421</v>
      </c>
      <c r="I51" s="9">
        <f t="shared" si="9"/>
        <v>453.10756484625398</v>
      </c>
      <c r="J51" s="9">
        <f t="shared" si="10"/>
        <v>587.85296995580961</v>
      </c>
      <c r="L51" s="37">
        <f t="shared" si="3"/>
        <v>3.3679148964199851E-2</v>
      </c>
      <c r="M51" s="37">
        <f t="shared" si="4"/>
        <v>2.4246566778847563E-2</v>
      </c>
      <c r="N51" s="37">
        <f t="shared" si="5"/>
        <v>3.2137586221068007E-2</v>
      </c>
      <c r="O51" s="37">
        <f t="shared" si="6"/>
        <v>4.9429875676782392E-2</v>
      </c>
    </row>
    <row r="52" spans="1:15" x14ac:dyDescent="0.2">
      <c r="A52" t="str">
        <f>Summary!A52</f>
        <v>49 jaar</v>
      </c>
      <c r="B52">
        <f>MalDeath!BS52+FemDeath!BS52</f>
        <v>493</v>
      </c>
      <c r="C52" s="9">
        <f>Summary!E52</f>
        <v>63.888229943458462</v>
      </c>
      <c r="D52" s="9">
        <f>Summary!F52</f>
        <v>83.14885064384157</v>
      </c>
      <c r="E52" s="9">
        <f>Summary!G52</f>
        <v>94.504601743323008</v>
      </c>
      <c r="G52" s="9">
        <f t="shared" si="7"/>
        <v>5606</v>
      </c>
      <c r="H52" s="9">
        <f t="shared" si="8"/>
        <v>376.21101601013265</v>
      </c>
      <c r="I52" s="9">
        <f t="shared" si="9"/>
        <v>536.25641549009561</v>
      </c>
      <c r="J52" s="9">
        <f t="shared" si="10"/>
        <v>682.35757169913268</v>
      </c>
      <c r="L52" s="37">
        <f t="shared" si="3"/>
        <v>3.6926522412146362E-2</v>
      </c>
      <c r="M52" s="37">
        <f t="shared" si="4"/>
        <v>2.9206404174047223E-2</v>
      </c>
      <c r="N52" s="37">
        <f t="shared" si="5"/>
        <v>3.8035089516242265E-2</v>
      </c>
      <c r="O52" s="37">
        <f t="shared" si="6"/>
        <v>5.7376336703265682E-2</v>
      </c>
    </row>
    <row r="53" spans="1:15" x14ac:dyDescent="0.2">
      <c r="A53" t="str">
        <f>Summary!A53</f>
        <v>50 jaar</v>
      </c>
      <c r="B53">
        <f>MalDeath!BS53+FemDeath!BS53</f>
        <v>517</v>
      </c>
      <c r="C53" s="9">
        <f>Summary!E53</f>
        <v>71.443378382430581</v>
      </c>
      <c r="D53" s="9">
        <f>Summary!F53</f>
        <v>85.443483061138991</v>
      </c>
      <c r="E53" s="9">
        <f>Summary!G53</f>
        <v>106.8729719882497</v>
      </c>
      <c r="G53" s="9">
        <f t="shared" si="7"/>
        <v>6123</v>
      </c>
      <c r="H53" s="9">
        <f t="shared" si="8"/>
        <v>447.65439439256323</v>
      </c>
      <c r="I53" s="9">
        <f t="shared" si="9"/>
        <v>621.69989855123458</v>
      </c>
      <c r="J53" s="9">
        <f t="shared" si="10"/>
        <v>789.23054368738235</v>
      </c>
      <c r="L53" s="37">
        <f t="shared" si="3"/>
        <v>4.0331983005631858E-2</v>
      </c>
      <c r="M53" s="37">
        <f t="shared" si="4"/>
        <v>3.4752770696553456E-2</v>
      </c>
      <c r="N53" s="37">
        <f t="shared" si="5"/>
        <v>4.409534433639177E-2</v>
      </c>
      <c r="O53" s="37">
        <f t="shared" si="6"/>
        <v>6.6362797584775798E-2</v>
      </c>
    </row>
    <row r="54" spans="1:15" x14ac:dyDescent="0.2">
      <c r="A54" t="str">
        <f>Summary!A54</f>
        <v>51 jaar</v>
      </c>
      <c r="B54">
        <f>MalDeath!BS54+FemDeath!BS54</f>
        <v>583</v>
      </c>
      <c r="C54" s="9">
        <f>Summary!E54</f>
        <v>66.314911030429542</v>
      </c>
      <c r="D54" s="9">
        <f>Summary!F54</f>
        <v>92.164997596113437</v>
      </c>
      <c r="E54" s="9">
        <f>Summary!G54</f>
        <v>101.63498371936025</v>
      </c>
      <c r="G54" s="9">
        <f t="shared" si="7"/>
        <v>6706</v>
      </c>
      <c r="H54" s="9">
        <f t="shared" si="8"/>
        <v>513.96930542299276</v>
      </c>
      <c r="I54" s="9">
        <f t="shared" si="9"/>
        <v>713.86489614734796</v>
      </c>
      <c r="J54" s="9">
        <f t="shared" si="10"/>
        <v>890.86552740674256</v>
      </c>
      <c r="L54" s="37">
        <f t="shared" si="3"/>
        <v>4.4172183249349538E-2</v>
      </c>
      <c r="M54" s="37">
        <f t="shared" si="4"/>
        <v>3.9900998717256976E-2</v>
      </c>
      <c r="N54" s="37">
        <f t="shared" si="5"/>
        <v>5.0632336403197489E-2</v>
      </c>
      <c r="O54" s="37">
        <f t="shared" si="6"/>
        <v>7.4908819917600677E-2</v>
      </c>
    </row>
    <row r="55" spans="1:15" x14ac:dyDescent="0.2">
      <c r="A55" t="str">
        <f>Summary!A55</f>
        <v>52 jaar</v>
      </c>
      <c r="B55">
        <f>MalDeath!BS55+FemDeath!BS55</f>
        <v>639</v>
      </c>
      <c r="C55" s="9">
        <f>Summary!E55</f>
        <v>53.048162047991219</v>
      </c>
      <c r="D55" s="9">
        <f>Summary!F55</f>
        <v>89.426778298532767</v>
      </c>
      <c r="E55" s="9">
        <f>Summary!G55</f>
        <v>97.983627820224825</v>
      </c>
      <c r="G55" s="9">
        <f t="shared" si="7"/>
        <v>7345</v>
      </c>
      <c r="H55" s="9">
        <f t="shared" si="8"/>
        <v>567.017467470984</v>
      </c>
      <c r="I55" s="9">
        <f t="shared" si="9"/>
        <v>803.29167444588074</v>
      </c>
      <c r="J55" s="9">
        <f t="shared" si="10"/>
        <v>988.84915522696735</v>
      </c>
      <c r="L55" s="37">
        <f t="shared" si="3"/>
        <v>4.8381253499324837E-2</v>
      </c>
      <c r="M55" s="37">
        <f t="shared" si="4"/>
        <v>4.4019288707527374E-2</v>
      </c>
      <c r="N55" s="37">
        <f t="shared" si="5"/>
        <v>5.697511463294655E-2</v>
      </c>
      <c r="O55" s="37">
        <f t="shared" si="6"/>
        <v>8.3147816382784678E-2</v>
      </c>
    </row>
    <row r="56" spans="1:15" x14ac:dyDescent="0.2">
      <c r="A56" t="str">
        <f>Summary!A56</f>
        <v>53 jaar</v>
      </c>
      <c r="B56">
        <f>MalDeath!BS56+FemDeath!BS56</f>
        <v>713</v>
      </c>
      <c r="C56" s="9">
        <f>Summary!E56</f>
        <v>36.265691579926596</v>
      </c>
      <c r="D56" s="9">
        <f>Summary!F56</f>
        <v>79.391587958958098</v>
      </c>
      <c r="E56" s="9">
        <f>Summary!G56</f>
        <v>104.88578232758348</v>
      </c>
      <c r="G56" s="9">
        <f t="shared" si="7"/>
        <v>8058</v>
      </c>
      <c r="H56" s="9">
        <f t="shared" si="8"/>
        <v>603.28315905091063</v>
      </c>
      <c r="I56" s="9">
        <f t="shared" si="9"/>
        <v>882.68326240483884</v>
      </c>
      <c r="J56" s="9">
        <f t="shared" si="10"/>
        <v>1093.7349375545509</v>
      </c>
      <c r="L56" s="37">
        <f t="shared" si="3"/>
        <v>5.3077759114711985E-2</v>
      </c>
      <c r="M56" s="37">
        <f t="shared" si="4"/>
        <v>4.6834704526999685E-2</v>
      </c>
      <c r="N56" s="37">
        <f t="shared" si="5"/>
        <v>6.2606126342327886E-2</v>
      </c>
      <c r="O56" s="37">
        <f t="shared" si="6"/>
        <v>9.1967183547169748E-2</v>
      </c>
    </row>
    <row r="57" spans="1:15" x14ac:dyDescent="0.2">
      <c r="A57" t="str">
        <f>Summary!A57</f>
        <v>54 jaar</v>
      </c>
      <c r="B57">
        <f>MalDeath!BS57+FemDeath!BS57</f>
        <v>754</v>
      </c>
      <c r="C57" s="9">
        <f>Summary!E57</f>
        <v>13.721770254077478</v>
      </c>
      <c r="D57" s="9">
        <f>Summary!F57</f>
        <v>102.87359228129131</v>
      </c>
      <c r="E57" s="9">
        <f>Summary!G57</f>
        <v>102.76447667715971</v>
      </c>
      <c r="G57" s="9">
        <f t="shared" si="7"/>
        <v>8812</v>
      </c>
      <c r="H57" s="9">
        <f t="shared" si="8"/>
        <v>617.00492930498808</v>
      </c>
      <c r="I57" s="9">
        <f t="shared" si="9"/>
        <v>985.55685468613012</v>
      </c>
      <c r="J57" s="9">
        <f t="shared" si="10"/>
        <v>1196.4994142317107</v>
      </c>
      <c r="L57" s="37">
        <f t="shared" si="3"/>
        <v>5.8044330270394885E-2</v>
      </c>
      <c r="M57" s="37">
        <f t="shared" si="4"/>
        <v>4.7899967241192005E-2</v>
      </c>
      <c r="N57" s="37">
        <f t="shared" si="5"/>
        <v>6.9902647518117145E-2</v>
      </c>
      <c r="O57" s="37">
        <f t="shared" si="6"/>
        <v>0.10060817979241023</v>
      </c>
    </row>
    <row r="58" spans="1:15" x14ac:dyDescent="0.2">
      <c r="A58" t="str">
        <f>Summary!A58</f>
        <v>55 jaar</v>
      </c>
      <c r="B58">
        <f>MalDeath!BS58+FemDeath!BS58</f>
        <v>886</v>
      </c>
      <c r="C58" s="9">
        <f>Summary!E58</f>
        <v>-11.702375641590731</v>
      </c>
      <c r="D58" s="9">
        <f>Summary!F58</f>
        <v>113.43958940955498</v>
      </c>
      <c r="E58" s="9">
        <f>Summary!G58</f>
        <v>95.730767016095527</v>
      </c>
      <c r="G58" s="9">
        <f t="shared" si="7"/>
        <v>9698</v>
      </c>
      <c r="H58" s="9">
        <f t="shared" si="8"/>
        <v>605.30255366339736</v>
      </c>
      <c r="I58" s="9">
        <f t="shared" si="9"/>
        <v>1098.9964440956851</v>
      </c>
      <c r="J58" s="9">
        <f t="shared" si="10"/>
        <v>1292.2301812478063</v>
      </c>
      <c r="L58" s="37">
        <f t="shared" si="3"/>
        <v>6.3880380726542174E-2</v>
      </c>
      <c r="M58" s="37">
        <f t="shared" si="4"/>
        <v>4.6991476266074951E-2</v>
      </c>
      <c r="N58" s="37">
        <f t="shared" si="5"/>
        <v>7.7948583777797897E-2</v>
      </c>
      <c r="O58" s="37">
        <f t="shared" si="6"/>
        <v>0.10865774346545647</v>
      </c>
    </row>
    <row r="59" spans="1:15" x14ac:dyDescent="0.2">
      <c r="A59" t="str">
        <f>Summary!A59</f>
        <v>56 jaar</v>
      </c>
      <c r="B59">
        <f>MalDeath!BS59+FemDeath!BS59</f>
        <v>950</v>
      </c>
      <c r="C59" s="9">
        <f>Summary!E59</f>
        <v>-21.988556170876791</v>
      </c>
      <c r="D59" s="9">
        <f>Summary!F59</f>
        <v>117.68095616876511</v>
      </c>
      <c r="E59" s="9">
        <f>Summary!G59</f>
        <v>100.7611405246077</v>
      </c>
      <c r="G59" s="9">
        <f t="shared" si="7"/>
        <v>10648</v>
      </c>
      <c r="H59" s="9">
        <f t="shared" si="8"/>
        <v>583.31399749252057</v>
      </c>
      <c r="I59" s="9">
        <f t="shared" si="9"/>
        <v>1216.6774002644502</v>
      </c>
      <c r="J59" s="9">
        <f t="shared" si="10"/>
        <v>1392.991321772414</v>
      </c>
      <c r="L59" s="37">
        <f t="shared" si="3"/>
        <v>7.013799690412674E-2</v>
      </c>
      <c r="M59" s="37">
        <f t="shared" si="4"/>
        <v>4.5284437845081266E-2</v>
      </c>
      <c r="N59" s="37">
        <f t="shared" si="5"/>
        <v>8.6295347700697078E-2</v>
      </c>
      <c r="O59" s="37">
        <f t="shared" si="6"/>
        <v>0.11713028830869603</v>
      </c>
    </row>
    <row r="60" spans="1:15" x14ac:dyDescent="0.2">
      <c r="A60" t="str">
        <f>Summary!A60</f>
        <v>57 jaar</v>
      </c>
      <c r="B60">
        <f>MalDeath!BS60+FemDeath!BS60</f>
        <v>1044</v>
      </c>
      <c r="C60" s="9">
        <f>Summary!E60</f>
        <v>-24.428939558092612</v>
      </c>
      <c r="D60" s="9">
        <f>Summary!F60</f>
        <v>124.46625934997158</v>
      </c>
      <c r="E60" s="9">
        <f>Summary!G60</f>
        <v>79.469962490122128</v>
      </c>
      <c r="G60" s="9">
        <f t="shared" si="7"/>
        <v>11692</v>
      </c>
      <c r="H60" s="9">
        <f t="shared" si="8"/>
        <v>558.885057934428</v>
      </c>
      <c r="I60" s="9">
        <f t="shared" si="9"/>
        <v>1341.1436596144217</v>
      </c>
      <c r="J60" s="9">
        <f t="shared" si="10"/>
        <v>1472.4612842625361</v>
      </c>
      <c r="L60" s="37">
        <f t="shared" si="3"/>
        <v>7.7014787735072296E-2</v>
      </c>
      <c r="M60" s="37">
        <f t="shared" si="4"/>
        <v>4.3387945047385502E-2</v>
      </c>
      <c r="N60" s="37">
        <f t="shared" si="5"/>
        <v>9.5123373211219719E-2</v>
      </c>
      <c r="O60" s="37">
        <f t="shared" si="6"/>
        <v>0.12381255507723951</v>
      </c>
    </row>
    <row r="61" spans="1:15" x14ac:dyDescent="0.2">
      <c r="A61" t="str">
        <f>Summary!A61</f>
        <v>58 jaar</v>
      </c>
      <c r="B61">
        <f>MalDeath!BS61+FemDeath!BS61</f>
        <v>1143</v>
      </c>
      <c r="C61" s="9">
        <f>Summary!E61</f>
        <v>-22.628960989611755</v>
      </c>
      <c r="D61" s="9">
        <f>Summary!F61</f>
        <v>121.4312208833299</v>
      </c>
      <c r="E61" s="9">
        <f>Summary!G61</f>
        <v>59.270936203999597</v>
      </c>
      <c r="G61" s="9">
        <f t="shared" si="7"/>
        <v>12835</v>
      </c>
      <c r="H61" s="9">
        <f t="shared" si="8"/>
        <v>536.25609694481625</v>
      </c>
      <c r="I61" s="9">
        <f t="shared" si="9"/>
        <v>1462.5748804977516</v>
      </c>
      <c r="J61" s="9">
        <f t="shared" si="10"/>
        <v>1531.7322204665356</v>
      </c>
      <c r="L61" s="37">
        <f t="shared" si="3"/>
        <v>8.4543688041366138E-2</v>
      </c>
      <c r="M61" s="37">
        <f t="shared" si="4"/>
        <v>4.1631190054640818E-2</v>
      </c>
      <c r="N61" s="37">
        <f t="shared" si="5"/>
        <v>0.10373613237446994</v>
      </c>
      <c r="O61" s="37">
        <f t="shared" si="6"/>
        <v>0.12879637783147418</v>
      </c>
    </row>
    <row r="62" spans="1:15" x14ac:dyDescent="0.2">
      <c r="A62" t="str">
        <f>Summary!A62</f>
        <v>59 jaar</v>
      </c>
      <c r="B62">
        <f>MalDeath!BS62+FemDeath!BS62</f>
        <v>1244</v>
      </c>
      <c r="C62" s="9">
        <f>Summary!E62</f>
        <v>-17.185384214897809</v>
      </c>
      <c r="D62" s="9">
        <f>Summary!F62</f>
        <v>88.369531668524019</v>
      </c>
      <c r="E62" s="9">
        <f>Summary!G62</f>
        <v>28.374867745557175</v>
      </c>
      <c r="G62" s="9">
        <f t="shared" si="7"/>
        <v>14079</v>
      </c>
      <c r="H62" s="9">
        <f t="shared" si="8"/>
        <v>519.07071272991845</v>
      </c>
      <c r="I62" s="9">
        <f t="shared" si="9"/>
        <v>1550.9444121662755</v>
      </c>
      <c r="J62" s="9">
        <f t="shared" si="10"/>
        <v>1560.1070882120928</v>
      </c>
      <c r="L62" s="37">
        <f t="shared" si="3"/>
        <v>9.2737871751803175E-2</v>
      </c>
      <c r="M62" s="37">
        <f t="shared" si="4"/>
        <v>4.029703646554688E-2</v>
      </c>
      <c r="N62" s="37">
        <f t="shared" si="5"/>
        <v>0.11000392321189777</v>
      </c>
      <c r="O62" s="37">
        <f t="shared" si="6"/>
        <v>0.13118229107286422</v>
      </c>
    </row>
    <row r="63" spans="1:15" x14ac:dyDescent="0.2">
      <c r="A63" t="str">
        <f>Summary!A63</f>
        <v>60 jaar</v>
      </c>
      <c r="B63">
        <f>MalDeath!BS63+FemDeath!BS63</f>
        <v>1346</v>
      </c>
      <c r="C63" s="9">
        <f>Summary!E63</f>
        <v>-5.8590414258415784</v>
      </c>
      <c r="D63" s="9">
        <f>Summary!F63</f>
        <v>98.560988466766943</v>
      </c>
      <c r="E63" s="9">
        <f>Summary!G63</f>
        <v>19.425729533385471</v>
      </c>
      <c r="G63" s="9">
        <f t="shared" si="7"/>
        <v>15425</v>
      </c>
      <c r="H63" s="9">
        <f t="shared" si="8"/>
        <v>513.21167130407684</v>
      </c>
      <c r="I63" s="9">
        <f t="shared" si="9"/>
        <v>1649.5054006330424</v>
      </c>
      <c r="J63" s="9">
        <f t="shared" si="10"/>
        <v>1579.5328177454783</v>
      </c>
      <c r="L63" s="37">
        <f t="shared" si="3"/>
        <v>0.10160392583078089</v>
      </c>
      <c r="M63" s="37">
        <f t="shared" si="4"/>
        <v>3.9842181278767853E-2</v>
      </c>
      <c r="N63" s="37">
        <f t="shared" si="5"/>
        <v>0.11699456408976348</v>
      </c>
      <c r="O63" s="37">
        <f t="shared" si="6"/>
        <v>0.13281571208941234</v>
      </c>
    </row>
    <row r="64" spans="1:15" x14ac:dyDescent="0.2">
      <c r="A64" t="str">
        <f>Summary!A64</f>
        <v>61 jaar</v>
      </c>
      <c r="B64">
        <f>MalDeath!BS64+FemDeath!BS64</f>
        <v>1421</v>
      </c>
      <c r="C64" s="9">
        <f>Summary!E64</f>
        <v>20.287421244933924</v>
      </c>
      <c r="D64" s="9">
        <f>Summary!F64</f>
        <v>93.929779301024467</v>
      </c>
      <c r="E64" s="9">
        <f>Summary!G64</f>
        <v>11.35668048391917</v>
      </c>
      <c r="G64" s="9">
        <f t="shared" si="7"/>
        <v>16846</v>
      </c>
      <c r="H64" s="9">
        <f t="shared" si="8"/>
        <v>533.49909254901081</v>
      </c>
      <c r="I64" s="9">
        <f t="shared" si="9"/>
        <v>1743.4351799340668</v>
      </c>
      <c r="J64" s="9">
        <f t="shared" si="10"/>
        <v>1590.8894982293975</v>
      </c>
      <c r="L64" s="37">
        <f t="shared" si="3"/>
        <v>0.1109640022395679</v>
      </c>
      <c r="M64" s="37">
        <f t="shared" si="4"/>
        <v>4.1417155427086613E-2</v>
      </c>
      <c r="N64" s="37">
        <f t="shared" si="5"/>
        <v>0.12365672692969938</v>
      </c>
      <c r="O64" s="37">
        <f t="shared" si="6"/>
        <v>0.13377064356566781</v>
      </c>
    </row>
    <row r="65" spans="1:15" x14ac:dyDescent="0.2">
      <c r="A65" t="str">
        <f>Summary!A65</f>
        <v>62 jaar</v>
      </c>
      <c r="B65">
        <f>MalDeath!BS65+FemDeath!BS65</f>
        <v>1537</v>
      </c>
      <c r="C65" s="9">
        <f>Summary!E65</f>
        <v>42.353542716387139</v>
      </c>
      <c r="D65" s="9">
        <f>Summary!F65</f>
        <v>97.654332471584823</v>
      </c>
      <c r="E65" s="9">
        <f>Summary!G65</f>
        <v>15.601503634389477</v>
      </c>
      <c r="G65" s="9">
        <f t="shared" si="7"/>
        <v>18383</v>
      </c>
      <c r="H65" s="9">
        <f t="shared" si="8"/>
        <v>575.85263526539791</v>
      </c>
      <c r="I65" s="9">
        <f t="shared" si="9"/>
        <v>1841.0895124056517</v>
      </c>
      <c r="J65" s="9">
        <f t="shared" si="10"/>
        <v>1606.491001863787</v>
      </c>
      <c r="L65" s="37">
        <f t="shared" si="3"/>
        <v>0.12108816651845997</v>
      </c>
      <c r="M65" s="37">
        <f t="shared" si="4"/>
        <v>4.4705189626341055E-2</v>
      </c>
      <c r="N65" s="37">
        <f t="shared" si="5"/>
        <v>0.13058306136583112</v>
      </c>
      <c r="O65" s="37">
        <f t="shared" si="6"/>
        <v>0.13508250286456142</v>
      </c>
    </row>
    <row r="66" spans="1:15" x14ac:dyDescent="0.2">
      <c r="A66" t="str">
        <f>Summary!A66</f>
        <v>63 jaar</v>
      </c>
      <c r="B66">
        <f>MalDeath!BS66+FemDeath!BS66</f>
        <v>1623</v>
      </c>
      <c r="C66" s="9">
        <f>Summary!E66</f>
        <v>48.538010896418996</v>
      </c>
      <c r="D66" s="9">
        <f>Summary!F66</f>
        <v>127.97629347696912</v>
      </c>
      <c r="E66" s="9">
        <f>Summary!G66</f>
        <v>27.984290373469186</v>
      </c>
      <c r="G66" s="9">
        <f t="shared" si="7"/>
        <v>20006</v>
      </c>
      <c r="H66" s="9">
        <f t="shared" si="8"/>
        <v>624.3906461618169</v>
      </c>
      <c r="I66" s="9">
        <f t="shared" si="9"/>
        <v>1969.0658058826209</v>
      </c>
      <c r="J66" s="9">
        <f t="shared" si="10"/>
        <v>1634.4752922372561</v>
      </c>
      <c r="L66" s="37">
        <f t="shared" si="3"/>
        <v>0.13177880973553338</v>
      </c>
      <c r="M66" s="37">
        <f t="shared" si="4"/>
        <v>4.8473342880011171E-2</v>
      </c>
      <c r="N66" s="37">
        <f t="shared" si="5"/>
        <v>0.13966004326805195</v>
      </c>
      <c r="O66" s="37">
        <f t="shared" si="6"/>
        <v>0.13743557423573699</v>
      </c>
    </row>
    <row r="67" spans="1:15" x14ac:dyDescent="0.2">
      <c r="A67" t="str">
        <f>Summary!A67</f>
        <v>64 jaar</v>
      </c>
      <c r="B67">
        <f>MalDeath!BS67+FemDeath!BS67</f>
        <v>1811</v>
      </c>
      <c r="C67" s="9">
        <f>Summary!E67</f>
        <v>71.269667854630015</v>
      </c>
      <c r="D67" s="9">
        <f>Summary!F67</f>
        <v>152.70039327915592</v>
      </c>
      <c r="E67" s="9">
        <f>Summary!G67</f>
        <v>50.994994720836161</v>
      </c>
      <c r="G67" s="9">
        <f t="shared" si="7"/>
        <v>21817</v>
      </c>
      <c r="H67" s="9">
        <f t="shared" si="8"/>
        <v>695.66031401644693</v>
      </c>
      <c r="I67" s="9">
        <f t="shared" si="9"/>
        <v>2121.766199161777</v>
      </c>
      <c r="J67" s="9">
        <f t="shared" si="10"/>
        <v>1685.4702869580922</v>
      </c>
      <c r="L67" s="37">
        <f t="shared" si="3"/>
        <v>0.14370780225932878</v>
      </c>
      <c r="M67" s="37">
        <f t="shared" si="4"/>
        <v>5.4006223726478363E-2</v>
      </c>
      <c r="N67" s="37">
        <f t="shared" si="5"/>
        <v>0.15049063281396924</v>
      </c>
      <c r="O67" s="37">
        <f t="shared" si="6"/>
        <v>0.14172351080834389</v>
      </c>
    </row>
    <row r="68" spans="1:15" x14ac:dyDescent="0.2">
      <c r="A68" t="str">
        <f>Summary!A68</f>
        <v>65 jaar</v>
      </c>
      <c r="B68">
        <f>MalDeath!BS68+FemDeath!BS68</f>
        <v>1940</v>
      </c>
      <c r="C68" s="9">
        <f>Summary!E68</f>
        <v>107.97126013392706</v>
      </c>
      <c r="D68" s="9">
        <f>Summary!F68</f>
        <v>170.39407836100872</v>
      </c>
      <c r="E68" s="9">
        <f>Summary!G68</f>
        <v>84.181748698209944</v>
      </c>
      <c r="G68" s="9">
        <f t="shared" si="7"/>
        <v>23757</v>
      </c>
      <c r="H68" s="9">
        <f t="shared" si="8"/>
        <v>803.63157415037404</v>
      </c>
      <c r="I68" s="9">
        <f t="shared" si="9"/>
        <v>2292.1602775227857</v>
      </c>
      <c r="J68" s="9">
        <f t="shared" si="10"/>
        <v>1769.6520356563021</v>
      </c>
      <c r="L68" s="37">
        <f t="shared" ref="L68:L107" si="11">G68/G$107</f>
        <v>0.15648651319039619</v>
      </c>
      <c r="M68" s="37">
        <f t="shared" ref="M68:M107" si="12">H68/H$107</f>
        <v>6.2388360688059877E-2</v>
      </c>
      <c r="N68" s="37">
        <f t="shared" ref="N68:N107" si="13">I68/I$107</f>
        <v>0.16257618337577553</v>
      </c>
      <c r="O68" s="37">
        <f t="shared" ref="O68:O107" si="14">J68/J$107</f>
        <v>0.14880197019372296</v>
      </c>
    </row>
    <row r="69" spans="1:15" x14ac:dyDescent="0.2">
      <c r="A69" t="str">
        <f>Summary!A69</f>
        <v>66 jaar</v>
      </c>
      <c r="B69">
        <f>MalDeath!BS69+FemDeath!BS69</f>
        <v>2039</v>
      </c>
      <c r="C69" s="9">
        <f>Summary!E69</f>
        <v>121.21753475498107</v>
      </c>
      <c r="D69" s="9">
        <f>Summary!F69</f>
        <v>206.39598891581244</v>
      </c>
      <c r="E69" s="9">
        <f>Summary!G69</f>
        <v>96.596317087989149</v>
      </c>
      <c r="G69" s="9">
        <f t="shared" ref="G69:G107" si="15">G68+B69</f>
        <v>25796</v>
      </c>
      <c r="H69" s="9">
        <f t="shared" ref="H69:H107" si="16">H68+C69</f>
        <v>924.84910890535514</v>
      </c>
      <c r="I69" s="9">
        <f t="shared" ref="I69:I107" si="17">I68+D69</f>
        <v>2498.556266438598</v>
      </c>
      <c r="J69" s="9">
        <f t="shared" ref="J69:J107" si="18">J68+E69</f>
        <v>1866.2483527442912</v>
      </c>
      <c r="L69" s="37">
        <f t="shared" si="11"/>
        <v>0.16991733359681191</v>
      </c>
      <c r="M69" s="37">
        <f t="shared" si="12"/>
        <v>7.1798846193195223E-2</v>
      </c>
      <c r="N69" s="37">
        <f t="shared" si="13"/>
        <v>0.17721524351090087</v>
      </c>
      <c r="O69" s="37">
        <f t="shared" si="14"/>
        <v>0.15692431402546933</v>
      </c>
    </row>
    <row r="70" spans="1:15" x14ac:dyDescent="0.2">
      <c r="A70" t="str">
        <f>Summary!A70</f>
        <v>67 jaar</v>
      </c>
      <c r="B70">
        <f>MalDeath!BS70+FemDeath!BS70</f>
        <v>2174</v>
      </c>
      <c r="C70" s="9">
        <f>Summary!E70</f>
        <v>124.31988044117324</v>
      </c>
      <c r="D70" s="9">
        <f>Summary!F70</f>
        <v>244.03057590503636</v>
      </c>
      <c r="E70" s="9">
        <f>Summary!G70</f>
        <v>155.24834450496417</v>
      </c>
      <c r="G70" s="9">
        <f t="shared" si="15"/>
        <v>27970</v>
      </c>
      <c r="H70" s="9">
        <f t="shared" si="16"/>
        <v>1049.1689893465284</v>
      </c>
      <c r="I70" s="9">
        <f t="shared" si="17"/>
        <v>2742.5868423436341</v>
      </c>
      <c r="J70" s="9">
        <f t="shared" si="18"/>
        <v>2021.4966972492552</v>
      </c>
      <c r="L70" s="37">
        <f t="shared" si="11"/>
        <v>0.18423739419688437</v>
      </c>
      <c r="M70" s="37">
        <f t="shared" si="12"/>
        <v>8.1450176219470524E-2</v>
      </c>
      <c r="N70" s="37">
        <f t="shared" si="13"/>
        <v>0.19452361415438388</v>
      </c>
      <c r="O70" s="37">
        <f t="shared" si="14"/>
        <v>0.16997843939372853</v>
      </c>
    </row>
    <row r="71" spans="1:15" x14ac:dyDescent="0.2">
      <c r="A71" t="str">
        <f>Summary!A71</f>
        <v>68 jaar</v>
      </c>
      <c r="B71">
        <f>MalDeath!BS71+FemDeath!BS71</f>
        <v>2389</v>
      </c>
      <c r="C71" s="9">
        <f>Summary!E71</f>
        <v>152.10718184554906</v>
      </c>
      <c r="D71" s="9">
        <f>Summary!F71</f>
        <v>285.8140309121938</v>
      </c>
      <c r="E71" s="9">
        <f>Summary!G71</f>
        <v>176.20868149170948</v>
      </c>
      <c r="G71" s="9">
        <f t="shared" si="15"/>
        <v>30359</v>
      </c>
      <c r="H71" s="9">
        <f t="shared" si="16"/>
        <v>1201.2761711920775</v>
      </c>
      <c r="I71" s="9">
        <f t="shared" si="17"/>
        <v>3028.4008732558277</v>
      </c>
      <c r="J71" s="9">
        <f t="shared" si="18"/>
        <v>2197.7053787409645</v>
      </c>
      <c r="L71" s="37">
        <f t="shared" si="11"/>
        <v>0.19997365214241017</v>
      </c>
      <c r="M71" s="37">
        <f t="shared" si="12"/>
        <v>9.3258718876915614E-2</v>
      </c>
      <c r="N71" s="37">
        <f t="shared" si="13"/>
        <v>0.21479556230591906</v>
      </c>
      <c r="O71" s="37">
        <f t="shared" si="14"/>
        <v>0.18479502392159047</v>
      </c>
    </row>
    <row r="72" spans="1:15" x14ac:dyDescent="0.2">
      <c r="A72" t="str">
        <f>Summary!A72</f>
        <v>69 jaar</v>
      </c>
      <c r="B72">
        <f>MalDeath!BS72+FemDeath!BS72</f>
        <v>2610</v>
      </c>
      <c r="C72" s="9">
        <f>Summary!E72</f>
        <v>205.99472125709337</v>
      </c>
      <c r="D72" s="9">
        <f>Summary!F72</f>
        <v>350.72423668942656</v>
      </c>
      <c r="E72" s="9">
        <f>Summary!G72</f>
        <v>223.94822708701946</v>
      </c>
      <c r="G72" s="9">
        <f t="shared" si="15"/>
        <v>32969</v>
      </c>
      <c r="H72" s="9">
        <f t="shared" si="16"/>
        <v>1407.2708924491708</v>
      </c>
      <c r="I72" s="9">
        <f t="shared" si="17"/>
        <v>3379.1251099452543</v>
      </c>
      <c r="J72" s="9">
        <f t="shared" si="18"/>
        <v>2421.6536058279839</v>
      </c>
      <c r="L72" s="37">
        <f t="shared" si="11"/>
        <v>0.21716562921977406</v>
      </c>
      <c r="M72" s="37">
        <f t="shared" si="12"/>
        <v>0.10925071493955303</v>
      </c>
      <c r="N72" s="37">
        <f t="shared" si="13"/>
        <v>0.23967140034285245</v>
      </c>
      <c r="O72" s="37">
        <f t="shared" si="14"/>
        <v>0.20362580914970516</v>
      </c>
    </row>
    <row r="73" spans="1:15" x14ac:dyDescent="0.2">
      <c r="A73" t="str">
        <f>Summary!A73</f>
        <v>70 jaar</v>
      </c>
      <c r="B73">
        <f>MalDeath!BS73+FemDeath!BS73</f>
        <v>2919</v>
      </c>
      <c r="C73" s="9">
        <f>Summary!E73</f>
        <v>264.3030113814682</v>
      </c>
      <c r="D73" s="9">
        <f>Summary!F73</f>
        <v>396.47214560547832</v>
      </c>
      <c r="E73" s="9">
        <f>Summary!G73</f>
        <v>272.73238516152185</v>
      </c>
      <c r="G73" s="9">
        <f t="shared" si="15"/>
        <v>35888</v>
      </c>
      <c r="H73" s="9">
        <f t="shared" si="16"/>
        <v>1671.573903830639</v>
      </c>
      <c r="I73" s="9">
        <f t="shared" si="17"/>
        <v>3775.5972555507324</v>
      </c>
      <c r="J73" s="9">
        <f t="shared" si="18"/>
        <v>2694.3859909895059</v>
      </c>
      <c r="L73" s="37">
        <f t="shared" si="11"/>
        <v>0.23639297829595232</v>
      </c>
      <c r="M73" s="37">
        <f t="shared" si="12"/>
        <v>0.12976936071630787</v>
      </c>
      <c r="N73" s="37">
        <f t="shared" si="13"/>
        <v>0.2677920029374512</v>
      </c>
      <c r="O73" s="37">
        <f t="shared" si="14"/>
        <v>0.22655863177809091</v>
      </c>
    </row>
    <row r="74" spans="1:15" x14ac:dyDescent="0.2">
      <c r="A74" t="str">
        <f>Summary!A74</f>
        <v>71 jaar</v>
      </c>
      <c r="B74">
        <f>MalDeath!BS74+FemDeath!BS74</f>
        <v>3184</v>
      </c>
      <c r="C74" s="9">
        <f>Summary!E74</f>
        <v>319.22764262960834</v>
      </c>
      <c r="D74" s="9">
        <f>Summary!F74</f>
        <v>471.25545309043565</v>
      </c>
      <c r="E74" s="9">
        <f>Summary!G74</f>
        <v>352.81168959298964</v>
      </c>
      <c r="G74" s="9">
        <f t="shared" si="15"/>
        <v>39072</v>
      </c>
      <c r="H74" s="9">
        <f t="shared" si="16"/>
        <v>1990.8015464602472</v>
      </c>
      <c r="I74" s="9">
        <f t="shared" si="17"/>
        <v>4246.8527086411677</v>
      </c>
      <c r="J74" s="9">
        <f t="shared" si="18"/>
        <v>3047.1976805824957</v>
      </c>
      <c r="L74" s="37">
        <f t="shared" si="11"/>
        <v>0.25736587293745677</v>
      </c>
      <c r="M74" s="37">
        <f t="shared" si="12"/>
        <v>0.15455197248841382</v>
      </c>
      <c r="N74" s="37">
        <f t="shared" si="13"/>
        <v>0.30121676546813475</v>
      </c>
      <c r="O74" s="37">
        <f t="shared" si="14"/>
        <v>0.25622495796031297</v>
      </c>
    </row>
    <row r="75" spans="1:15" x14ac:dyDescent="0.2">
      <c r="A75" t="str">
        <f>Summary!A75</f>
        <v>72 jaar</v>
      </c>
      <c r="B75">
        <f>MalDeath!BS75+FemDeath!BS75</f>
        <v>3724</v>
      </c>
      <c r="C75" s="9">
        <f>Summary!E75</f>
        <v>232.89889611153069</v>
      </c>
      <c r="D75" s="9">
        <f>Summary!F75</f>
        <v>535.47704837949686</v>
      </c>
      <c r="E75" s="9">
        <f>Summary!G75</f>
        <v>415.43290715204267</v>
      </c>
      <c r="G75" s="9">
        <f t="shared" si="15"/>
        <v>42796</v>
      </c>
      <c r="H75" s="9">
        <f t="shared" si="16"/>
        <v>2223.7004425717778</v>
      </c>
      <c r="I75" s="9">
        <f t="shared" si="17"/>
        <v>4782.3297570206651</v>
      </c>
      <c r="J75" s="9">
        <f t="shared" si="18"/>
        <v>3462.6305877345385</v>
      </c>
      <c r="L75" s="37">
        <f t="shared" si="11"/>
        <v>0.28189572835358823</v>
      </c>
      <c r="M75" s="37">
        <f t="shared" si="12"/>
        <v>0.17263262138504154</v>
      </c>
      <c r="N75" s="37">
        <f t="shared" si="13"/>
        <v>0.33919657676865528</v>
      </c>
      <c r="O75" s="37">
        <f t="shared" si="14"/>
        <v>0.29115681677887673</v>
      </c>
    </row>
    <row r="76" spans="1:15" x14ac:dyDescent="0.2">
      <c r="A76" t="str">
        <f>Summary!A76</f>
        <v>73 jaar</v>
      </c>
      <c r="B76">
        <f>MalDeath!BS76+FemDeath!BS76</f>
        <v>3447</v>
      </c>
      <c r="C76" s="9">
        <f>Summary!E76</f>
        <v>344.40554973998672</v>
      </c>
      <c r="D76" s="9">
        <f>Summary!F76</f>
        <v>415.78871961569791</v>
      </c>
      <c r="E76" s="9">
        <f>Summary!G76</f>
        <v>531.16216554993025</v>
      </c>
      <c r="G76" s="9">
        <f t="shared" si="15"/>
        <v>46243</v>
      </c>
      <c r="H76" s="9">
        <f t="shared" si="16"/>
        <v>2568.1059923117646</v>
      </c>
      <c r="I76" s="9">
        <f t="shared" si="17"/>
        <v>5198.1184766363631</v>
      </c>
      <c r="J76" s="9">
        <f t="shared" si="18"/>
        <v>3993.7927532844687</v>
      </c>
      <c r="L76" s="37">
        <f t="shared" si="11"/>
        <v>0.30460099463162399</v>
      </c>
      <c r="M76" s="37">
        <f t="shared" si="12"/>
        <v>0.19936987058143416</v>
      </c>
      <c r="N76" s="37">
        <f t="shared" si="13"/>
        <v>0.36868724711517892</v>
      </c>
      <c r="O76" s="37">
        <f t="shared" si="14"/>
        <v>0.33581982121911497</v>
      </c>
    </row>
    <row r="77" spans="1:15" x14ac:dyDescent="0.2">
      <c r="A77" t="str">
        <f>Summary!A77</f>
        <v>74 jaar</v>
      </c>
      <c r="B77">
        <f>MalDeath!BS77+FemDeath!BS77</f>
        <v>3391</v>
      </c>
      <c r="C77" s="9">
        <f>Summary!E77</f>
        <v>397.58966021321169</v>
      </c>
      <c r="D77" s="9">
        <f>Summary!F77</f>
        <v>524.28896756454594</v>
      </c>
      <c r="E77" s="9">
        <f>Summary!G77</f>
        <v>454.62028688306083</v>
      </c>
      <c r="G77" s="9">
        <f t="shared" si="15"/>
        <v>49634</v>
      </c>
      <c r="H77" s="9">
        <f t="shared" si="16"/>
        <v>2965.6956525249761</v>
      </c>
      <c r="I77" s="9">
        <f t="shared" si="17"/>
        <v>5722.4074442009087</v>
      </c>
      <c r="J77" s="9">
        <f t="shared" si="18"/>
        <v>4448.4130401675293</v>
      </c>
      <c r="L77" s="37">
        <f t="shared" si="11"/>
        <v>0.32693739090340218</v>
      </c>
      <c r="M77" s="37">
        <f t="shared" si="12"/>
        <v>0.23023596385738546</v>
      </c>
      <c r="N77" s="37">
        <f t="shared" si="13"/>
        <v>0.4058735207665084</v>
      </c>
      <c r="O77" s="37">
        <f t="shared" si="14"/>
        <v>0.37404676810765769</v>
      </c>
    </row>
    <row r="78" spans="1:15" x14ac:dyDescent="0.2">
      <c r="A78" t="str">
        <f>Summary!A78</f>
        <v>75 jaar</v>
      </c>
      <c r="B78">
        <f>MalDeath!BS78+FemDeath!BS78</f>
        <v>3765</v>
      </c>
      <c r="C78" s="9">
        <f>Summary!E78</f>
        <v>410.75016245359564</v>
      </c>
      <c r="D78" s="9">
        <f>Summary!F78</f>
        <v>577.64436803752801</v>
      </c>
      <c r="E78" s="9">
        <f>Summary!G78</f>
        <v>558.39664375101063</v>
      </c>
      <c r="G78" s="9">
        <f t="shared" si="15"/>
        <v>53399</v>
      </c>
      <c r="H78" s="9">
        <f t="shared" si="16"/>
        <v>3376.4458149785719</v>
      </c>
      <c r="I78" s="9">
        <f t="shared" si="17"/>
        <v>6300.0518122384365</v>
      </c>
      <c r="J78" s="9">
        <f t="shared" si="18"/>
        <v>5006.80968391854</v>
      </c>
      <c r="L78" s="37">
        <f t="shared" si="11"/>
        <v>0.35173731185982937</v>
      </c>
      <c r="M78" s="37">
        <f t="shared" si="12"/>
        <v>0.26212374690638623</v>
      </c>
      <c r="N78" s="37">
        <f t="shared" si="13"/>
        <v>0.44684413596517419</v>
      </c>
      <c r="O78" s="37">
        <f t="shared" si="14"/>
        <v>0.42099979563258433</v>
      </c>
    </row>
    <row r="79" spans="1:15" x14ac:dyDescent="0.2">
      <c r="A79" t="str">
        <f>Summary!A79</f>
        <v>76 jaar</v>
      </c>
      <c r="B79">
        <f>MalDeath!BS79+FemDeath!BS79</f>
        <v>3636</v>
      </c>
      <c r="C79" s="9">
        <f>Summary!E79</f>
        <v>436.61962467661363</v>
      </c>
      <c r="D79" s="9">
        <f>Summary!F79</f>
        <v>557.54347784992706</v>
      </c>
      <c r="E79" s="9">
        <f>Summary!G79</f>
        <v>585.0082164277635</v>
      </c>
      <c r="G79" s="9">
        <f t="shared" si="15"/>
        <v>57035</v>
      </c>
      <c r="H79" s="9">
        <f t="shared" si="16"/>
        <v>3813.0654396551854</v>
      </c>
      <c r="I79" s="73">
        <f t="shared" si="17"/>
        <v>6857.595290088364</v>
      </c>
      <c r="J79" s="73">
        <f t="shared" si="18"/>
        <v>5591.8179003463038</v>
      </c>
      <c r="L79" s="37">
        <f t="shared" si="11"/>
        <v>0.37568751440898462</v>
      </c>
      <c r="M79" s="37">
        <f t="shared" si="12"/>
        <v>0.29601985490414495</v>
      </c>
      <c r="N79" s="72">
        <f t="shared" si="13"/>
        <v>0.48638905417345007</v>
      </c>
      <c r="O79" s="72">
        <f t="shared" si="14"/>
        <v>0.47019046895706262</v>
      </c>
    </row>
    <row r="80" spans="1:15" x14ac:dyDescent="0.2">
      <c r="A80" t="str">
        <f>Summary!A80</f>
        <v>77 jaar</v>
      </c>
      <c r="B80">
        <f>MalDeath!BS80+FemDeath!BS80</f>
        <v>3640</v>
      </c>
      <c r="C80" s="9">
        <f>Summary!E80</f>
        <v>645.32291997282687</v>
      </c>
      <c r="D80" s="9">
        <f>Summary!F80</f>
        <v>552.65428140520191</v>
      </c>
      <c r="E80" s="9">
        <f>Summary!G80</f>
        <v>560.58727975802708</v>
      </c>
      <c r="G80" s="9">
        <f t="shared" si="15"/>
        <v>60675</v>
      </c>
      <c r="H80" s="9">
        <f t="shared" si="16"/>
        <v>4458.388359628012</v>
      </c>
      <c r="I80" s="73">
        <f t="shared" si="17"/>
        <v>7410.2495714935658</v>
      </c>
      <c r="J80" s="73">
        <f t="shared" si="18"/>
        <v>6152.4051801043306</v>
      </c>
      <c r="L80" s="37">
        <f t="shared" si="11"/>
        <v>0.39966406481572969</v>
      </c>
      <c r="M80" s="37">
        <f t="shared" si="12"/>
        <v>0.34611823379636503</v>
      </c>
      <c r="N80" s="72">
        <f t="shared" si="13"/>
        <v>0.52558719606527349</v>
      </c>
      <c r="O80" s="72">
        <f t="shared" si="14"/>
        <v>0.51732769707467829</v>
      </c>
    </row>
    <row r="81" spans="1:15" x14ac:dyDescent="0.2">
      <c r="A81" t="str">
        <f>Summary!A81</f>
        <v>78 jaar</v>
      </c>
      <c r="B81">
        <f>MalDeath!BS81+FemDeath!BS81</f>
        <v>4018</v>
      </c>
      <c r="C81" s="9">
        <f>Summary!E81</f>
        <v>633.9775824323965</v>
      </c>
      <c r="D81" s="9">
        <f>Summary!F81</f>
        <v>745.90489853749432</v>
      </c>
      <c r="E81" s="9">
        <f>Summary!G81</f>
        <v>493.95546412142636</v>
      </c>
      <c r="G81" s="9">
        <f t="shared" si="15"/>
        <v>64693</v>
      </c>
      <c r="H81" s="9">
        <f t="shared" si="16"/>
        <v>5092.365942060409</v>
      </c>
      <c r="I81" s="9">
        <f t="shared" si="17"/>
        <v>8156.1544700310606</v>
      </c>
      <c r="J81" s="9">
        <f t="shared" si="18"/>
        <v>6646.3606442257569</v>
      </c>
      <c r="L81" s="37">
        <f t="shared" si="11"/>
        <v>0.42613048776471363</v>
      </c>
      <c r="M81" s="37">
        <f t="shared" si="12"/>
        <v>0.39533583966601138</v>
      </c>
      <c r="N81" s="37">
        <f t="shared" si="13"/>
        <v>0.57849203555432427</v>
      </c>
      <c r="O81" s="37">
        <f t="shared" si="14"/>
        <v>0.55886215965164698</v>
      </c>
    </row>
    <row r="82" spans="1:15" x14ac:dyDescent="0.2">
      <c r="A82" t="str">
        <f>Summary!A82</f>
        <v>79 jaar</v>
      </c>
      <c r="B82">
        <f>MalDeath!BS82+FemDeath!BS82</f>
        <v>4376</v>
      </c>
      <c r="C82" s="9">
        <f>Summary!E82</f>
        <v>605.50167620336856</v>
      </c>
      <c r="D82" s="9">
        <f>Summary!F82</f>
        <v>661.69112500164977</v>
      </c>
      <c r="E82" s="9">
        <f>Summary!G82</f>
        <v>606.753016906315</v>
      </c>
      <c r="G82" s="9">
        <f t="shared" si="15"/>
        <v>69069</v>
      </c>
      <c r="H82" s="9">
        <f t="shared" si="16"/>
        <v>5697.8676182637773</v>
      </c>
      <c r="I82" s="9">
        <f t="shared" si="17"/>
        <v>8817.8455950327098</v>
      </c>
      <c r="J82" s="9">
        <f t="shared" si="18"/>
        <v>7253.1136611320717</v>
      </c>
      <c r="L82" s="37">
        <f t="shared" si="11"/>
        <v>0.45495504396798736</v>
      </c>
      <c r="M82" s="37">
        <f t="shared" si="12"/>
        <v>0.44234277441983672</v>
      </c>
      <c r="N82" s="37">
        <f t="shared" si="13"/>
        <v>0.62542383990120498</v>
      </c>
      <c r="O82" s="37">
        <f t="shared" si="14"/>
        <v>0.60988125409365745</v>
      </c>
    </row>
    <row r="83" spans="1:15" x14ac:dyDescent="0.2">
      <c r="A83" t="str">
        <f>Summary!A83</f>
        <v>80 jaar</v>
      </c>
      <c r="B83">
        <f>MalDeath!BS83+FemDeath!BS83</f>
        <v>4588</v>
      </c>
      <c r="C83" s="9">
        <f>Summary!E83</f>
        <v>581.16972240764767</v>
      </c>
      <c r="D83" s="9">
        <f>Summary!F83</f>
        <v>616.5202601188596</v>
      </c>
      <c r="E83" s="9">
        <f>Summary!G83</f>
        <v>507.28377105794368</v>
      </c>
      <c r="G83" s="73">
        <f t="shared" si="15"/>
        <v>73657</v>
      </c>
      <c r="H83" s="73">
        <f t="shared" si="16"/>
        <v>6279.0373406714252</v>
      </c>
      <c r="I83" s="9">
        <f t="shared" si="17"/>
        <v>9434.3658551515691</v>
      </c>
      <c r="J83" s="9">
        <f t="shared" si="18"/>
        <v>7760.397432190015</v>
      </c>
      <c r="L83" s="72">
        <f t="shared" si="11"/>
        <v>0.48517603662352204</v>
      </c>
      <c r="M83" s="72">
        <f t="shared" si="12"/>
        <v>0.48746074567536057</v>
      </c>
      <c r="N83" s="37">
        <f t="shared" si="13"/>
        <v>0.66915180772564009</v>
      </c>
      <c r="O83" s="37">
        <f t="shared" si="14"/>
        <v>0.65253643322480726</v>
      </c>
    </row>
    <row r="84" spans="1:15" x14ac:dyDescent="0.2">
      <c r="A84" t="str">
        <f>Summary!A84</f>
        <v>81 jaar</v>
      </c>
      <c r="B84">
        <f>MalDeath!BS84+FemDeath!BS84</f>
        <v>4694</v>
      </c>
      <c r="C84" s="9">
        <f>Summary!E84</f>
        <v>584.55723671100316</v>
      </c>
      <c r="D84" s="9">
        <f>Summary!F84</f>
        <v>542.65939854340832</v>
      </c>
      <c r="E84" s="9">
        <f>Summary!G84</f>
        <v>414.24858098388256</v>
      </c>
      <c r="G84" s="73">
        <f t="shared" si="15"/>
        <v>78351</v>
      </c>
      <c r="H84" s="73">
        <f t="shared" si="16"/>
        <v>6863.5945773824287</v>
      </c>
      <c r="I84" s="9">
        <f t="shared" si="17"/>
        <v>9977.0252536949774</v>
      </c>
      <c r="J84" s="9">
        <f t="shared" si="18"/>
        <v>8174.6460131738977</v>
      </c>
      <c r="L84" s="72">
        <f t="shared" si="11"/>
        <v>0.5160952475051872</v>
      </c>
      <c r="M84" s="72">
        <f t="shared" si="12"/>
        <v>0.53284169995817177</v>
      </c>
      <c r="N84" s="37">
        <f t="shared" si="13"/>
        <v>0.70764104198788258</v>
      </c>
      <c r="O84" s="37">
        <f t="shared" si="14"/>
        <v>0.68736870745633161</v>
      </c>
    </row>
    <row r="85" spans="1:15" x14ac:dyDescent="0.2">
      <c r="A85" t="str">
        <f>Summary!A85</f>
        <v>82 jaar</v>
      </c>
      <c r="B85">
        <f>MalDeath!BS85+FemDeath!BS85</f>
        <v>4917</v>
      </c>
      <c r="C85" s="9">
        <f>Summary!E85</f>
        <v>523.11307289237186</v>
      </c>
      <c r="D85" s="9">
        <f>Summary!F85</f>
        <v>508.92474350275893</v>
      </c>
      <c r="E85" s="9">
        <f>Summary!G85</f>
        <v>312.80964945702999</v>
      </c>
      <c r="G85" s="9">
        <f t="shared" si="15"/>
        <v>83268</v>
      </c>
      <c r="H85" s="9">
        <f t="shared" si="16"/>
        <v>7386.7076502748005</v>
      </c>
      <c r="I85" s="9">
        <f t="shared" si="17"/>
        <v>10485.949997197737</v>
      </c>
      <c r="J85" s="9">
        <f t="shared" si="18"/>
        <v>8487.4556626309277</v>
      </c>
      <c r="L85" s="37">
        <f t="shared" si="11"/>
        <v>0.54848335144748539</v>
      </c>
      <c r="M85" s="37">
        <f t="shared" si="12"/>
        <v>0.57345255712459486</v>
      </c>
      <c r="N85" s="37">
        <f t="shared" si="13"/>
        <v>0.74373757643860294</v>
      </c>
      <c r="O85" s="37">
        <f t="shared" si="14"/>
        <v>0.71367144448991537</v>
      </c>
    </row>
    <row r="86" spans="1:15" x14ac:dyDescent="0.2">
      <c r="A86" t="str">
        <f>Summary!A86</f>
        <v>83 jaar</v>
      </c>
      <c r="B86">
        <f>MalDeath!BS86+FemDeath!BS86</f>
        <v>5108</v>
      </c>
      <c r="C86" s="9">
        <f>Summary!E86</f>
        <v>452.561631851605</v>
      </c>
      <c r="D86" s="9">
        <f>Summary!F86</f>
        <v>410.06781011307055</v>
      </c>
      <c r="E86" s="9">
        <f>Summary!G86</f>
        <v>260.57302877880437</v>
      </c>
      <c r="G86" s="9">
        <f t="shared" si="15"/>
        <v>88376</v>
      </c>
      <c r="H86" s="9">
        <f t="shared" si="16"/>
        <v>7839.2692821264054</v>
      </c>
      <c r="I86" s="9">
        <f t="shared" si="17"/>
        <v>10896.017807310807</v>
      </c>
      <c r="J86" s="9">
        <f t="shared" si="18"/>
        <v>8748.0286914097323</v>
      </c>
      <c r="L86" s="37">
        <f t="shared" si="11"/>
        <v>0.58212956558969797</v>
      </c>
      <c r="M86" s="37">
        <f t="shared" si="12"/>
        <v>0.60858629157422184</v>
      </c>
      <c r="N86" s="37">
        <f t="shared" si="13"/>
        <v>0.772822479508948</v>
      </c>
      <c r="O86" s="37">
        <f t="shared" si="14"/>
        <v>0.73558184228585954</v>
      </c>
    </row>
    <row r="87" spans="1:15" x14ac:dyDescent="0.2">
      <c r="A87" t="str">
        <f>Summary!A87</f>
        <v>84 jaar</v>
      </c>
      <c r="B87">
        <f>MalDeath!BS87+FemDeath!BS87</f>
        <v>5376</v>
      </c>
      <c r="C87" s="9">
        <f>Summary!E87</f>
        <v>473.53368180348923</v>
      </c>
      <c r="D87" s="9">
        <f>Summary!F87</f>
        <v>353.13644486688747</v>
      </c>
      <c r="E87" s="9">
        <f>Summary!G87</f>
        <v>198.61560205502371</v>
      </c>
      <c r="G87" s="9">
        <f t="shared" si="15"/>
        <v>93752</v>
      </c>
      <c r="H87" s="9">
        <f t="shared" si="16"/>
        <v>8312.8029639298948</v>
      </c>
      <c r="I87" s="9">
        <f t="shared" si="17"/>
        <v>11249.154252177696</v>
      </c>
      <c r="J87" s="9">
        <f t="shared" si="18"/>
        <v>8946.6442934647566</v>
      </c>
      <c r="L87" s="37">
        <f t="shared" si="11"/>
        <v>0.61754108619042913</v>
      </c>
      <c r="M87" s="37">
        <f t="shared" si="12"/>
        <v>0.64534814997872125</v>
      </c>
      <c r="N87" s="37">
        <f t="shared" si="13"/>
        <v>0.79786940837353648</v>
      </c>
      <c r="O87" s="37">
        <f t="shared" si="14"/>
        <v>0.75228252258996198</v>
      </c>
    </row>
    <row r="88" spans="1:15" x14ac:dyDescent="0.2">
      <c r="A88" t="str">
        <f>Summary!A88</f>
        <v>85 jaar</v>
      </c>
      <c r="B88">
        <f>MalDeath!BS88+FemDeath!BS88</f>
        <v>5455</v>
      </c>
      <c r="C88" s="9">
        <f>Summary!E88</f>
        <v>512.04731881922237</v>
      </c>
      <c r="D88" s="9">
        <f>Summary!F88</f>
        <v>321.00868435867369</v>
      </c>
      <c r="E88" s="9">
        <f>Summary!G88</f>
        <v>153.11550012570669</v>
      </c>
      <c r="G88" s="9">
        <f t="shared" si="15"/>
        <v>99207</v>
      </c>
      <c r="H88" s="9">
        <f t="shared" si="16"/>
        <v>8824.8502827491175</v>
      </c>
      <c r="I88" s="9">
        <f t="shared" si="17"/>
        <v>11570.16293653637</v>
      </c>
      <c r="J88" s="9">
        <f t="shared" si="18"/>
        <v>9099.7597935904632</v>
      </c>
      <c r="L88" s="37">
        <f t="shared" si="11"/>
        <v>0.65347297697855944</v>
      </c>
      <c r="M88" s="37">
        <f t="shared" si="12"/>
        <v>0.68509993903656385</v>
      </c>
      <c r="N88" s="37">
        <f t="shared" si="13"/>
        <v>0.82063760972720179</v>
      </c>
      <c r="O88" s="37">
        <f t="shared" si="14"/>
        <v>0.76515730679998473</v>
      </c>
    </row>
    <row r="89" spans="1:15" x14ac:dyDescent="0.2">
      <c r="A89" t="str">
        <f>Summary!A89</f>
        <v>86 jaar</v>
      </c>
      <c r="B89">
        <f>MalDeath!BS89+FemDeath!BS89</f>
        <v>5614</v>
      </c>
      <c r="C89" s="9">
        <f>Summary!E89</f>
        <v>512.85848209537085</v>
      </c>
      <c r="D89" s="9">
        <f>Summary!F89</f>
        <v>361.86700467014282</v>
      </c>
      <c r="E89" s="9">
        <f>Summary!G89</f>
        <v>180.36788821456167</v>
      </c>
      <c r="G89" s="9">
        <f t="shared" si="15"/>
        <v>104821</v>
      </c>
      <c r="H89" s="9">
        <f t="shared" si="16"/>
        <v>9337.7087648444885</v>
      </c>
      <c r="I89" s="9">
        <f t="shared" si="17"/>
        <v>11932.029941206512</v>
      </c>
      <c r="J89" s="9">
        <f t="shared" si="18"/>
        <v>9280.1276818050246</v>
      </c>
      <c r="L89" s="37">
        <f t="shared" si="11"/>
        <v>0.6904521951058854</v>
      </c>
      <c r="M89" s="37">
        <f t="shared" si="12"/>
        <v>0.72491470116400336</v>
      </c>
      <c r="N89" s="37">
        <f t="shared" si="13"/>
        <v>0.84630377150733538</v>
      </c>
      <c r="O89" s="37">
        <f t="shared" si="14"/>
        <v>0.78032362005549105</v>
      </c>
    </row>
    <row r="90" spans="1:15" x14ac:dyDescent="0.2">
      <c r="A90" t="str">
        <f>Summary!A90</f>
        <v>87 jaar</v>
      </c>
      <c r="B90">
        <f>MalDeath!BS90+FemDeath!BS90</f>
        <v>5764</v>
      </c>
      <c r="C90" s="9">
        <f>Summary!E90</f>
        <v>542.73868143332527</v>
      </c>
      <c r="D90" s="9">
        <f>Summary!F90</f>
        <v>320.87146137645971</v>
      </c>
      <c r="E90" s="9">
        <f>Summary!G90</f>
        <v>232.60408556567063</v>
      </c>
      <c r="G90" s="9">
        <f t="shared" si="15"/>
        <v>110585</v>
      </c>
      <c r="H90" s="9">
        <f t="shared" si="16"/>
        <v>9880.4474462778144</v>
      </c>
      <c r="I90" s="9">
        <f t="shared" si="17"/>
        <v>12252.901402582973</v>
      </c>
      <c r="J90" s="9">
        <f t="shared" si="18"/>
        <v>9512.7317673706948</v>
      </c>
      <c r="L90" s="37">
        <f t="shared" si="11"/>
        <v>0.72841945789283014</v>
      </c>
      <c r="M90" s="37">
        <f t="shared" si="12"/>
        <v>0.76704915394782147</v>
      </c>
      <c r="N90" s="37">
        <f t="shared" si="13"/>
        <v>0.8690622400386766</v>
      </c>
      <c r="O90" s="37">
        <f t="shared" si="14"/>
        <v>0.7998822369529901</v>
      </c>
    </row>
    <row r="91" spans="1:15" x14ac:dyDescent="0.2">
      <c r="A91" t="str">
        <f>Summary!A91</f>
        <v>88 jaar</v>
      </c>
      <c r="B91">
        <f>MalDeath!BS91+FemDeath!BS91</f>
        <v>5782</v>
      </c>
      <c r="C91" s="9">
        <f>Summary!E91</f>
        <v>536.57700097953614</v>
      </c>
      <c r="D91" s="9">
        <f>Summary!F91</f>
        <v>307.55862761234266</v>
      </c>
      <c r="E91" s="9">
        <f>Summary!G91</f>
        <v>232.99238074489085</v>
      </c>
      <c r="G91" s="9">
        <f t="shared" si="15"/>
        <v>116367</v>
      </c>
      <c r="H91" s="9">
        <f t="shared" si="16"/>
        <v>10417.02444725735</v>
      </c>
      <c r="I91" s="9">
        <f t="shared" si="17"/>
        <v>12560.460030195316</v>
      </c>
      <c r="J91" s="9">
        <f t="shared" si="18"/>
        <v>9745.7241481155852</v>
      </c>
      <c r="L91" s="37">
        <f t="shared" si="11"/>
        <v>0.76650528603892898</v>
      </c>
      <c r="M91" s="37">
        <f t="shared" si="12"/>
        <v>0.8087052567576456</v>
      </c>
      <c r="N91" s="37">
        <f t="shared" si="13"/>
        <v>0.89087646844662394</v>
      </c>
      <c r="O91" s="37">
        <f t="shared" si="14"/>
        <v>0.81947350382151207</v>
      </c>
    </row>
    <row r="92" spans="1:15" x14ac:dyDescent="0.2">
      <c r="A92" t="str">
        <f>Summary!A92</f>
        <v>89 jaar</v>
      </c>
      <c r="B92">
        <f>MalDeath!BS92+FemDeath!BS92</f>
        <v>5429</v>
      </c>
      <c r="C92" s="9">
        <f>Summary!E92</f>
        <v>472.47390924617105</v>
      </c>
      <c r="D92" s="9">
        <f>Summary!F92</f>
        <v>243.65485137625205</v>
      </c>
      <c r="E92" s="9">
        <f>Summary!G92</f>
        <v>239.24129444160948</v>
      </c>
      <c r="G92" s="9">
        <f t="shared" si="15"/>
        <v>121796</v>
      </c>
      <c r="H92" s="9">
        <f t="shared" si="16"/>
        <v>10889.498356503522</v>
      </c>
      <c r="I92" s="9">
        <f t="shared" si="17"/>
        <v>12804.114881571568</v>
      </c>
      <c r="J92" s="9">
        <f t="shared" si="18"/>
        <v>9984.9654425571953</v>
      </c>
      <c r="L92" s="37">
        <f t="shared" si="11"/>
        <v>0.80226591575272532</v>
      </c>
      <c r="M92" s="37">
        <f t="shared" si="12"/>
        <v>0.8453848417987283</v>
      </c>
      <c r="N92" s="37">
        <f t="shared" si="13"/>
        <v>0.90815819005491982</v>
      </c>
      <c r="O92" s="37">
        <f t="shared" si="14"/>
        <v>0.83959021334819905</v>
      </c>
    </row>
    <row r="93" spans="1:15" x14ac:dyDescent="0.2">
      <c r="A93" t="str">
        <f>Summary!A93</f>
        <v>90 jaar</v>
      </c>
      <c r="B93">
        <f>MalDeath!BS93+FemDeath!BS93</f>
        <v>5199</v>
      </c>
      <c r="C93" s="9">
        <f>Summary!E93</f>
        <v>374.52665684671427</v>
      </c>
      <c r="D93" s="9">
        <f>Summary!F93</f>
        <v>193.71124791090332</v>
      </c>
      <c r="E93" s="9">
        <f>Summary!G93</f>
        <v>182.86269057990802</v>
      </c>
      <c r="G93" s="9">
        <f t="shared" si="15"/>
        <v>126995</v>
      </c>
      <c r="H93" s="9">
        <f t="shared" si="16"/>
        <v>11264.025013350236</v>
      </c>
      <c r="I93" s="9">
        <f t="shared" si="17"/>
        <v>12997.826129482472</v>
      </c>
      <c r="J93" s="9">
        <f t="shared" si="18"/>
        <v>10167.828133137104</v>
      </c>
      <c r="L93" s="37">
        <f t="shared" si="11"/>
        <v>0.83651154365510649</v>
      </c>
      <c r="M93" s="37">
        <f t="shared" si="12"/>
        <v>0.87446048405351329</v>
      </c>
      <c r="N93" s="37">
        <f t="shared" si="13"/>
        <v>0.92189755883778202</v>
      </c>
      <c r="O93" s="37">
        <f t="shared" si="14"/>
        <v>0.85496630315848998</v>
      </c>
    </row>
    <row r="94" spans="1:15" x14ac:dyDescent="0.2">
      <c r="A94" t="str">
        <f>Summary!A94</f>
        <v>91 jaar</v>
      </c>
      <c r="B94">
        <f>MalDeath!BS94+FemDeath!BS94</f>
        <v>4693</v>
      </c>
      <c r="C94" s="9">
        <f>Summary!E94</f>
        <v>306.07136664088091</v>
      </c>
      <c r="D94" s="9">
        <f>Summary!F94</f>
        <v>135.49065411614626</v>
      </c>
      <c r="E94" s="9">
        <f>Summary!G94</f>
        <v>172.44219539859188</v>
      </c>
      <c r="G94" s="9">
        <f t="shared" si="15"/>
        <v>131688</v>
      </c>
      <c r="H94" s="9">
        <f t="shared" si="16"/>
        <v>11570.096379991117</v>
      </c>
      <c r="I94" s="9">
        <f t="shared" si="17"/>
        <v>13133.316783598617</v>
      </c>
      <c r="J94" s="9">
        <f t="shared" si="18"/>
        <v>10340.270328535695</v>
      </c>
      <c r="L94" s="37">
        <f t="shared" si="11"/>
        <v>0.86742416757237428</v>
      </c>
      <c r="M94" s="37">
        <f t="shared" si="12"/>
        <v>0.89822173414932605</v>
      </c>
      <c r="N94" s="37">
        <f t="shared" si="13"/>
        <v>0.93150751222773265</v>
      </c>
      <c r="O94" s="37">
        <f t="shared" si="14"/>
        <v>0.86946618104568441</v>
      </c>
    </row>
    <row r="95" spans="1:15" x14ac:dyDescent="0.2">
      <c r="A95" t="str">
        <f>Summary!A95</f>
        <v>92 jaar</v>
      </c>
      <c r="B95">
        <f>MalDeath!BS95+FemDeath!BS95</f>
        <v>4231</v>
      </c>
      <c r="C95" s="9">
        <f>Summary!E95</f>
        <v>233.18251135351903</v>
      </c>
      <c r="D95" s="9">
        <f>Summary!F95</f>
        <v>119.10323115834042</v>
      </c>
      <c r="E95" s="9">
        <f>Summary!G95</f>
        <v>136.79430372603812</v>
      </c>
      <c r="G95" s="9">
        <f t="shared" si="15"/>
        <v>135919</v>
      </c>
      <c r="H95" s="9">
        <f t="shared" si="16"/>
        <v>11803.278891344637</v>
      </c>
      <c r="I95" s="9">
        <f t="shared" si="17"/>
        <v>13252.420014756957</v>
      </c>
      <c r="J95" s="9">
        <f t="shared" si="18"/>
        <v>10477.064632261732</v>
      </c>
      <c r="L95" s="37">
        <f t="shared" si="11"/>
        <v>0.89529361393801665</v>
      </c>
      <c r="M95" s="37">
        <f t="shared" si="12"/>
        <v>0.9163244009588668</v>
      </c>
      <c r="N95" s="37">
        <f t="shared" si="13"/>
        <v>0.93995515393033313</v>
      </c>
      <c r="O95" s="37">
        <f t="shared" si="14"/>
        <v>0.88096859027392793</v>
      </c>
    </row>
    <row r="96" spans="1:15" x14ac:dyDescent="0.2">
      <c r="A96" t="str">
        <f>Summary!A96</f>
        <v>93 jaar</v>
      </c>
      <c r="B96">
        <f>MalDeath!BS96+FemDeath!BS96</f>
        <v>3752</v>
      </c>
      <c r="C96" s="9">
        <f>Summary!E96</f>
        <v>199.66956484571676</v>
      </c>
      <c r="D96" s="9">
        <f>Summary!F96</f>
        <v>83.981517232259861</v>
      </c>
      <c r="E96" s="9">
        <f>Summary!G96</f>
        <v>142.96120792790904</v>
      </c>
      <c r="G96" s="9">
        <f t="shared" si="15"/>
        <v>139671</v>
      </c>
      <c r="H96" s="9">
        <f t="shared" si="16"/>
        <v>12002.948456190354</v>
      </c>
      <c r="I96" s="9">
        <f t="shared" si="17"/>
        <v>13336.401531989217</v>
      </c>
      <c r="J96" s="9">
        <f t="shared" si="18"/>
        <v>10620.025840189641</v>
      </c>
      <c r="L96" s="37">
        <f t="shared" si="11"/>
        <v>0.92000790435727697</v>
      </c>
      <c r="M96" s="37">
        <f t="shared" si="12"/>
        <v>0.93182535591225146</v>
      </c>
      <c r="N96" s="37">
        <f t="shared" si="13"/>
        <v>0.94591171581634714</v>
      </c>
      <c r="O96" s="37">
        <f t="shared" si="14"/>
        <v>0.89298954635587191</v>
      </c>
    </row>
    <row r="97" spans="1:15" x14ac:dyDescent="0.2">
      <c r="A97" t="str">
        <f>Summary!A97</f>
        <v>94 jaar</v>
      </c>
      <c r="B97">
        <f>MalDeath!BS97+FemDeath!BS97</f>
        <v>3065</v>
      </c>
      <c r="C97" s="9">
        <f>Summary!E97</f>
        <v>156.26624083155457</v>
      </c>
      <c r="D97" s="9">
        <f>Summary!F97</f>
        <v>94.360063106686795</v>
      </c>
      <c r="E97" s="9">
        <f>Summary!G97</f>
        <v>109.33250689526471</v>
      </c>
      <c r="G97" s="9">
        <f t="shared" si="15"/>
        <v>142736</v>
      </c>
      <c r="H97" s="9">
        <f t="shared" si="16"/>
        <v>12159.214697021907</v>
      </c>
      <c r="I97" s="9">
        <f t="shared" si="17"/>
        <v>13430.761595095904</v>
      </c>
      <c r="J97" s="9">
        <f t="shared" si="18"/>
        <v>10729.358347084906</v>
      </c>
      <c r="L97" s="37">
        <f t="shared" si="11"/>
        <v>0.940196950235484</v>
      </c>
      <c r="M97" s="37">
        <f t="shared" si="12"/>
        <v>0.94395677895479857</v>
      </c>
      <c r="N97" s="37">
        <f t="shared" si="13"/>
        <v>0.95260439742042846</v>
      </c>
      <c r="O97" s="37">
        <f t="shared" si="14"/>
        <v>0.90218281831241265</v>
      </c>
    </row>
    <row r="98" spans="1:15" x14ac:dyDescent="0.2">
      <c r="A98" t="str">
        <f>Summary!A98</f>
        <v>95 jaar</v>
      </c>
      <c r="B98">
        <f>MalDeath!BS98+FemDeath!BS98</f>
        <v>2504</v>
      </c>
      <c r="C98" s="9">
        <f>Summary!E98</f>
        <v>164.11099809390657</v>
      </c>
      <c r="D98" s="9">
        <f>Summary!F98</f>
        <v>86.519461965668569</v>
      </c>
      <c r="E98" s="9">
        <f>Summary!G98</f>
        <v>154.97792381032838</v>
      </c>
      <c r="G98" s="9">
        <f t="shared" si="15"/>
        <v>145240</v>
      </c>
      <c r="H98" s="9">
        <f t="shared" si="16"/>
        <v>12323.325695115815</v>
      </c>
      <c r="I98" s="9">
        <f t="shared" si="17"/>
        <v>13517.281057061573</v>
      </c>
      <c r="J98" s="9">
        <f t="shared" si="18"/>
        <v>10884.336270895235</v>
      </c>
      <c r="L98" s="37">
        <f t="shared" si="11"/>
        <v>0.95669070908671738</v>
      </c>
      <c r="M98" s="37">
        <f t="shared" si="12"/>
        <v>0.95669721433749844</v>
      </c>
      <c r="N98" s="37">
        <f t="shared" si="13"/>
        <v>0.9587409682580077</v>
      </c>
      <c r="O98" s="37">
        <f t="shared" si="14"/>
        <v>0.9152142052375587</v>
      </c>
    </row>
    <row r="99" spans="1:15" x14ac:dyDescent="0.2">
      <c r="A99" t="str">
        <f>Summary!A99</f>
        <v>96 jaar</v>
      </c>
      <c r="B99">
        <f>MalDeath!BS99+FemDeath!BS99</f>
        <v>2120</v>
      </c>
      <c r="C99" s="9">
        <f>Summary!E99</f>
        <v>120.83015403295369</v>
      </c>
      <c r="D99" s="9">
        <f>Summary!F99</f>
        <v>101.22684531619649</v>
      </c>
      <c r="E99" s="9">
        <f>Summary!G99</f>
        <v>141.91170069325204</v>
      </c>
      <c r="G99" s="9">
        <f t="shared" si="15"/>
        <v>147360</v>
      </c>
      <c r="H99" s="9">
        <f t="shared" si="16"/>
        <v>12444.155849148769</v>
      </c>
      <c r="I99" s="9">
        <f t="shared" si="17"/>
        <v>13618.507902377769</v>
      </c>
      <c r="J99" s="9">
        <f t="shared" si="18"/>
        <v>11026.247971588487</v>
      </c>
      <c r="L99" s="37">
        <f t="shared" si="11"/>
        <v>0.97065507360932712</v>
      </c>
      <c r="M99" s="37">
        <f t="shared" si="12"/>
        <v>0.96607762630024585</v>
      </c>
      <c r="N99" s="37">
        <f t="shared" si="13"/>
        <v>0.96592069051742269</v>
      </c>
      <c r="O99" s="37">
        <f t="shared" si="14"/>
        <v>0.92714691304181718</v>
      </c>
    </row>
    <row r="100" spans="1:15" x14ac:dyDescent="0.2">
      <c r="A100" t="str">
        <f>Summary!A100</f>
        <v>97 jaar</v>
      </c>
      <c r="B100">
        <f>MalDeath!BS100+FemDeath!BS100</f>
        <v>1572</v>
      </c>
      <c r="C100" s="9">
        <f>Summary!E100</f>
        <v>106.48540005821968</v>
      </c>
      <c r="D100" s="9">
        <f>Summary!F100</f>
        <v>92.507398874269711</v>
      </c>
      <c r="E100" s="9">
        <f>Summary!G100</f>
        <v>178.437760413164</v>
      </c>
      <c r="G100" s="9">
        <f t="shared" si="15"/>
        <v>148932</v>
      </c>
      <c r="H100" s="9">
        <f t="shared" si="16"/>
        <v>12550.641249206989</v>
      </c>
      <c r="I100" s="9">
        <f t="shared" si="17"/>
        <v>13711.015301252039</v>
      </c>
      <c r="J100" s="9">
        <f t="shared" si="18"/>
        <v>11204.685732001652</v>
      </c>
      <c r="L100" s="37">
        <f t="shared" si="11"/>
        <v>0.98100978164213026</v>
      </c>
      <c r="M100" s="37">
        <f t="shared" si="12"/>
        <v>0.97434441142982253</v>
      </c>
      <c r="N100" s="37">
        <f t="shared" si="13"/>
        <v>0.97248196809930842</v>
      </c>
      <c r="O100" s="37">
        <f t="shared" si="14"/>
        <v>0.94215093065174649</v>
      </c>
    </row>
    <row r="101" spans="1:15" x14ac:dyDescent="0.2">
      <c r="A101" t="str">
        <f>Summary!A101</f>
        <v>98 jaar</v>
      </c>
      <c r="B101">
        <f>MalDeath!BS101+FemDeath!BS101</f>
        <v>1074</v>
      </c>
      <c r="C101" s="9">
        <f>Summary!E101</f>
        <v>97.313614981397379</v>
      </c>
      <c r="D101" s="9">
        <f>Summary!F101</f>
        <v>95.809629404793412</v>
      </c>
      <c r="E101" s="9">
        <f>Summary!G101</f>
        <v>163.73169874875262</v>
      </c>
      <c r="G101" s="9">
        <f t="shared" si="15"/>
        <v>150006</v>
      </c>
      <c r="H101" s="9">
        <f t="shared" si="16"/>
        <v>12647.954864188387</v>
      </c>
      <c r="I101" s="9">
        <f t="shared" si="17"/>
        <v>13806.824930656832</v>
      </c>
      <c r="J101" s="9">
        <f t="shared" si="18"/>
        <v>11368.417430750404</v>
      </c>
      <c r="L101" s="37">
        <f t="shared" si="11"/>
        <v>0.98808418140499954</v>
      </c>
      <c r="M101" s="37">
        <f t="shared" si="12"/>
        <v>0.98189916301824431</v>
      </c>
      <c r="N101" s="37">
        <f t="shared" si="13"/>
        <v>0.9792774631752954</v>
      </c>
      <c r="O101" s="37">
        <f t="shared" si="14"/>
        <v>0.95591838259488726</v>
      </c>
    </row>
    <row r="102" spans="1:15" x14ac:dyDescent="0.2">
      <c r="A102" t="str">
        <f>Summary!A102</f>
        <v>99 jaar</v>
      </c>
      <c r="B102">
        <f>MalDeath!BS102+FemDeath!BS102</f>
        <v>773</v>
      </c>
      <c r="C102" s="9">
        <f>Summary!E102</f>
        <v>85.886659302609189</v>
      </c>
      <c r="D102" s="9">
        <f>Summary!F102</f>
        <v>93.587845114539704</v>
      </c>
      <c r="E102" s="9">
        <f>Summary!G102</f>
        <v>169.57453220790126</v>
      </c>
      <c r="G102" s="9">
        <f t="shared" si="15"/>
        <v>150779</v>
      </c>
      <c r="H102" s="9">
        <f t="shared" si="16"/>
        <v>12733.841523490995</v>
      </c>
      <c r="I102" s="9">
        <f t="shared" si="17"/>
        <v>13900.412775771372</v>
      </c>
      <c r="J102" s="9">
        <f t="shared" si="18"/>
        <v>11537.991962958306</v>
      </c>
      <c r="L102" s="37">
        <f t="shared" si="11"/>
        <v>0.99317590488423413</v>
      </c>
      <c r="M102" s="37">
        <f t="shared" si="12"/>
        <v>0.98856680532003993</v>
      </c>
      <c r="N102" s="37">
        <f t="shared" si="13"/>
        <v>0.98591537362958903</v>
      </c>
      <c r="O102" s="37">
        <f t="shared" si="14"/>
        <v>0.97017713176071219</v>
      </c>
    </row>
    <row r="103" spans="1:15" x14ac:dyDescent="0.2">
      <c r="A103" t="str">
        <f>Summary!A103</f>
        <v>100 jaar</v>
      </c>
      <c r="B103">
        <f>MalDeath!BS103+FemDeath!BS103</f>
        <v>445</v>
      </c>
      <c r="C103" s="9">
        <f>Summary!E103</f>
        <v>54.3643798739988</v>
      </c>
      <c r="D103" s="9">
        <f>Summary!F103</f>
        <v>82.438760342294202</v>
      </c>
      <c r="E103" s="9">
        <f>Summary!G103</f>
        <v>139.79168855043611</v>
      </c>
      <c r="G103" s="9">
        <f t="shared" si="15"/>
        <v>151224</v>
      </c>
      <c r="H103" s="9">
        <f t="shared" si="16"/>
        <v>12788.205903364995</v>
      </c>
      <c r="I103" s="9">
        <f t="shared" si="17"/>
        <v>13982.851536113667</v>
      </c>
      <c r="J103" s="9">
        <f t="shared" si="18"/>
        <v>11677.783651508742</v>
      </c>
      <c r="L103" s="37">
        <f t="shared" si="11"/>
        <v>0.9961071040411027</v>
      </c>
      <c r="M103" s="37">
        <f t="shared" si="12"/>
        <v>0.99278727729906546</v>
      </c>
      <c r="N103" s="37">
        <f t="shared" si="13"/>
        <v>0.99176251230924761</v>
      </c>
      <c r="O103" s="37">
        <f t="shared" si="14"/>
        <v>0.98193157741098258</v>
      </c>
    </row>
    <row r="104" spans="1:15" x14ac:dyDescent="0.2">
      <c r="A104" t="str">
        <f>Summary!A104</f>
        <v>101 jaar</v>
      </c>
      <c r="B104">
        <f>MalDeath!BS104+FemDeath!BS104</f>
        <v>280</v>
      </c>
      <c r="C104" s="9">
        <f>Summary!E104</f>
        <v>45.240169280637915</v>
      </c>
      <c r="D104" s="9">
        <f>Summary!F104</f>
        <v>53.366315930731687</v>
      </c>
      <c r="E104" s="9">
        <f>Summary!G104</f>
        <v>100.07468239245702</v>
      </c>
      <c r="G104" s="9">
        <f t="shared" si="15"/>
        <v>151504</v>
      </c>
      <c r="H104" s="9">
        <f t="shared" si="16"/>
        <v>12833.446072645633</v>
      </c>
      <c r="I104" s="9">
        <f t="shared" si="17"/>
        <v>14036.217852044399</v>
      </c>
      <c r="J104" s="9">
        <f t="shared" si="18"/>
        <v>11777.858333901198</v>
      </c>
      <c r="L104" s="37">
        <f t="shared" si="11"/>
        <v>0.99795145407239072</v>
      </c>
      <c r="M104" s="37">
        <f t="shared" si="12"/>
        <v>0.99629940908862746</v>
      </c>
      <c r="N104" s="37">
        <f t="shared" si="13"/>
        <v>0.99554762805788144</v>
      </c>
      <c r="O104" s="37">
        <f t="shared" si="14"/>
        <v>0.99034640112008865</v>
      </c>
    </row>
    <row r="105" spans="1:15" x14ac:dyDescent="0.2">
      <c r="A105" t="str">
        <f>Summary!A105</f>
        <v>102 jaar</v>
      </c>
      <c r="B105">
        <f>MalDeath!BS105+FemDeath!BS105</f>
        <v>167</v>
      </c>
      <c r="C105" s="9">
        <f>Summary!E105</f>
        <v>24.46652416533032</v>
      </c>
      <c r="D105" s="9">
        <f>Summary!F105</f>
        <v>34.005992136873054</v>
      </c>
      <c r="E105" s="9">
        <f>Summary!G105</f>
        <v>55.730289785805724</v>
      </c>
      <c r="G105" s="9">
        <f t="shared" si="15"/>
        <v>151671</v>
      </c>
      <c r="H105" s="9">
        <f t="shared" si="16"/>
        <v>12857.912596810964</v>
      </c>
      <c r="I105" s="9">
        <f t="shared" si="17"/>
        <v>14070.223844181273</v>
      </c>
      <c r="J105" s="9">
        <f t="shared" si="18"/>
        <v>11833.588623687005</v>
      </c>
      <c r="L105" s="37">
        <f t="shared" si="11"/>
        <v>0.99905147712676612</v>
      </c>
      <c r="M105" s="37">
        <f t="shared" si="12"/>
        <v>0.99819881969357238</v>
      </c>
      <c r="N105" s="37">
        <f t="shared" si="13"/>
        <v>0.99795957301117877</v>
      </c>
      <c r="O105" s="37">
        <f t="shared" si="14"/>
        <v>0.99503250706210766</v>
      </c>
    </row>
    <row r="106" spans="1:15" x14ac:dyDescent="0.2">
      <c r="A106" t="str">
        <f>Summary!A106</f>
        <v>103 jaar</v>
      </c>
      <c r="B106">
        <f>MalDeath!BS106+FemDeath!BS106</f>
        <v>89</v>
      </c>
      <c r="C106" s="9">
        <f>Summary!E106</f>
        <v>12.826526998223143</v>
      </c>
      <c r="D106" s="9">
        <f>Summary!F106</f>
        <v>18.363967385902221</v>
      </c>
      <c r="E106" s="9">
        <f>Summary!G106</f>
        <v>36.32635494802345</v>
      </c>
      <c r="G106" s="9">
        <f t="shared" si="15"/>
        <v>151760</v>
      </c>
      <c r="H106" s="9">
        <f t="shared" si="16"/>
        <v>12870.739123809188</v>
      </c>
      <c r="I106" s="9">
        <f t="shared" si="17"/>
        <v>14088.587811567175</v>
      </c>
      <c r="J106" s="9">
        <f t="shared" si="18"/>
        <v>11869.914978635028</v>
      </c>
      <c r="L106" s="37">
        <f t="shared" si="11"/>
        <v>0.99963771695813985</v>
      </c>
      <c r="M106" s="37">
        <f t="shared" si="12"/>
        <v>0.99919458195389221</v>
      </c>
      <c r="N106" s="37">
        <f t="shared" si="13"/>
        <v>0.99926207517846333</v>
      </c>
      <c r="O106" s="37">
        <f t="shared" si="14"/>
        <v>0.99808702460414966</v>
      </c>
    </row>
    <row r="107" spans="1:15" x14ac:dyDescent="0.2">
      <c r="A107" t="str">
        <f>Summary!A107</f>
        <v>104 jaar</v>
      </c>
      <c r="B107">
        <f>MalDeath!BS107+FemDeath!BS107</f>
        <v>55</v>
      </c>
      <c r="C107" s="9">
        <f>Summary!E107</f>
        <v>10.374681512773561</v>
      </c>
      <c r="D107" s="9">
        <f>Summary!F107</f>
        <v>10.403996013455334</v>
      </c>
      <c r="E107" s="9">
        <f>Summary!G107</f>
        <v>22.750376214910027</v>
      </c>
      <c r="G107" s="9">
        <f t="shared" si="15"/>
        <v>151815</v>
      </c>
      <c r="H107" s="9">
        <f t="shared" si="16"/>
        <v>12881.113805321962</v>
      </c>
      <c r="I107" s="9">
        <f t="shared" si="17"/>
        <v>14098.991807580631</v>
      </c>
      <c r="J107" s="9">
        <f t="shared" si="18"/>
        <v>11892.665354849938</v>
      </c>
      <c r="L107" s="37">
        <f t="shared" si="11"/>
        <v>1</v>
      </c>
      <c r="M107" s="37">
        <f t="shared" si="12"/>
        <v>1</v>
      </c>
      <c r="N107" s="37">
        <f t="shared" si="13"/>
        <v>1</v>
      </c>
      <c r="O107" s="37">
        <f t="shared" si="14"/>
        <v>1</v>
      </c>
    </row>
    <row r="109" spans="1:15" x14ac:dyDescent="0.2">
      <c r="A109" t="s">
        <v>143</v>
      </c>
      <c r="G109" s="9">
        <f>G107/2</f>
        <v>75907.5</v>
      </c>
      <c r="H109" s="9">
        <f t="shared" ref="H109:J109" si="19">H107/2</f>
        <v>6440.556902660981</v>
      </c>
      <c r="I109" s="9">
        <f t="shared" si="19"/>
        <v>7049.4959037903154</v>
      </c>
      <c r="J109" s="9">
        <f t="shared" si="19"/>
        <v>5946.332677424969</v>
      </c>
      <c r="L109" s="55">
        <f>81+(L84-0.5)/(L84-L83)</f>
        <v>81.520558159352362</v>
      </c>
      <c r="M109" s="55">
        <f>81+(M84-0.5)/(M84-M83)</f>
        <v>81.723689055842769</v>
      </c>
      <c r="N109" s="55">
        <f>77+(N80-0.5)/(N80-N79)</f>
        <v>77.652765535057441</v>
      </c>
      <c r="O109" s="55">
        <f>77+(O80-0.5)/(O80-O79)</f>
        <v>77.367601103557519</v>
      </c>
    </row>
    <row r="111" spans="1:15" x14ac:dyDescent="0.2">
      <c r="L111" s="55"/>
      <c r="M111" s="55"/>
      <c r="N111" s="55"/>
      <c r="O111" s="55"/>
    </row>
  </sheetData>
  <mergeCells count="3">
    <mergeCell ref="C1:E1"/>
    <mergeCell ref="H1:J1"/>
    <mergeCell ref="L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65F-2216-C945-AEC7-D4AA28C087A2}">
  <dimension ref="A3:AH178"/>
  <sheetViews>
    <sheetView topLeftCell="E117" zoomScaleNormal="100" workbookViewId="0">
      <selection activeCell="AH46" sqref="AH46"/>
    </sheetView>
  </sheetViews>
  <sheetFormatPr baseColWidth="10" defaultRowHeight="16" x14ac:dyDescent="0.2"/>
  <cols>
    <col min="1" max="1" width="10.83203125" style="9"/>
  </cols>
  <sheetData>
    <row r="3" spans="1:34" x14ac:dyDescent="0.2">
      <c r="A3" s="9">
        <v>0</v>
      </c>
      <c r="B3">
        <v>0</v>
      </c>
    </row>
    <row r="4" spans="1:34" x14ac:dyDescent="0.2">
      <c r="A4" s="9">
        <f>A3+1</f>
        <v>1</v>
      </c>
      <c r="B4">
        <v>0</v>
      </c>
      <c r="AG4" s="9"/>
    </row>
    <row r="5" spans="1:34" x14ac:dyDescent="0.2">
      <c r="A5" s="9">
        <f t="shared" ref="A5:A68" si="0">A4+1</f>
        <v>2</v>
      </c>
      <c r="B5">
        <v>0</v>
      </c>
      <c r="AG5" s="9"/>
    </row>
    <row r="6" spans="1:34" x14ac:dyDescent="0.2">
      <c r="A6" s="9">
        <f t="shared" si="0"/>
        <v>3</v>
      </c>
      <c r="B6">
        <v>0</v>
      </c>
    </row>
    <row r="7" spans="1:34" x14ac:dyDescent="0.2">
      <c r="A7" s="9">
        <f t="shared" si="0"/>
        <v>4</v>
      </c>
      <c r="B7">
        <v>0</v>
      </c>
    </row>
    <row r="8" spans="1:34" x14ac:dyDescent="0.2">
      <c r="A8" s="9">
        <f t="shared" si="0"/>
        <v>5</v>
      </c>
      <c r="B8">
        <v>0</v>
      </c>
    </row>
    <row r="9" spans="1:34" x14ac:dyDescent="0.2">
      <c r="A9" s="9">
        <f t="shared" si="0"/>
        <v>6</v>
      </c>
      <c r="B9">
        <v>0</v>
      </c>
    </row>
    <row r="10" spans="1:34" x14ac:dyDescent="0.2">
      <c r="A10" s="9">
        <f t="shared" si="0"/>
        <v>7</v>
      </c>
      <c r="B10">
        <v>0</v>
      </c>
      <c r="AG10" s="9"/>
      <c r="AH10" s="9"/>
    </row>
    <row r="11" spans="1:34" x14ac:dyDescent="0.2">
      <c r="A11" s="9">
        <f t="shared" si="0"/>
        <v>8</v>
      </c>
      <c r="B11">
        <v>0</v>
      </c>
      <c r="AG11" s="9"/>
    </row>
    <row r="12" spans="1:34" x14ac:dyDescent="0.2">
      <c r="A12" s="9">
        <f t="shared" si="0"/>
        <v>9</v>
      </c>
      <c r="B12">
        <v>0</v>
      </c>
    </row>
    <row r="13" spans="1:34" x14ac:dyDescent="0.2">
      <c r="A13" s="9">
        <f t="shared" si="0"/>
        <v>10</v>
      </c>
      <c r="B13">
        <v>0</v>
      </c>
    </row>
    <row r="14" spans="1:34" x14ac:dyDescent="0.2">
      <c r="A14" s="9">
        <f t="shared" si="0"/>
        <v>11</v>
      </c>
      <c r="B14">
        <v>0</v>
      </c>
    </row>
    <row r="15" spans="1:34" x14ac:dyDescent="0.2">
      <c r="A15" s="9">
        <f t="shared" si="0"/>
        <v>12</v>
      </c>
      <c r="B15">
        <v>0</v>
      </c>
    </row>
    <row r="16" spans="1:34" x14ac:dyDescent="0.2">
      <c r="A16" s="9">
        <f t="shared" si="0"/>
        <v>13</v>
      </c>
      <c r="B16">
        <v>0</v>
      </c>
    </row>
    <row r="17" spans="1:2" x14ac:dyDescent="0.2">
      <c r="A17" s="9">
        <f t="shared" si="0"/>
        <v>14</v>
      </c>
      <c r="B17">
        <v>0</v>
      </c>
    </row>
    <row r="18" spans="1:2" x14ac:dyDescent="0.2">
      <c r="A18" s="9">
        <f t="shared" si="0"/>
        <v>15</v>
      </c>
      <c r="B18">
        <v>0</v>
      </c>
    </row>
    <row r="19" spans="1:2" x14ac:dyDescent="0.2">
      <c r="A19" s="9">
        <f t="shared" si="0"/>
        <v>16</v>
      </c>
      <c r="B19">
        <v>0</v>
      </c>
    </row>
    <row r="20" spans="1:2" x14ac:dyDescent="0.2">
      <c r="A20" s="9">
        <f t="shared" si="0"/>
        <v>17</v>
      </c>
      <c r="B20">
        <v>0</v>
      </c>
    </row>
    <row r="21" spans="1:2" x14ac:dyDescent="0.2">
      <c r="A21" s="9">
        <f t="shared" si="0"/>
        <v>18</v>
      </c>
      <c r="B21">
        <v>0</v>
      </c>
    </row>
    <row r="22" spans="1:2" x14ac:dyDescent="0.2">
      <c r="A22" s="9">
        <f t="shared" si="0"/>
        <v>19</v>
      </c>
      <c r="B22">
        <v>0</v>
      </c>
    </row>
    <row r="23" spans="1:2" x14ac:dyDescent="0.2">
      <c r="A23" s="9">
        <f t="shared" si="0"/>
        <v>20</v>
      </c>
      <c r="B23">
        <v>0</v>
      </c>
    </row>
    <row r="24" spans="1:2" x14ac:dyDescent="0.2">
      <c r="A24" s="9">
        <f t="shared" si="0"/>
        <v>21</v>
      </c>
      <c r="B24">
        <v>0</v>
      </c>
    </row>
    <row r="25" spans="1:2" x14ac:dyDescent="0.2">
      <c r="A25" s="9">
        <f t="shared" si="0"/>
        <v>22</v>
      </c>
      <c r="B25">
        <v>0</v>
      </c>
    </row>
    <row r="26" spans="1:2" x14ac:dyDescent="0.2">
      <c r="A26" s="9">
        <f t="shared" si="0"/>
        <v>23</v>
      </c>
      <c r="B26">
        <v>0</v>
      </c>
    </row>
    <row r="27" spans="1:2" x14ac:dyDescent="0.2">
      <c r="A27" s="9">
        <f t="shared" si="0"/>
        <v>24</v>
      </c>
      <c r="B27">
        <v>0</v>
      </c>
    </row>
    <row r="28" spans="1:2" x14ac:dyDescent="0.2">
      <c r="A28" s="9">
        <f t="shared" si="0"/>
        <v>25</v>
      </c>
      <c r="B28">
        <v>0</v>
      </c>
    </row>
    <row r="29" spans="1:2" x14ac:dyDescent="0.2">
      <c r="A29" s="9">
        <f t="shared" si="0"/>
        <v>26</v>
      </c>
      <c r="B29">
        <v>0</v>
      </c>
    </row>
    <row r="30" spans="1:2" x14ac:dyDescent="0.2">
      <c r="A30" s="9">
        <f t="shared" si="0"/>
        <v>27</v>
      </c>
      <c r="B30">
        <v>0</v>
      </c>
    </row>
    <row r="31" spans="1:2" x14ac:dyDescent="0.2">
      <c r="A31" s="9">
        <f t="shared" si="0"/>
        <v>28</v>
      </c>
      <c r="B31">
        <v>0</v>
      </c>
    </row>
    <row r="32" spans="1:2" x14ac:dyDescent="0.2">
      <c r="A32" s="9">
        <f t="shared" si="0"/>
        <v>29</v>
      </c>
      <c r="B32">
        <v>0</v>
      </c>
    </row>
    <row r="33" spans="1:2" x14ac:dyDescent="0.2">
      <c r="A33" s="9">
        <f t="shared" si="0"/>
        <v>30</v>
      </c>
      <c r="B33">
        <v>0</v>
      </c>
    </row>
    <row r="34" spans="1:2" x14ac:dyDescent="0.2">
      <c r="A34" s="9">
        <f t="shared" si="0"/>
        <v>31</v>
      </c>
      <c r="B34">
        <v>0</v>
      </c>
    </row>
    <row r="35" spans="1:2" x14ac:dyDescent="0.2">
      <c r="A35" s="9">
        <f t="shared" si="0"/>
        <v>32</v>
      </c>
      <c r="B35">
        <v>0</v>
      </c>
    </row>
    <row r="36" spans="1:2" x14ac:dyDescent="0.2">
      <c r="A36" s="9">
        <f t="shared" si="0"/>
        <v>33</v>
      </c>
      <c r="B36">
        <v>0</v>
      </c>
    </row>
    <row r="37" spans="1:2" x14ac:dyDescent="0.2">
      <c r="A37" s="9">
        <f t="shared" si="0"/>
        <v>34</v>
      </c>
      <c r="B37">
        <v>0</v>
      </c>
    </row>
    <row r="38" spans="1:2" x14ac:dyDescent="0.2">
      <c r="A38" s="9">
        <f t="shared" si="0"/>
        <v>35</v>
      </c>
      <c r="B38">
        <v>0</v>
      </c>
    </row>
    <row r="39" spans="1:2" x14ac:dyDescent="0.2">
      <c r="A39" s="9">
        <f t="shared" si="0"/>
        <v>36</v>
      </c>
      <c r="B39">
        <v>0</v>
      </c>
    </row>
    <row r="40" spans="1:2" x14ac:dyDescent="0.2">
      <c r="A40" s="9">
        <f t="shared" si="0"/>
        <v>37</v>
      </c>
      <c r="B40">
        <v>0</v>
      </c>
    </row>
    <row r="41" spans="1:2" x14ac:dyDescent="0.2">
      <c r="A41" s="9">
        <f t="shared" si="0"/>
        <v>38</v>
      </c>
      <c r="B41">
        <v>0</v>
      </c>
    </row>
    <row r="42" spans="1:2" x14ac:dyDescent="0.2">
      <c r="A42" s="9">
        <f t="shared" si="0"/>
        <v>39</v>
      </c>
      <c r="B42">
        <v>0</v>
      </c>
    </row>
    <row r="43" spans="1:2" x14ac:dyDescent="0.2">
      <c r="A43" s="9">
        <f t="shared" si="0"/>
        <v>40</v>
      </c>
      <c r="B43">
        <v>0</v>
      </c>
    </row>
    <row r="44" spans="1:2" x14ac:dyDescent="0.2">
      <c r="A44" s="9">
        <f t="shared" si="0"/>
        <v>41</v>
      </c>
      <c r="B44">
        <v>0</v>
      </c>
    </row>
    <row r="45" spans="1:2" x14ac:dyDescent="0.2">
      <c r="A45" s="9">
        <f t="shared" si="0"/>
        <v>42</v>
      </c>
      <c r="B45">
        <v>0</v>
      </c>
    </row>
    <row r="46" spans="1:2" x14ac:dyDescent="0.2">
      <c r="A46" s="9">
        <f t="shared" si="0"/>
        <v>43</v>
      </c>
      <c r="B46">
        <v>0</v>
      </c>
    </row>
    <row r="47" spans="1:2" x14ac:dyDescent="0.2">
      <c r="A47" s="9">
        <f t="shared" si="0"/>
        <v>44</v>
      </c>
      <c r="B47">
        <v>0</v>
      </c>
    </row>
    <row r="48" spans="1:2" x14ac:dyDescent="0.2">
      <c r="A48" s="9">
        <f t="shared" si="0"/>
        <v>45</v>
      </c>
      <c r="B48">
        <v>0</v>
      </c>
    </row>
    <row r="49" spans="1:2" x14ac:dyDescent="0.2">
      <c r="A49" s="9">
        <f t="shared" si="0"/>
        <v>46</v>
      </c>
      <c r="B49">
        <v>0</v>
      </c>
    </row>
    <row r="50" spans="1:2" x14ac:dyDescent="0.2">
      <c r="A50" s="9">
        <f t="shared" si="0"/>
        <v>47</v>
      </c>
      <c r="B50">
        <v>0</v>
      </c>
    </row>
    <row r="51" spans="1:2" x14ac:dyDescent="0.2">
      <c r="A51" s="9">
        <f t="shared" si="0"/>
        <v>48</v>
      </c>
      <c r="B51">
        <v>0</v>
      </c>
    </row>
    <row r="52" spans="1:2" x14ac:dyDescent="0.2">
      <c r="A52" s="9">
        <f t="shared" si="0"/>
        <v>49</v>
      </c>
      <c r="B52">
        <v>0</v>
      </c>
    </row>
    <row r="53" spans="1:2" x14ac:dyDescent="0.2">
      <c r="A53" s="9">
        <f t="shared" si="0"/>
        <v>50</v>
      </c>
      <c r="B53">
        <v>0</v>
      </c>
    </row>
    <row r="54" spans="1:2" x14ac:dyDescent="0.2">
      <c r="A54" s="9">
        <f t="shared" si="0"/>
        <v>51</v>
      </c>
      <c r="B54">
        <v>0</v>
      </c>
    </row>
    <row r="55" spans="1:2" x14ac:dyDescent="0.2">
      <c r="A55" s="9">
        <f t="shared" si="0"/>
        <v>52</v>
      </c>
      <c r="B55">
        <v>0</v>
      </c>
    </row>
    <row r="56" spans="1:2" x14ac:dyDescent="0.2">
      <c r="A56" s="9">
        <f t="shared" si="0"/>
        <v>53</v>
      </c>
      <c r="B56">
        <v>0</v>
      </c>
    </row>
    <row r="57" spans="1:2" x14ac:dyDescent="0.2">
      <c r="A57" s="9">
        <f t="shared" si="0"/>
        <v>54</v>
      </c>
      <c r="B57">
        <v>0</v>
      </c>
    </row>
    <row r="58" spans="1:2" x14ac:dyDescent="0.2">
      <c r="A58" s="9">
        <f t="shared" si="0"/>
        <v>55</v>
      </c>
      <c r="B58">
        <v>0</v>
      </c>
    </row>
    <row r="59" spans="1:2" x14ac:dyDescent="0.2">
      <c r="A59" s="9">
        <f t="shared" si="0"/>
        <v>56</v>
      </c>
      <c r="B59">
        <v>0</v>
      </c>
    </row>
    <row r="60" spans="1:2" x14ac:dyDescent="0.2">
      <c r="A60" s="9">
        <f t="shared" si="0"/>
        <v>57</v>
      </c>
      <c r="B60">
        <v>0</v>
      </c>
    </row>
    <row r="61" spans="1:2" x14ac:dyDescent="0.2">
      <c r="A61" s="9">
        <f t="shared" si="0"/>
        <v>58</v>
      </c>
      <c r="B61">
        <v>0</v>
      </c>
    </row>
    <row r="62" spans="1:2" x14ac:dyDescent="0.2">
      <c r="A62" s="9">
        <f t="shared" si="0"/>
        <v>59</v>
      </c>
      <c r="B62">
        <v>0</v>
      </c>
    </row>
    <row r="63" spans="1:2" x14ac:dyDescent="0.2">
      <c r="A63" s="9">
        <f t="shared" si="0"/>
        <v>60</v>
      </c>
      <c r="B63">
        <v>0</v>
      </c>
    </row>
    <row r="64" spans="1:2" x14ac:dyDescent="0.2">
      <c r="A64" s="9">
        <f t="shared" si="0"/>
        <v>61</v>
      </c>
      <c r="B64">
        <v>0</v>
      </c>
    </row>
    <row r="65" spans="1:2" x14ac:dyDescent="0.2">
      <c r="A65" s="9">
        <f t="shared" si="0"/>
        <v>62</v>
      </c>
      <c r="B65">
        <v>0</v>
      </c>
    </row>
    <row r="66" spans="1:2" x14ac:dyDescent="0.2">
      <c r="A66" s="9">
        <f t="shared" si="0"/>
        <v>63</v>
      </c>
      <c r="B66">
        <v>0</v>
      </c>
    </row>
    <row r="67" spans="1:2" x14ac:dyDescent="0.2">
      <c r="A67" s="9">
        <f t="shared" si="0"/>
        <v>64</v>
      </c>
      <c r="B67">
        <v>0</v>
      </c>
    </row>
    <row r="68" spans="1:2" x14ac:dyDescent="0.2">
      <c r="A68" s="9">
        <f t="shared" si="0"/>
        <v>65</v>
      </c>
      <c r="B68">
        <v>0</v>
      </c>
    </row>
    <row r="69" spans="1:2" x14ac:dyDescent="0.2">
      <c r="A69" s="9">
        <f t="shared" ref="A69:A132" si="1">A68+1</f>
        <v>66</v>
      </c>
      <c r="B69">
        <v>0</v>
      </c>
    </row>
    <row r="70" spans="1:2" x14ac:dyDescent="0.2">
      <c r="A70" s="9">
        <f t="shared" si="1"/>
        <v>67</v>
      </c>
      <c r="B70">
        <v>0</v>
      </c>
    </row>
    <row r="71" spans="1:2" x14ac:dyDescent="0.2">
      <c r="A71" s="9">
        <f t="shared" si="1"/>
        <v>68</v>
      </c>
      <c r="B71">
        <v>0</v>
      </c>
    </row>
    <row r="72" spans="1:2" x14ac:dyDescent="0.2">
      <c r="A72" s="9">
        <f t="shared" si="1"/>
        <v>69</v>
      </c>
      <c r="B72">
        <v>0</v>
      </c>
    </row>
    <row r="73" spans="1:2" x14ac:dyDescent="0.2">
      <c r="A73" s="9">
        <f t="shared" si="1"/>
        <v>70</v>
      </c>
      <c r="B73">
        <v>0</v>
      </c>
    </row>
    <row r="74" spans="1:2" x14ac:dyDescent="0.2">
      <c r="A74" s="9">
        <f t="shared" si="1"/>
        <v>71</v>
      </c>
      <c r="B74">
        <v>0</v>
      </c>
    </row>
    <row r="75" spans="1:2" x14ac:dyDescent="0.2">
      <c r="A75" s="9">
        <f t="shared" si="1"/>
        <v>72</v>
      </c>
      <c r="B75">
        <v>0</v>
      </c>
    </row>
    <row r="76" spans="1:2" x14ac:dyDescent="0.2">
      <c r="A76" s="9">
        <f t="shared" si="1"/>
        <v>73</v>
      </c>
      <c r="B76">
        <v>0</v>
      </c>
    </row>
    <row r="77" spans="1:2" x14ac:dyDescent="0.2">
      <c r="A77" s="9">
        <f t="shared" si="1"/>
        <v>74</v>
      </c>
      <c r="B77">
        <v>0</v>
      </c>
    </row>
    <row r="78" spans="1:2" x14ac:dyDescent="0.2">
      <c r="A78" s="9">
        <f t="shared" si="1"/>
        <v>75</v>
      </c>
      <c r="B78">
        <v>0</v>
      </c>
    </row>
    <row r="79" spans="1:2" x14ac:dyDescent="0.2">
      <c r="A79" s="9">
        <f t="shared" si="1"/>
        <v>76</v>
      </c>
      <c r="B79">
        <v>0</v>
      </c>
    </row>
    <row r="80" spans="1:2" x14ac:dyDescent="0.2">
      <c r="A80" s="9">
        <f t="shared" si="1"/>
        <v>77</v>
      </c>
      <c r="B80">
        <v>0</v>
      </c>
    </row>
    <row r="81" spans="1:2" x14ac:dyDescent="0.2">
      <c r="A81" s="9">
        <f t="shared" si="1"/>
        <v>78</v>
      </c>
      <c r="B81">
        <v>0</v>
      </c>
    </row>
    <row r="82" spans="1:2" x14ac:dyDescent="0.2">
      <c r="A82" s="9">
        <f t="shared" si="1"/>
        <v>79</v>
      </c>
      <c r="B82">
        <v>0</v>
      </c>
    </row>
    <row r="83" spans="1:2" x14ac:dyDescent="0.2">
      <c r="A83" s="9">
        <f t="shared" si="1"/>
        <v>80</v>
      </c>
      <c r="B83">
        <v>0</v>
      </c>
    </row>
    <row r="84" spans="1:2" x14ac:dyDescent="0.2">
      <c r="A84" s="9">
        <f t="shared" si="1"/>
        <v>81</v>
      </c>
      <c r="B84">
        <v>0</v>
      </c>
    </row>
    <row r="85" spans="1:2" x14ac:dyDescent="0.2">
      <c r="A85" s="9">
        <f t="shared" si="1"/>
        <v>82</v>
      </c>
      <c r="B85">
        <v>0</v>
      </c>
    </row>
    <row r="86" spans="1:2" x14ac:dyDescent="0.2">
      <c r="A86" s="9">
        <f t="shared" si="1"/>
        <v>83</v>
      </c>
      <c r="B86">
        <v>0</v>
      </c>
    </row>
    <row r="87" spans="1:2" x14ac:dyDescent="0.2">
      <c r="A87" s="9">
        <f t="shared" si="1"/>
        <v>84</v>
      </c>
      <c r="B87">
        <v>0</v>
      </c>
    </row>
    <row r="88" spans="1:2" x14ac:dyDescent="0.2">
      <c r="A88" s="9">
        <f t="shared" si="1"/>
        <v>85</v>
      </c>
      <c r="B88">
        <v>0</v>
      </c>
    </row>
    <row r="89" spans="1:2" x14ac:dyDescent="0.2">
      <c r="A89" s="9">
        <f t="shared" si="1"/>
        <v>86</v>
      </c>
      <c r="B89">
        <v>0</v>
      </c>
    </row>
    <row r="90" spans="1:2" x14ac:dyDescent="0.2">
      <c r="A90" s="9">
        <f t="shared" si="1"/>
        <v>87</v>
      </c>
      <c r="B90">
        <v>0</v>
      </c>
    </row>
    <row r="91" spans="1:2" x14ac:dyDescent="0.2">
      <c r="A91" s="9">
        <f t="shared" si="1"/>
        <v>88</v>
      </c>
      <c r="B91">
        <v>0</v>
      </c>
    </row>
    <row r="92" spans="1:2" x14ac:dyDescent="0.2">
      <c r="A92" s="9">
        <f t="shared" si="1"/>
        <v>89</v>
      </c>
      <c r="B92">
        <v>0</v>
      </c>
    </row>
    <row r="93" spans="1:2" x14ac:dyDescent="0.2">
      <c r="A93" s="9">
        <f t="shared" si="1"/>
        <v>90</v>
      </c>
      <c r="B93">
        <v>0</v>
      </c>
    </row>
    <row r="94" spans="1:2" x14ac:dyDescent="0.2">
      <c r="A94" s="9">
        <f t="shared" si="1"/>
        <v>91</v>
      </c>
      <c r="B94">
        <v>0</v>
      </c>
    </row>
    <row r="95" spans="1:2" x14ac:dyDescent="0.2">
      <c r="A95" s="9">
        <f t="shared" si="1"/>
        <v>92</v>
      </c>
      <c r="B95">
        <v>0</v>
      </c>
    </row>
    <row r="96" spans="1:2" x14ac:dyDescent="0.2">
      <c r="A96" s="9">
        <f t="shared" si="1"/>
        <v>93</v>
      </c>
      <c r="B96">
        <v>0</v>
      </c>
    </row>
    <row r="97" spans="1:2" x14ac:dyDescent="0.2">
      <c r="A97" s="9">
        <f t="shared" si="1"/>
        <v>94</v>
      </c>
      <c r="B97">
        <v>0</v>
      </c>
    </row>
    <row r="98" spans="1:2" x14ac:dyDescent="0.2">
      <c r="A98" s="9">
        <f t="shared" si="1"/>
        <v>95</v>
      </c>
      <c r="B98">
        <v>0</v>
      </c>
    </row>
    <row r="99" spans="1:2" x14ac:dyDescent="0.2">
      <c r="A99" s="9">
        <f t="shared" si="1"/>
        <v>96</v>
      </c>
      <c r="B99">
        <v>0</v>
      </c>
    </row>
    <row r="100" spans="1:2" x14ac:dyDescent="0.2">
      <c r="A100" s="9">
        <f t="shared" si="1"/>
        <v>97</v>
      </c>
      <c r="B100">
        <v>0</v>
      </c>
    </row>
    <row r="101" spans="1:2" x14ac:dyDescent="0.2">
      <c r="A101" s="9">
        <f t="shared" si="1"/>
        <v>98</v>
      </c>
      <c r="B101">
        <v>0</v>
      </c>
    </row>
    <row r="102" spans="1:2" x14ac:dyDescent="0.2">
      <c r="A102" s="9">
        <f t="shared" si="1"/>
        <v>99</v>
      </c>
      <c r="B102">
        <v>0</v>
      </c>
    </row>
    <row r="103" spans="1:2" x14ac:dyDescent="0.2">
      <c r="A103" s="9">
        <f t="shared" si="1"/>
        <v>100</v>
      </c>
      <c r="B103">
        <v>0</v>
      </c>
    </row>
    <row r="104" spans="1:2" x14ac:dyDescent="0.2">
      <c r="A104" s="9">
        <f t="shared" si="1"/>
        <v>101</v>
      </c>
      <c r="B104">
        <v>0</v>
      </c>
    </row>
    <row r="105" spans="1:2" x14ac:dyDescent="0.2">
      <c r="A105" s="9">
        <f t="shared" si="1"/>
        <v>102</v>
      </c>
      <c r="B105">
        <v>0</v>
      </c>
    </row>
    <row r="106" spans="1:2" x14ac:dyDescent="0.2">
      <c r="A106" s="9">
        <f t="shared" si="1"/>
        <v>103</v>
      </c>
      <c r="B106">
        <v>0</v>
      </c>
    </row>
    <row r="107" spans="1:2" x14ac:dyDescent="0.2">
      <c r="A107" s="9">
        <f t="shared" si="1"/>
        <v>104</v>
      </c>
      <c r="B107">
        <v>0</v>
      </c>
    </row>
    <row r="108" spans="1:2" x14ac:dyDescent="0.2">
      <c r="A108" s="9">
        <f t="shared" si="1"/>
        <v>105</v>
      </c>
      <c r="B108">
        <v>0</v>
      </c>
    </row>
    <row r="109" spans="1:2" x14ac:dyDescent="0.2">
      <c r="A109" s="9">
        <f t="shared" si="1"/>
        <v>106</v>
      </c>
      <c r="B109">
        <v>0</v>
      </c>
    </row>
    <row r="110" spans="1:2" x14ac:dyDescent="0.2">
      <c r="A110" s="9">
        <f t="shared" si="1"/>
        <v>107</v>
      </c>
      <c r="B110">
        <v>0</v>
      </c>
    </row>
    <row r="111" spans="1:2" x14ac:dyDescent="0.2">
      <c r="A111" s="9">
        <f t="shared" si="1"/>
        <v>108</v>
      </c>
      <c r="B111">
        <v>0</v>
      </c>
    </row>
    <row r="112" spans="1:2" x14ac:dyDescent="0.2">
      <c r="A112" s="9">
        <f t="shared" si="1"/>
        <v>109</v>
      </c>
      <c r="B112">
        <v>0</v>
      </c>
    </row>
    <row r="113" spans="1:2" x14ac:dyDescent="0.2">
      <c r="A113" s="9">
        <f t="shared" si="1"/>
        <v>110</v>
      </c>
      <c r="B113">
        <v>0</v>
      </c>
    </row>
    <row r="114" spans="1:2" x14ac:dyDescent="0.2">
      <c r="A114" s="9">
        <f t="shared" si="1"/>
        <v>111</v>
      </c>
      <c r="B114">
        <v>0</v>
      </c>
    </row>
    <row r="115" spans="1:2" x14ac:dyDescent="0.2">
      <c r="A115" s="9">
        <f t="shared" si="1"/>
        <v>112</v>
      </c>
      <c r="B115">
        <v>0</v>
      </c>
    </row>
    <row r="116" spans="1:2" x14ac:dyDescent="0.2">
      <c r="A116" s="9">
        <f t="shared" si="1"/>
        <v>113</v>
      </c>
      <c r="B116">
        <v>0</v>
      </c>
    </row>
    <row r="117" spans="1:2" x14ac:dyDescent="0.2">
      <c r="A117" s="9">
        <f t="shared" si="1"/>
        <v>114</v>
      </c>
      <c r="B117">
        <v>0</v>
      </c>
    </row>
    <row r="118" spans="1:2" x14ac:dyDescent="0.2">
      <c r="A118" s="9">
        <f t="shared" si="1"/>
        <v>115</v>
      </c>
      <c r="B118">
        <v>0</v>
      </c>
    </row>
    <row r="119" spans="1:2" x14ac:dyDescent="0.2">
      <c r="A119" s="9">
        <f t="shared" si="1"/>
        <v>116</v>
      </c>
      <c r="B119">
        <v>0</v>
      </c>
    </row>
    <row r="120" spans="1:2" x14ac:dyDescent="0.2">
      <c r="A120" s="9">
        <f t="shared" si="1"/>
        <v>117</v>
      </c>
      <c r="B120">
        <v>0</v>
      </c>
    </row>
    <row r="121" spans="1:2" x14ac:dyDescent="0.2">
      <c r="A121" s="9">
        <f t="shared" si="1"/>
        <v>118</v>
      </c>
      <c r="B121">
        <v>0</v>
      </c>
    </row>
    <row r="122" spans="1:2" x14ac:dyDescent="0.2">
      <c r="A122" s="9">
        <f t="shared" si="1"/>
        <v>119</v>
      </c>
      <c r="B122">
        <v>0</v>
      </c>
    </row>
    <row r="123" spans="1:2" x14ac:dyDescent="0.2">
      <c r="A123" s="9">
        <f t="shared" si="1"/>
        <v>120</v>
      </c>
      <c r="B123">
        <v>0</v>
      </c>
    </row>
    <row r="124" spans="1:2" x14ac:dyDescent="0.2">
      <c r="A124" s="9">
        <f t="shared" si="1"/>
        <v>121</v>
      </c>
      <c r="B124">
        <v>0</v>
      </c>
    </row>
    <row r="125" spans="1:2" x14ac:dyDescent="0.2">
      <c r="A125" s="9">
        <f t="shared" si="1"/>
        <v>122</v>
      </c>
      <c r="B125">
        <v>0</v>
      </c>
    </row>
    <row r="126" spans="1:2" x14ac:dyDescent="0.2">
      <c r="A126" s="9">
        <f t="shared" si="1"/>
        <v>123</v>
      </c>
      <c r="B126">
        <v>0</v>
      </c>
    </row>
    <row r="127" spans="1:2" x14ac:dyDescent="0.2">
      <c r="A127" s="9">
        <f t="shared" si="1"/>
        <v>124</v>
      </c>
      <c r="B127">
        <v>0</v>
      </c>
    </row>
    <row r="128" spans="1:2" x14ac:dyDescent="0.2">
      <c r="A128" s="9">
        <f t="shared" si="1"/>
        <v>125</v>
      </c>
      <c r="B128">
        <v>0</v>
      </c>
    </row>
    <row r="129" spans="1:2" x14ac:dyDescent="0.2">
      <c r="A129" s="9">
        <f t="shared" si="1"/>
        <v>126</v>
      </c>
      <c r="B129">
        <v>0</v>
      </c>
    </row>
    <row r="130" spans="1:2" x14ac:dyDescent="0.2">
      <c r="A130" s="9">
        <f t="shared" si="1"/>
        <v>127</v>
      </c>
      <c r="B130">
        <v>0</v>
      </c>
    </row>
    <row r="131" spans="1:2" x14ac:dyDescent="0.2">
      <c r="A131" s="9">
        <f t="shared" si="1"/>
        <v>128</v>
      </c>
      <c r="B131">
        <v>0</v>
      </c>
    </row>
    <row r="132" spans="1:2" x14ac:dyDescent="0.2">
      <c r="A132" s="9">
        <f t="shared" si="1"/>
        <v>129</v>
      </c>
      <c r="B132">
        <v>0</v>
      </c>
    </row>
    <row r="133" spans="1:2" x14ac:dyDescent="0.2">
      <c r="A133" s="9">
        <f t="shared" ref="A133:A178" si="2">A132+1</f>
        <v>130</v>
      </c>
      <c r="B133">
        <v>0</v>
      </c>
    </row>
    <row r="134" spans="1:2" x14ac:dyDescent="0.2">
      <c r="A134" s="9">
        <f t="shared" si="2"/>
        <v>131</v>
      </c>
      <c r="B134">
        <v>0</v>
      </c>
    </row>
    <row r="135" spans="1:2" x14ac:dyDescent="0.2">
      <c r="A135" s="9">
        <f t="shared" si="2"/>
        <v>132</v>
      </c>
      <c r="B135">
        <v>0</v>
      </c>
    </row>
    <row r="136" spans="1:2" x14ac:dyDescent="0.2">
      <c r="A136" s="9">
        <f t="shared" si="2"/>
        <v>133</v>
      </c>
      <c r="B136">
        <v>0</v>
      </c>
    </row>
    <row r="137" spans="1:2" x14ac:dyDescent="0.2">
      <c r="A137" s="9">
        <f t="shared" si="2"/>
        <v>134</v>
      </c>
      <c r="B137">
        <v>0</v>
      </c>
    </row>
    <row r="138" spans="1:2" x14ac:dyDescent="0.2">
      <c r="A138" s="9">
        <f t="shared" si="2"/>
        <v>135</v>
      </c>
      <c r="B138">
        <v>0</v>
      </c>
    </row>
    <row r="139" spans="1:2" x14ac:dyDescent="0.2">
      <c r="A139" s="9">
        <f t="shared" si="2"/>
        <v>136</v>
      </c>
      <c r="B139">
        <v>0</v>
      </c>
    </row>
    <row r="140" spans="1:2" x14ac:dyDescent="0.2">
      <c r="A140" s="9">
        <f t="shared" si="2"/>
        <v>137</v>
      </c>
      <c r="B140">
        <v>0</v>
      </c>
    </row>
    <row r="141" spans="1:2" x14ac:dyDescent="0.2">
      <c r="A141" s="9">
        <f t="shared" si="2"/>
        <v>138</v>
      </c>
      <c r="B141">
        <v>0</v>
      </c>
    </row>
    <row r="142" spans="1:2" x14ac:dyDescent="0.2">
      <c r="A142" s="9">
        <f t="shared" si="2"/>
        <v>139</v>
      </c>
      <c r="B142">
        <v>0</v>
      </c>
    </row>
    <row r="143" spans="1:2" x14ac:dyDescent="0.2">
      <c r="A143" s="9">
        <f t="shared" si="2"/>
        <v>140</v>
      </c>
      <c r="B143">
        <v>0</v>
      </c>
    </row>
    <row r="144" spans="1:2" x14ac:dyDescent="0.2">
      <c r="A144" s="9">
        <f t="shared" si="2"/>
        <v>141</v>
      </c>
      <c r="B144">
        <v>0</v>
      </c>
    </row>
    <row r="145" spans="1:2" x14ac:dyDescent="0.2">
      <c r="A145" s="9">
        <f t="shared" si="2"/>
        <v>142</v>
      </c>
      <c r="B145">
        <v>0</v>
      </c>
    </row>
    <row r="146" spans="1:2" x14ac:dyDescent="0.2">
      <c r="A146" s="9">
        <f t="shared" si="2"/>
        <v>143</v>
      </c>
      <c r="B146">
        <v>0</v>
      </c>
    </row>
    <row r="147" spans="1:2" x14ac:dyDescent="0.2">
      <c r="A147" s="9">
        <f t="shared" si="2"/>
        <v>144</v>
      </c>
      <c r="B147">
        <v>0</v>
      </c>
    </row>
    <row r="148" spans="1:2" x14ac:dyDescent="0.2">
      <c r="A148" s="9">
        <f t="shared" si="2"/>
        <v>145</v>
      </c>
      <c r="B148">
        <v>0</v>
      </c>
    </row>
    <row r="149" spans="1:2" x14ac:dyDescent="0.2">
      <c r="A149" s="9">
        <f t="shared" si="2"/>
        <v>146</v>
      </c>
      <c r="B149">
        <v>0</v>
      </c>
    </row>
    <row r="150" spans="1:2" x14ac:dyDescent="0.2">
      <c r="A150" s="9">
        <f t="shared" si="2"/>
        <v>147</v>
      </c>
      <c r="B150">
        <v>0</v>
      </c>
    </row>
    <row r="151" spans="1:2" x14ac:dyDescent="0.2">
      <c r="A151" s="9">
        <f t="shared" si="2"/>
        <v>148</v>
      </c>
      <c r="B151">
        <v>0</v>
      </c>
    </row>
    <row r="152" spans="1:2" x14ac:dyDescent="0.2">
      <c r="A152" s="9">
        <f t="shared" si="2"/>
        <v>149</v>
      </c>
      <c r="B152">
        <v>0</v>
      </c>
    </row>
    <row r="153" spans="1:2" x14ac:dyDescent="0.2">
      <c r="A153" s="9">
        <f t="shared" si="2"/>
        <v>150</v>
      </c>
      <c r="B153">
        <v>0</v>
      </c>
    </row>
    <row r="154" spans="1:2" x14ac:dyDescent="0.2">
      <c r="A154" s="9">
        <f t="shared" si="2"/>
        <v>151</v>
      </c>
      <c r="B154">
        <v>0</v>
      </c>
    </row>
    <row r="155" spans="1:2" x14ac:dyDescent="0.2">
      <c r="A155" s="9">
        <f t="shared" si="2"/>
        <v>152</v>
      </c>
      <c r="B155">
        <v>0</v>
      </c>
    </row>
    <row r="156" spans="1:2" x14ac:dyDescent="0.2">
      <c r="A156" s="9">
        <f t="shared" si="2"/>
        <v>153</v>
      </c>
      <c r="B156">
        <v>0</v>
      </c>
    </row>
    <row r="157" spans="1:2" x14ac:dyDescent="0.2">
      <c r="A157" s="9">
        <f t="shared" si="2"/>
        <v>154</v>
      </c>
      <c r="B157">
        <v>0</v>
      </c>
    </row>
    <row r="158" spans="1:2" x14ac:dyDescent="0.2">
      <c r="A158" s="9">
        <f t="shared" si="2"/>
        <v>155</v>
      </c>
      <c r="B158">
        <v>0</v>
      </c>
    </row>
    <row r="159" spans="1:2" x14ac:dyDescent="0.2">
      <c r="A159" s="9">
        <f t="shared" si="2"/>
        <v>156</v>
      </c>
      <c r="B159">
        <v>0</v>
      </c>
    </row>
    <row r="160" spans="1:2" x14ac:dyDescent="0.2">
      <c r="A160" s="9">
        <f t="shared" si="2"/>
        <v>157</v>
      </c>
      <c r="B160">
        <v>0</v>
      </c>
    </row>
    <row r="161" spans="1:2" x14ac:dyDescent="0.2">
      <c r="A161" s="9">
        <f t="shared" si="2"/>
        <v>158</v>
      </c>
      <c r="B161">
        <v>0</v>
      </c>
    </row>
    <row r="162" spans="1:2" x14ac:dyDescent="0.2">
      <c r="A162" s="9">
        <f t="shared" si="2"/>
        <v>159</v>
      </c>
      <c r="B162">
        <v>0</v>
      </c>
    </row>
    <row r="163" spans="1:2" x14ac:dyDescent="0.2">
      <c r="A163" s="9">
        <f t="shared" si="2"/>
        <v>160</v>
      </c>
      <c r="B163">
        <v>0</v>
      </c>
    </row>
    <row r="164" spans="1:2" x14ac:dyDescent="0.2">
      <c r="A164" s="9">
        <f t="shared" si="2"/>
        <v>161</v>
      </c>
      <c r="B164">
        <v>0</v>
      </c>
    </row>
    <row r="165" spans="1:2" x14ac:dyDescent="0.2">
      <c r="A165" s="9">
        <f t="shared" si="2"/>
        <v>162</v>
      </c>
      <c r="B165">
        <v>0</v>
      </c>
    </row>
    <row r="166" spans="1:2" x14ac:dyDescent="0.2">
      <c r="A166" s="9">
        <f t="shared" si="2"/>
        <v>163</v>
      </c>
      <c r="B166">
        <v>0</v>
      </c>
    </row>
    <row r="167" spans="1:2" x14ac:dyDescent="0.2">
      <c r="A167" s="9">
        <f t="shared" si="2"/>
        <v>164</v>
      </c>
      <c r="B167">
        <v>0</v>
      </c>
    </row>
    <row r="168" spans="1:2" x14ac:dyDescent="0.2">
      <c r="A168" s="9">
        <f t="shared" si="2"/>
        <v>165</v>
      </c>
      <c r="B168">
        <v>0</v>
      </c>
    </row>
    <row r="169" spans="1:2" x14ac:dyDescent="0.2">
      <c r="A169" s="9">
        <f t="shared" si="2"/>
        <v>166</v>
      </c>
      <c r="B169">
        <v>0</v>
      </c>
    </row>
    <row r="170" spans="1:2" x14ac:dyDescent="0.2">
      <c r="A170" s="9">
        <f t="shared" si="2"/>
        <v>167</v>
      </c>
      <c r="B170">
        <v>0</v>
      </c>
    </row>
    <row r="171" spans="1:2" x14ac:dyDescent="0.2">
      <c r="A171" s="9">
        <f t="shared" si="2"/>
        <v>168</v>
      </c>
      <c r="B171">
        <v>0</v>
      </c>
    </row>
    <row r="172" spans="1:2" x14ac:dyDescent="0.2">
      <c r="A172" s="9">
        <f t="shared" si="2"/>
        <v>169</v>
      </c>
      <c r="B172">
        <v>0</v>
      </c>
    </row>
    <row r="173" spans="1:2" x14ac:dyDescent="0.2">
      <c r="A173" s="9">
        <f t="shared" si="2"/>
        <v>170</v>
      </c>
      <c r="B173">
        <v>0</v>
      </c>
    </row>
    <row r="174" spans="1:2" x14ac:dyDescent="0.2">
      <c r="A174" s="9">
        <f t="shared" si="2"/>
        <v>171</v>
      </c>
      <c r="B174">
        <v>0</v>
      </c>
    </row>
    <row r="175" spans="1:2" x14ac:dyDescent="0.2">
      <c r="A175" s="9">
        <f t="shared" si="2"/>
        <v>172</v>
      </c>
      <c r="B175">
        <v>0</v>
      </c>
    </row>
    <row r="176" spans="1:2" x14ac:dyDescent="0.2">
      <c r="A176" s="9">
        <f t="shared" si="2"/>
        <v>173</v>
      </c>
      <c r="B176">
        <v>0</v>
      </c>
    </row>
    <row r="177" spans="1:2" x14ac:dyDescent="0.2">
      <c r="A177" s="9">
        <f t="shared" si="2"/>
        <v>174</v>
      </c>
      <c r="B177">
        <v>0</v>
      </c>
    </row>
    <row r="178" spans="1:2" x14ac:dyDescent="0.2">
      <c r="A178" s="9">
        <f t="shared" si="2"/>
        <v>175</v>
      </c>
      <c r="B178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F24E-F1BF-4546-9163-087BB64BD7D3}">
  <dimension ref="A3:AH178"/>
  <sheetViews>
    <sheetView topLeftCell="C2" zoomScale="97" zoomScaleNormal="97" workbookViewId="0">
      <selection activeCell="W62" sqref="W62"/>
    </sheetView>
  </sheetViews>
  <sheetFormatPr baseColWidth="10" defaultRowHeight="16" x14ac:dyDescent="0.2"/>
  <cols>
    <col min="1" max="1" width="10.83203125" style="9"/>
  </cols>
  <sheetData>
    <row r="3" spans="1:34" x14ac:dyDescent="0.2">
      <c r="A3" s="9">
        <v>0</v>
      </c>
      <c r="B3">
        <v>0</v>
      </c>
    </row>
    <row r="4" spans="1:34" x14ac:dyDescent="0.2">
      <c r="A4" s="9">
        <f>A3+1</f>
        <v>1</v>
      </c>
      <c r="B4">
        <v>0</v>
      </c>
      <c r="AG4" s="9"/>
    </row>
    <row r="5" spans="1:34" x14ac:dyDescent="0.2">
      <c r="A5" s="9">
        <f t="shared" ref="A5:A68" si="0">A4+1</f>
        <v>2</v>
      </c>
      <c r="B5">
        <v>0</v>
      </c>
      <c r="AG5" s="9"/>
    </row>
    <row r="6" spans="1:34" x14ac:dyDescent="0.2">
      <c r="A6" s="9">
        <f t="shared" si="0"/>
        <v>3</v>
      </c>
      <c r="B6">
        <v>0</v>
      </c>
    </row>
    <row r="7" spans="1:34" x14ac:dyDescent="0.2">
      <c r="A7" s="9">
        <f t="shared" si="0"/>
        <v>4</v>
      </c>
      <c r="B7">
        <v>0</v>
      </c>
    </row>
    <row r="8" spans="1:34" x14ac:dyDescent="0.2">
      <c r="A8" s="9">
        <f t="shared" si="0"/>
        <v>5</v>
      </c>
      <c r="B8">
        <v>0</v>
      </c>
    </row>
    <row r="9" spans="1:34" x14ac:dyDescent="0.2">
      <c r="A9" s="9">
        <f t="shared" si="0"/>
        <v>6</v>
      </c>
      <c r="B9">
        <v>0</v>
      </c>
    </row>
    <row r="10" spans="1:34" x14ac:dyDescent="0.2">
      <c r="A10" s="9">
        <f t="shared" si="0"/>
        <v>7</v>
      </c>
      <c r="B10">
        <v>0</v>
      </c>
      <c r="AG10" s="9"/>
      <c r="AH10" s="9"/>
    </row>
    <row r="11" spans="1:34" x14ac:dyDescent="0.2">
      <c r="A11" s="9">
        <f t="shared" si="0"/>
        <v>8</v>
      </c>
      <c r="B11">
        <v>0</v>
      </c>
      <c r="AG11" s="9"/>
    </row>
    <row r="12" spans="1:34" x14ac:dyDescent="0.2">
      <c r="A12" s="9">
        <f t="shared" si="0"/>
        <v>9</v>
      </c>
      <c r="B12">
        <v>0</v>
      </c>
    </row>
    <row r="13" spans="1:34" x14ac:dyDescent="0.2">
      <c r="A13" s="9">
        <f t="shared" si="0"/>
        <v>10</v>
      </c>
      <c r="B13">
        <v>0</v>
      </c>
    </row>
    <row r="14" spans="1:34" x14ac:dyDescent="0.2">
      <c r="A14" s="9">
        <f t="shared" si="0"/>
        <v>11</v>
      </c>
      <c r="B14">
        <v>0</v>
      </c>
    </row>
    <row r="15" spans="1:34" x14ac:dyDescent="0.2">
      <c r="A15" s="9">
        <f t="shared" si="0"/>
        <v>12</v>
      </c>
      <c r="B15">
        <v>0</v>
      </c>
    </row>
    <row r="16" spans="1:34" x14ac:dyDescent="0.2">
      <c r="A16" s="9">
        <f t="shared" si="0"/>
        <v>13</v>
      </c>
      <c r="B16">
        <v>0</v>
      </c>
    </row>
    <row r="17" spans="1:2" x14ac:dyDescent="0.2">
      <c r="A17" s="9">
        <f t="shared" si="0"/>
        <v>14</v>
      </c>
      <c r="B17">
        <v>0</v>
      </c>
    </row>
    <row r="18" spans="1:2" x14ac:dyDescent="0.2">
      <c r="A18" s="9">
        <f t="shared" si="0"/>
        <v>15</v>
      </c>
      <c r="B18">
        <v>0</v>
      </c>
    </row>
    <row r="19" spans="1:2" x14ac:dyDescent="0.2">
      <c r="A19" s="9">
        <f t="shared" si="0"/>
        <v>16</v>
      </c>
      <c r="B19">
        <v>0</v>
      </c>
    </row>
    <row r="20" spans="1:2" x14ac:dyDescent="0.2">
      <c r="A20" s="9">
        <f t="shared" si="0"/>
        <v>17</v>
      </c>
      <c r="B20">
        <v>0</v>
      </c>
    </row>
    <row r="21" spans="1:2" x14ac:dyDescent="0.2">
      <c r="A21" s="9">
        <f t="shared" si="0"/>
        <v>18</v>
      </c>
      <c r="B21">
        <v>0</v>
      </c>
    </row>
    <row r="22" spans="1:2" x14ac:dyDescent="0.2">
      <c r="A22" s="9">
        <f t="shared" si="0"/>
        <v>19</v>
      </c>
      <c r="B22">
        <v>0</v>
      </c>
    </row>
    <row r="23" spans="1:2" x14ac:dyDescent="0.2">
      <c r="A23" s="9">
        <f t="shared" si="0"/>
        <v>20</v>
      </c>
      <c r="B23">
        <v>0</v>
      </c>
    </row>
    <row r="24" spans="1:2" x14ac:dyDescent="0.2">
      <c r="A24" s="9">
        <f t="shared" si="0"/>
        <v>21</v>
      </c>
      <c r="B24">
        <v>0</v>
      </c>
    </row>
    <row r="25" spans="1:2" x14ac:dyDescent="0.2">
      <c r="A25" s="9">
        <f t="shared" si="0"/>
        <v>22</v>
      </c>
      <c r="B25">
        <v>0</v>
      </c>
    </row>
    <row r="26" spans="1:2" x14ac:dyDescent="0.2">
      <c r="A26" s="9">
        <f t="shared" si="0"/>
        <v>23</v>
      </c>
      <c r="B26">
        <v>0</v>
      </c>
    </row>
    <row r="27" spans="1:2" x14ac:dyDescent="0.2">
      <c r="A27" s="9">
        <f t="shared" si="0"/>
        <v>24</v>
      </c>
      <c r="B27">
        <v>0</v>
      </c>
    </row>
    <row r="28" spans="1:2" x14ac:dyDescent="0.2">
      <c r="A28" s="9">
        <f t="shared" si="0"/>
        <v>25</v>
      </c>
      <c r="B28">
        <v>0</v>
      </c>
    </row>
    <row r="29" spans="1:2" x14ac:dyDescent="0.2">
      <c r="A29" s="9">
        <f t="shared" si="0"/>
        <v>26</v>
      </c>
      <c r="B29">
        <v>0</v>
      </c>
    </row>
    <row r="30" spans="1:2" x14ac:dyDescent="0.2">
      <c r="A30" s="9">
        <f t="shared" si="0"/>
        <v>27</v>
      </c>
      <c r="B30">
        <v>0</v>
      </c>
    </row>
    <row r="31" spans="1:2" x14ac:dyDescent="0.2">
      <c r="A31" s="9">
        <f t="shared" si="0"/>
        <v>28</v>
      </c>
      <c r="B31">
        <v>0</v>
      </c>
    </row>
    <row r="32" spans="1:2" x14ac:dyDescent="0.2">
      <c r="A32" s="9">
        <f t="shared" si="0"/>
        <v>29</v>
      </c>
      <c r="B32">
        <v>0</v>
      </c>
    </row>
    <row r="33" spans="1:2" x14ac:dyDescent="0.2">
      <c r="A33" s="9">
        <f t="shared" si="0"/>
        <v>30</v>
      </c>
      <c r="B33">
        <v>0</v>
      </c>
    </row>
    <row r="34" spans="1:2" x14ac:dyDescent="0.2">
      <c r="A34" s="9">
        <f t="shared" si="0"/>
        <v>31</v>
      </c>
      <c r="B34">
        <v>0</v>
      </c>
    </row>
    <row r="35" spans="1:2" x14ac:dyDescent="0.2">
      <c r="A35" s="9">
        <f t="shared" si="0"/>
        <v>32</v>
      </c>
      <c r="B35">
        <v>0</v>
      </c>
    </row>
    <row r="36" spans="1:2" x14ac:dyDescent="0.2">
      <c r="A36" s="9">
        <f t="shared" si="0"/>
        <v>33</v>
      </c>
      <c r="B36">
        <v>0</v>
      </c>
    </row>
    <row r="37" spans="1:2" x14ac:dyDescent="0.2">
      <c r="A37" s="9">
        <f t="shared" si="0"/>
        <v>34</v>
      </c>
      <c r="B37">
        <v>0</v>
      </c>
    </row>
    <row r="38" spans="1:2" x14ac:dyDescent="0.2">
      <c r="A38" s="9">
        <f t="shared" si="0"/>
        <v>35</v>
      </c>
      <c r="B38">
        <v>0</v>
      </c>
    </row>
    <row r="39" spans="1:2" x14ac:dyDescent="0.2">
      <c r="A39" s="9">
        <f t="shared" si="0"/>
        <v>36</v>
      </c>
      <c r="B39">
        <v>0</v>
      </c>
    </row>
    <row r="40" spans="1:2" x14ac:dyDescent="0.2">
      <c r="A40" s="9">
        <f t="shared" si="0"/>
        <v>37</v>
      </c>
      <c r="B40">
        <v>0</v>
      </c>
    </row>
    <row r="41" spans="1:2" x14ac:dyDescent="0.2">
      <c r="A41" s="9">
        <f t="shared" si="0"/>
        <v>38</v>
      </c>
      <c r="B41">
        <v>0</v>
      </c>
    </row>
    <row r="42" spans="1:2" x14ac:dyDescent="0.2">
      <c r="A42" s="9">
        <f t="shared" si="0"/>
        <v>39</v>
      </c>
      <c r="B42">
        <v>0</v>
      </c>
    </row>
    <row r="43" spans="1:2" x14ac:dyDescent="0.2">
      <c r="A43" s="9">
        <f t="shared" si="0"/>
        <v>40</v>
      </c>
      <c r="B43">
        <v>0</v>
      </c>
    </row>
    <row r="44" spans="1:2" x14ac:dyDescent="0.2">
      <c r="A44" s="9">
        <f t="shared" si="0"/>
        <v>41</v>
      </c>
      <c r="B44">
        <v>0</v>
      </c>
    </row>
    <row r="45" spans="1:2" x14ac:dyDescent="0.2">
      <c r="A45" s="9">
        <f t="shared" si="0"/>
        <v>42</v>
      </c>
      <c r="B45">
        <v>0</v>
      </c>
    </row>
    <row r="46" spans="1:2" x14ac:dyDescent="0.2">
      <c r="A46" s="9">
        <f t="shared" si="0"/>
        <v>43</v>
      </c>
      <c r="B46">
        <v>0</v>
      </c>
    </row>
    <row r="47" spans="1:2" x14ac:dyDescent="0.2">
      <c r="A47" s="9">
        <f t="shared" si="0"/>
        <v>44</v>
      </c>
      <c r="B47">
        <v>0</v>
      </c>
    </row>
    <row r="48" spans="1:2" x14ac:dyDescent="0.2">
      <c r="A48" s="9">
        <f t="shared" si="0"/>
        <v>45</v>
      </c>
      <c r="B48">
        <v>0</v>
      </c>
    </row>
    <row r="49" spans="1:2" x14ac:dyDescent="0.2">
      <c r="A49" s="9">
        <f t="shared" si="0"/>
        <v>46</v>
      </c>
      <c r="B49">
        <v>0</v>
      </c>
    </row>
    <row r="50" spans="1:2" x14ac:dyDescent="0.2">
      <c r="A50" s="9">
        <f t="shared" si="0"/>
        <v>47</v>
      </c>
      <c r="B50">
        <v>0</v>
      </c>
    </row>
    <row r="51" spans="1:2" x14ac:dyDescent="0.2">
      <c r="A51" s="9">
        <f t="shared" si="0"/>
        <v>48</v>
      </c>
      <c r="B51">
        <v>0</v>
      </c>
    </row>
    <row r="52" spans="1:2" x14ac:dyDescent="0.2">
      <c r="A52" s="9">
        <f t="shared" si="0"/>
        <v>49</v>
      </c>
      <c r="B52">
        <v>0</v>
      </c>
    </row>
    <row r="53" spans="1:2" x14ac:dyDescent="0.2">
      <c r="A53" s="9">
        <f t="shared" si="0"/>
        <v>50</v>
      </c>
      <c r="B53">
        <v>0</v>
      </c>
    </row>
    <row r="54" spans="1:2" x14ac:dyDescent="0.2">
      <c r="A54" s="9">
        <f t="shared" si="0"/>
        <v>51</v>
      </c>
      <c r="B54">
        <v>0</v>
      </c>
    </row>
    <row r="55" spans="1:2" x14ac:dyDescent="0.2">
      <c r="A55" s="9">
        <f t="shared" si="0"/>
        <v>52</v>
      </c>
      <c r="B55">
        <v>0</v>
      </c>
    </row>
    <row r="56" spans="1:2" x14ac:dyDescent="0.2">
      <c r="A56" s="9">
        <f t="shared" si="0"/>
        <v>53</v>
      </c>
      <c r="B56">
        <v>0</v>
      </c>
    </row>
    <row r="57" spans="1:2" x14ac:dyDescent="0.2">
      <c r="A57" s="9">
        <f t="shared" si="0"/>
        <v>54</v>
      </c>
      <c r="B57">
        <v>0</v>
      </c>
    </row>
    <row r="58" spans="1:2" x14ac:dyDescent="0.2">
      <c r="A58" s="9">
        <f t="shared" si="0"/>
        <v>55</v>
      </c>
      <c r="B58">
        <v>0</v>
      </c>
    </row>
    <row r="59" spans="1:2" x14ac:dyDescent="0.2">
      <c r="A59" s="9">
        <f t="shared" si="0"/>
        <v>56</v>
      </c>
      <c r="B59">
        <v>0</v>
      </c>
    </row>
    <row r="60" spans="1:2" x14ac:dyDescent="0.2">
      <c r="A60" s="9">
        <f t="shared" si="0"/>
        <v>57</v>
      </c>
      <c r="B60">
        <v>0</v>
      </c>
    </row>
    <row r="61" spans="1:2" x14ac:dyDescent="0.2">
      <c r="A61" s="9">
        <f t="shared" si="0"/>
        <v>58</v>
      </c>
      <c r="B61">
        <v>0</v>
      </c>
    </row>
    <row r="62" spans="1:2" x14ac:dyDescent="0.2">
      <c r="A62" s="9">
        <f t="shared" si="0"/>
        <v>59</v>
      </c>
      <c r="B62">
        <v>0</v>
      </c>
    </row>
    <row r="63" spans="1:2" x14ac:dyDescent="0.2">
      <c r="A63" s="9">
        <f t="shared" si="0"/>
        <v>60</v>
      </c>
      <c r="B63">
        <v>0</v>
      </c>
    </row>
    <row r="64" spans="1:2" x14ac:dyDescent="0.2">
      <c r="A64" s="9">
        <f t="shared" si="0"/>
        <v>61</v>
      </c>
      <c r="B64">
        <v>0</v>
      </c>
    </row>
    <row r="65" spans="1:2" x14ac:dyDescent="0.2">
      <c r="A65" s="9">
        <f t="shared" si="0"/>
        <v>62</v>
      </c>
      <c r="B65">
        <v>0</v>
      </c>
    </row>
    <row r="66" spans="1:2" x14ac:dyDescent="0.2">
      <c r="A66" s="9">
        <f t="shared" si="0"/>
        <v>63</v>
      </c>
      <c r="B66">
        <v>0</v>
      </c>
    </row>
    <row r="67" spans="1:2" x14ac:dyDescent="0.2">
      <c r="A67" s="9">
        <f t="shared" si="0"/>
        <v>64</v>
      </c>
      <c r="B67">
        <v>0</v>
      </c>
    </row>
    <row r="68" spans="1:2" x14ac:dyDescent="0.2">
      <c r="A68" s="9">
        <f t="shared" si="0"/>
        <v>65</v>
      </c>
      <c r="B68">
        <v>0</v>
      </c>
    </row>
    <row r="69" spans="1:2" x14ac:dyDescent="0.2">
      <c r="A69" s="9">
        <f t="shared" ref="A69:A132" si="1">A68+1</f>
        <v>66</v>
      </c>
      <c r="B69">
        <v>0</v>
      </c>
    </row>
    <row r="70" spans="1:2" x14ac:dyDescent="0.2">
      <c r="A70" s="9">
        <f t="shared" si="1"/>
        <v>67</v>
      </c>
      <c r="B70">
        <v>0</v>
      </c>
    </row>
    <row r="71" spans="1:2" x14ac:dyDescent="0.2">
      <c r="A71" s="9">
        <f t="shared" si="1"/>
        <v>68</v>
      </c>
      <c r="B71">
        <v>0</v>
      </c>
    </row>
    <row r="72" spans="1:2" x14ac:dyDescent="0.2">
      <c r="A72" s="9">
        <f t="shared" si="1"/>
        <v>69</v>
      </c>
      <c r="B72">
        <v>0</v>
      </c>
    </row>
    <row r="73" spans="1:2" x14ac:dyDescent="0.2">
      <c r="A73" s="9">
        <f t="shared" si="1"/>
        <v>70</v>
      </c>
      <c r="B73">
        <v>0</v>
      </c>
    </row>
    <row r="74" spans="1:2" x14ac:dyDescent="0.2">
      <c r="A74" s="9">
        <f t="shared" si="1"/>
        <v>71</v>
      </c>
      <c r="B74">
        <v>0</v>
      </c>
    </row>
    <row r="75" spans="1:2" x14ac:dyDescent="0.2">
      <c r="A75" s="9">
        <f t="shared" si="1"/>
        <v>72</v>
      </c>
      <c r="B75">
        <v>0</v>
      </c>
    </row>
    <row r="76" spans="1:2" x14ac:dyDescent="0.2">
      <c r="A76" s="9">
        <f t="shared" si="1"/>
        <v>73</v>
      </c>
      <c r="B76">
        <v>0</v>
      </c>
    </row>
    <row r="77" spans="1:2" x14ac:dyDescent="0.2">
      <c r="A77" s="9">
        <f t="shared" si="1"/>
        <v>74</v>
      </c>
      <c r="B77">
        <v>0</v>
      </c>
    </row>
    <row r="78" spans="1:2" x14ac:dyDescent="0.2">
      <c r="A78" s="9">
        <f t="shared" si="1"/>
        <v>75</v>
      </c>
      <c r="B78">
        <v>0</v>
      </c>
    </row>
    <row r="79" spans="1:2" x14ac:dyDescent="0.2">
      <c r="A79" s="9">
        <f t="shared" si="1"/>
        <v>76</v>
      </c>
      <c r="B79">
        <v>0</v>
      </c>
    </row>
    <row r="80" spans="1:2" x14ac:dyDescent="0.2">
      <c r="A80" s="9">
        <f t="shared" si="1"/>
        <v>77</v>
      </c>
      <c r="B80">
        <v>0</v>
      </c>
    </row>
    <row r="81" spans="1:2" x14ac:dyDescent="0.2">
      <c r="A81" s="9">
        <f t="shared" si="1"/>
        <v>78</v>
      </c>
      <c r="B81">
        <v>0</v>
      </c>
    </row>
    <row r="82" spans="1:2" x14ac:dyDescent="0.2">
      <c r="A82" s="9">
        <f t="shared" si="1"/>
        <v>79</v>
      </c>
      <c r="B82">
        <v>0</v>
      </c>
    </row>
    <row r="83" spans="1:2" x14ac:dyDescent="0.2">
      <c r="A83" s="9">
        <f t="shared" si="1"/>
        <v>80</v>
      </c>
      <c r="B83">
        <v>0</v>
      </c>
    </row>
    <row r="84" spans="1:2" x14ac:dyDescent="0.2">
      <c r="A84" s="9">
        <f t="shared" si="1"/>
        <v>81</v>
      </c>
      <c r="B84">
        <v>0</v>
      </c>
    </row>
    <row r="85" spans="1:2" x14ac:dyDescent="0.2">
      <c r="A85" s="9">
        <f t="shared" si="1"/>
        <v>82</v>
      </c>
      <c r="B85">
        <v>0</v>
      </c>
    </row>
    <row r="86" spans="1:2" x14ac:dyDescent="0.2">
      <c r="A86" s="9">
        <f t="shared" si="1"/>
        <v>83</v>
      </c>
      <c r="B86">
        <v>0</v>
      </c>
    </row>
    <row r="87" spans="1:2" x14ac:dyDescent="0.2">
      <c r="A87" s="9">
        <f t="shared" si="1"/>
        <v>84</v>
      </c>
      <c r="B87">
        <v>0</v>
      </c>
    </row>
    <row r="88" spans="1:2" x14ac:dyDescent="0.2">
      <c r="A88" s="9">
        <f t="shared" si="1"/>
        <v>85</v>
      </c>
      <c r="B88">
        <v>0</v>
      </c>
    </row>
    <row r="89" spans="1:2" x14ac:dyDescent="0.2">
      <c r="A89" s="9">
        <f t="shared" si="1"/>
        <v>86</v>
      </c>
      <c r="B89">
        <v>0</v>
      </c>
    </row>
    <row r="90" spans="1:2" x14ac:dyDescent="0.2">
      <c r="A90" s="9">
        <f t="shared" si="1"/>
        <v>87</v>
      </c>
      <c r="B90">
        <v>0</v>
      </c>
    </row>
    <row r="91" spans="1:2" x14ac:dyDescent="0.2">
      <c r="A91" s="9">
        <f t="shared" si="1"/>
        <v>88</v>
      </c>
      <c r="B91">
        <v>0</v>
      </c>
    </row>
    <row r="92" spans="1:2" x14ac:dyDescent="0.2">
      <c r="A92" s="9">
        <f t="shared" si="1"/>
        <v>89</v>
      </c>
      <c r="B92">
        <v>0</v>
      </c>
    </row>
    <row r="93" spans="1:2" x14ac:dyDescent="0.2">
      <c r="A93" s="9">
        <f t="shared" si="1"/>
        <v>90</v>
      </c>
      <c r="B93">
        <v>0</v>
      </c>
    </row>
    <row r="94" spans="1:2" x14ac:dyDescent="0.2">
      <c r="A94" s="9">
        <f t="shared" si="1"/>
        <v>91</v>
      </c>
      <c r="B94">
        <v>0</v>
      </c>
    </row>
    <row r="95" spans="1:2" x14ac:dyDescent="0.2">
      <c r="A95" s="9">
        <f t="shared" si="1"/>
        <v>92</v>
      </c>
      <c r="B95">
        <v>0</v>
      </c>
    </row>
    <row r="96" spans="1:2" x14ac:dyDescent="0.2">
      <c r="A96" s="9">
        <f t="shared" si="1"/>
        <v>93</v>
      </c>
      <c r="B96">
        <v>0</v>
      </c>
    </row>
    <row r="97" spans="1:2" x14ac:dyDescent="0.2">
      <c r="A97" s="9">
        <f t="shared" si="1"/>
        <v>94</v>
      </c>
      <c r="B97">
        <v>0</v>
      </c>
    </row>
    <row r="98" spans="1:2" x14ac:dyDescent="0.2">
      <c r="A98" s="9">
        <f t="shared" si="1"/>
        <v>95</v>
      </c>
      <c r="B98">
        <v>0</v>
      </c>
    </row>
    <row r="99" spans="1:2" x14ac:dyDescent="0.2">
      <c r="A99" s="9">
        <f t="shared" si="1"/>
        <v>96</v>
      </c>
      <c r="B99">
        <v>0</v>
      </c>
    </row>
    <row r="100" spans="1:2" x14ac:dyDescent="0.2">
      <c r="A100" s="9">
        <f t="shared" si="1"/>
        <v>97</v>
      </c>
      <c r="B100">
        <v>0</v>
      </c>
    </row>
    <row r="101" spans="1:2" x14ac:dyDescent="0.2">
      <c r="A101" s="9">
        <f t="shared" si="1"/>
        <v>98</v>
      </c>
      <c r="B101">
        <v>0</v>
      </c>
    </row>
    <row r="102" spans="1:2" x14ac:dyDescent="0.2">
      <c r="A102" s="9">
        <f t="shared" si="1"/>
        <v>99</v>
      </c>
      <c r="B102">
        <v>0</v>
      </c>
    </row>
    <row r="103" spans="1:2" x14ac:dyDescent="0.2">
      <c r="A103" s="9">
        <f t="shared" si="1"/>
        <v>100</v>
      </c>
      <c r="B103">
        <v>0</v>
      </c>
    </row>
    <row r="104" spans="1:2" x14ac:dyDescent="0.2">
      <c r="A104" s="9">
        <f t="shared" si="1"/>
        <v>101</v>
      </c>
      <c r="B104">
        <v>0</v>
      </c>
    </row>
    <row r="105" spans="1:2" x14ac:dyDescent="0.2">
      <c r="A105" s="9">
        <f t="shared" si="1"/>
        <v>102</v>
      </c>
      <c r="B105">
        <v>0</v>
      </c>
    </row>
    <row r="106" spans="1:2" x14ac:dyDescent="0.2">
      <c r="A106" s="9">
        <f t="shared" si="1"/>
        <v>103</v>
      </c>
      <c r="B106">
        <v>0</v>
      </c>
    </row>
    <row r="107" spans="1:2" x14ac:dyDescent="0.2">
      <c r="A107" s="9">
        <f t="shared" si="1"/>
        <v>104</v>
      </c>
      <c r="B107">
        <v>0</v>
      </c>
    </row>
    <row r="108" spans="1:2" x14ac:dyDescent="0.2">
      <c r="A108" s="9">
        <f t="shared" si="1"/>
        <v>105</v>
      </c>
      <c r="B108">
        <v>0</v>
      </c>
    </row>
    <row r="109" spans="1:2" x14ac:dyDescent="0.2">
      <c r="A109" s="9">
        <f t="shared" si="1"/>
        <v>106</v>
      </c>
      <c r="B109">
        <v>0</v>
      </c>
    </row>
    <row r="110" spans="1:2" x14ac:dyDescent="0.2">
      <c r="A110" s="9">
        <f t="shared" si="1"/>
        <v>107</v>
      </c>
      <c r="B110">
        <v>0</v>
      </c>
    </row>
    <row r="111" spans="1:2" x14ac:dyDescent="0.2">
      <c r="A111" s="9">
        <f t="shared" si="1"/>
        <v>108</v>
      </c>
      <c r="B111">
        <v>0</v>
      </c>
    </row>
    <row r="112" spans="1:2" x14ac:dyDescent="0.2">
      <c r="A112" s="9">
        <f t="shared" si="1"/>
        <v>109</v>
      </c>
      <c r="B112">
        <v>0</v>
      </c>
    </row>
    <row r="113" spans="1:2" x14ac:dyDescent="0.2">
      <c r="A113" s="9">
        <f t="shared" si="1"/>
        <v>110</v>
      </c>
      <c r="B113">
        <v>0</v>
      </c>
    </row>
    <row r="114" spans="1:2" x14ac:dyDescent="0.2">
      <c r="A114" s="9">
        <f t="shared" si="1"/>
        <v>111</v>
      </c>
      <c r="B114">
        <v>0</v>
      </c>
    </row>
    <row r="115" spans="1:2" x14ac:dyDescent="0.2">
      <c r="A115" s="9">
        <f t="shared" si="1"/>
        <v>112</v>
      </c>
      <c r="B115">
        <v>0</v>
      </c>
    </row>
    <row r="116" spans="1:2" x14ac:dyDescent="0.2">
      <c r="A116" s="9">
        <f t="shared" si="1"/>
        <v>113</v>
      </c>
      <c r="B116">
        <v>0</v>
      </c>
    </row>
    <row r="117" spans="1:2" x14ac:dyDescent="0.2">
      <c r="A117" s="9">
        <f t="shared" si="1"/>
        <v>114</v>
      </c>
      <c r="B117">
        <v>0</v>
      </c>
    </row>
    <row r="118" spans="1:2" x14ac:dyDescent="0.2">
      <c r="A118" s="9">
        <f t="shared" si="1"/>
        <v>115</v>
      </c>
      <c r="B118">
        <v>0</v>
      </c>
    </row>
    <row r="119" spans="1:2" x14ac:dyDescent="0.2">
      <c r="A119" s="9">
        <f t="shared" si="1"/>
        <v>116</v>
      </c>
      <c r="B119">
        <v>0</v>
      </c>
    </row>
    <row r="120" spans="1:2" x14ac:dyDescent="0.2">
      <c r="A120" s="9">
        <f t="shared" si="1"/>
        <v>117</v>
      </c>
      <c r="B120">
        <v>0</v>
      </c>
    </row>
    <row r="121" spans="1:2" x14ac:dyDescent="0.2">
      <c r="A121" s="9">
        <f t="shared" si="1"/>
        <v>118</v>
      </c>
      <c r="B121">
        <v>0</v>
      </c>
    </row>
    <row r="122" spans="1:2" x14ac:dyDescent="0.2">
      <c r="A122" s="9">
        <f t="shared" si="1"/>
        <v>119</v>
      </c>
      <c r="B122">
        <v>0</v>
      </c>
    </row>
    <row r="123" spans="1:2" x14ac:dyDescent="0.2">
      <c r="A123" s="9">
        <f t="shared" si="1"/>
        <v>120</v>
      </c>
      <c r="B123">
        <v>0</v>
      </c>
    </row>
    <row r="124" spans="1:2" x14ac:dyDescent="0.2">
      <c r="A124" s="9">
        <f t="shared" si="1"/>
        <v>121</v>
      </c>
      <c r="B124">
        <v>0</v>
      </c>
    </row>
    <row r="125" spans="1:2" x14ac:dyDescent="0.2">
      <c r="A125" s="9">
        <f t="shared" si="1"/>
        <v>122</v>
      </c>
      <c r="B125">
        <v>0</v>
      </c>
    </row>
    <row r="126" spans="1:2" x14ac:dyDescent="0.2">
      <c r="A126" s="9">
        <f t="shared" si="1"/>
        <v>123</v>
      </c>
      <c r="B126">
        <v>0</v>
      </c>
    </row>
    <row r="127" spans="1:2" x14ac:dyDescent="0.2">
      <c r="A127" s="9">
        <f t="shared" si="1"/>
        <v>124</v>
      </c>
      <c r="B127">
        <v>0</v>
      </c>
    </row>
    <row r="128" spans="1:2" x14ac:dyDescent="0.2">
      <c r="A128" s="9">
        <f t="shared" si="1"/>
        <v>125</v>
      </c>
      <c r="B128">
        <v>0</v>
      </c>
    </row>
    <row r="129" spans="1:2" x14ac:dyDescent="0.2">
      <c r="A129" s="9">
        <f t="shared" si="1"/>
        <v>126</v>
      </c>
      <c r="B129">
        <v>0</v>
      </c>
    </row>
    <row r="130" spans="1:2" x14ac:dyDescent="0.2">
      <c r="A130" s="9">
        <f t="shared" si="1"/>
        <v>127</v>
      </c>
      <c r="B130">
        <v>0</v>
      </c>
    </row>
    <row r="131" spans="1:2" x14ac:dyDescent="0.2">
      <c r="A131" s="9">
        <f t="shared" si="1"/>
        <v>128</v>
      </c>
      <c r="B131">
        <v>0</v>
      </c>
    </row>
    <row r="132" spans="1:2" x14ac:dyDescent="0.2">
      <c r="A132" s="9">
        <f t="shared" si="1"/>
        <v>129</v>
      </c>
      <c r="B132">
        <v>0</v>
      </c>
    </row>
    <row r="133" spans="1:2" x14ac:dyDescent="0.2">
      <c r="A133" s="9">
        <f t="shared" ref="A133:A178" si="2">A132+1</f>
        <v>130</v>
      </c>
      <c r="B133">
        <v>0</v>
      </c>
    </row>
    <row r="134" spans="1:2" x14ac:dyDescent="0.2">
      <c r="A134" s="9">
        <f t="shared" si="2"/>
        <v>131</v>
      </c>
      <c r="B134">
        <v>0</v>
      </c>
    </row>
    <row r="135" spans="1:2" x14ac:dyDescent="0.2">
      <c r="A135" s="9">
        <f t="shared" si="2"/>
        <v>132</v>
      </c>
      <c r="B135">
        <v>0</v>
      </c>
    </row>
    <row r="136" spans="1:2" x14ac:dyDescent="0.2">
      <c r="A136" s="9">
        <f t="shared" si="2"/>
        <v>133</v>
      </c>
      <c r="B136">
        <v>0</v>
      </c>
    </row>
    <row r="137" spans="1:2" x14ac:dyDescent="0.2">
      <c r="A137" s="9">
        <f t="shared" si="2"/>
        <v>134</v>
      </c>
      <c r="B137">
        <v>0</v>
      </c>
    </row>
    <row r="138" spans="1:2" x14ac:dyDescent="0.2">
      <c r="A138" s="9">
        <f t="shared" si="2"/>
        <v>135</v>
      </c>
      <c r="B138">
        <v>0</v>
      </c>
    </row>
    <row r="139" spans="1:2" x14ac:dyDescent="0.2">
      <c r="A139" s="9">
        <f t="shared" si="2"/>
        <v>136</v>
      </c>
      <c r="B139">
        <v>0</v>
      </c>
    </row>
    <row r="140" spans="1:2" x14ac:dyDescent="0.2">
      <c r="A140" s="9">
        <f t="shared" si="2"/>
        <v>137</v>
      </c>
      <c r="B140">
        <v>0</v>
      </c>
    </row>
    <row r="141" spans="1:2" x14ac:dyDescent="0.2">
      <c r="A141" s="9">
        <f t="shared" si="2"/>
        <v>138</v>
      </c>
      <c r="B141">
        <v>0</v>
      </c>
    </row>
    <row r="142" spans="1:2" x14ac:dyDescent="0.2">
      <c r="A142" s="9">
        <f t="shared" si="2"/>
        <v>139</v>
      </c>
      <c r="B142">
        <v>0</v>
      </c>
    </row>
    <row r="143" spans="1:2" x14ac:dyDescent="0.2">
      <c r="A143" s="9">
        <f t="shared" si="2"/>
        <v>140</v>
      </c>
      <c r="B143">
        <v>0</v>
      </c>
    </row>
    <row r="144" spans="1:2" x14ac:dyDescent="0.2">
      <c r="A144" s="9">
        <f t="shared" si="2"/>
        <v>141</v>
      </c>
      <c r="B144">
        <v>0</v>
      </c>
    </row>
    <row r="145" spans="1:2" x14ac:dyDescent="0.2">
      <c r="A145" s="9">
        <f t="shared" si="2"/>
        <v>142</v>
      </c>
      <c r="B145">
        <v>0</v>
      </c>
    </row>
    <row r="146" spans="1:2" x14ac:dyDescent="0.2">
      <c r="A146" s="9">
        <f t="shared" si="2"/>
        <v>143</v>
      </c>
      <c r="B146">
        <v>0</v>
      </c>
    </row>
    <row r="147" spans="1:2" x14ac:dyDescent="0.2">
      <c r="A147" s="9">
        <f t="shared" si="2"/>
        <v>144</v>
      </c>
      <c r="B147">
        <v>0</v>
      </c>
    </row>
    <row r="148" spans="1:2" x14ac:dyDescent="0.2">
      <c r="A148" s="9">
        <f t="shared" si="2"/>
        <v>145</v>
      </c>
      <c r="B148">
        <v>0</v>
      </c>
    </row>
    <row r="149" spans="1:2" x14ac:dyDescent="0.2">
      <c r="A149" s="9">
        <f t="shared" si="2"/>
        <v>146</v>
      </c>
      <c r="B149">
        <v>0</v>
      </c>
    </row>
    <row r="150" spans="1:2" x14ac:dyDescent="0.2">
      <c r="A150" s="9">
        <f t="shared" si="2"/>
        <v>147</v>
      </c>
      <c r="B150">
        <v>0</v>
      </c>
    </row>
    <row r="151" spans="1:2" x14ac:dyDescent="0.2">
      <c r="A151" s="9">
        <f t="shared" si="2"/>
        <v>148</v>
      </c>
      <c r="B151">
        <v>0</v>
      </c>
    </row>
    <row r="152" spans="1:2" x14ac:dyDescent="0.2">
      <c r="A152" s="9">
        <f t="shared" si="2"/>
        <v>149</v>
      </c>
      <c r="B152">
        <v>0</v>
      </c>
    </row>
    <row r="153" spans="1:2" x14ac:dyDescent="0.2">
      <c r="A153" s="9">
        <f t="shared" si="2"/>
        <v>150</v>
      </c>
      <c r="B153">
        <v>0</v>
      </c>
    </row>
    <row r="154" spans="1:2" x14ac:dyDescent="0.2">
      <c r="A154" s="9">
        <f t="shared" si="2"/>
        <v>151</v>
      </c>
      <c r="B154">
        <v>0</v>
      </c>
    </row>
    <row r="155" spans="1:2" x14ac:dyDescent="0.2">
      <c r="A155" s="9">
        <f t="shared" si="2"/>
        <v>152</v>
      </c>
      <c r="B155">
        <v>0</v>
      </c>
    </row>
    <row r="156" spans="1:2" x14ac:dyDescent="0.2">
      <c r="A156" s="9">
        <f t="shared" si="2"/>
        <v>153</v>
      </c>
      <c r="B156">
        <v>0</v>
      </c>
    </row>
    <row r="157" spans="1:2" x14ac:dyDescent="0.2">
      <c r="A157" s="9">
        <f t="shared" si="2"/>
        <v>154</v>
      </c>
      <c r="B157">
        <v>0</v>
      </c>
    </row>
    <row r="158" spans="1:2" x14ac:dyDescent="0.2">
      <c r="A158" s="9">
        <f t="shared" si="2"/>
        <v>155</v>
      </c>
      <c r="B158">
        <v>0</v>
      </c>
    </row>
    <row r="159" spans="1:2" x14ac:dyDescent="0.2">
      <c r="A159" s="9">
        <f t="shared" si="2"/>
        <v>156</v>
      </c>
      <c r="B159">
        <v>0</v>
      </c>
    </row>
    <row r="160" spans="1:2" x14ac:dyDescent="0.2">
      <c r="A160" s="9">
        <f t="shared" si="2"/>
        <v>157</v>
      </c>
      <c r="B160">
        <v>0</v>
      </c>
    </row>
    <row r="161" spans="1:2" x14ac:dyDescent="0.2">
      <c r="A161" s="9">
        <f t="shared" si="2"/>
        <v>158</v>
      </c>
      <c r="B161">
        <v>0</v>
      </c>
    </row>
    <row r="162" spans="1:2" x14ac:dyDescent="0.2">
      <c r="A162" s="9">
        <f t="shared" si="2"/>
        <v>159</v>
      </c>
      <c r="B162">
        <v>0</v>
      </c>
    </row>
    <row r="163" spans="1:2" x14ac:dyDescent="0.2">
      <c r="A163" s="9">
        <f t="shared" si="2"/>
        <v>160</v>
      </c>
      <c r="B163">
        <v>0</v>
      </c>
    </row>
    <row r="164" spans="1:2" x14ac:dyDescent="0.2">
      <c r="A164" s="9">
        <f t="shared" si="2"/>
        <v>161</v>
      </c>
      <c r="B164">
        <v>0</v>
      </c>
    </row>
    <row r="165" spans="1:2" x14ac:dyDescent="0.2">
      <c r="A165" s="9">
        <f t="shared" si="2"/>
        <v>162</v>
      </c>
      <c r="B165">
        <v>0</v>
      </c>
    </row>
    <row r="166" spans="1:2" x14ac:dyDescent="0.2">
      <c r="A166" s="9">
        <f t="shared" si="2"/>
        <v>163</v>
      </c>
      <c r="B166">
        <v>0</v>
      </c>
    </row>
    <row r="167" spans="1:2" x14ac:dyDescent="0.2">
      <c r="A167" s="9">
        <f t="shared" si="2"/>
        <v>164</v>
      </c>
      <c r="B167">
        <v>0</v>
      </c>
    </row>
    <row r="168" spans="1:2" x14ac:dyDescent="0.2">
      <c r="A168" s="9">
        <f t="shared" si="2"/>
        <v>165</v>
      </c>
      <c r="B168">
        <v>0</v>
      </c>
    </row>
    <row r="169" spans="1:2" x14ac:dyDescent="0.2">
      <c r="A169" s="9">
        <f t="shared" si="2"/>
        <v>166</v>
      </c>
      <c r="B169">
        <v>0</v>
      </c>
    </row>
    <row r="170" spans="1:2" x14ac:dyDescent="0.2">
      <c r="A170" s="9">
        <f t="shared" si="2"/>
        <v>167</v>
      </c>
      <c r="B170">
        <v>0</v>
      </c>
    </row>
    <row r="171" spans="1:2" x14ac:dyDescent="0.2">
      <c r="A171" s="9">
        <f t="shared" si="2"/>
        <v>168</v>
      </c>
      <c r="B171">
        <v>0</v>
      </c>
    </row>
    <row r="172" spans="1:2" x14ac:dyDescent="0.2">
      <c r="A172" s="9">
        <f t="shared" si="2"/>
        <v>169</v>
      </c>
      <c r="B172">
        <v>0</v>
      </c>
    </row>
    <row r="173" spans="1:2" x14ac:dyDescent="0.2">
      <c r="A173" s="9">
        <f t="shared" si="2"/>
        <v>170</v>
      </c>
      <c r="B173">
        <v>0</v>
      </c>
    </row>
    <row r="174" spans="1:2" x14ac:dyDescent="0.2">
      <c r="A174" s="9">
        <f t="shared" si="2"/>
        <v>171</v>
      </c>
      <c r="B174">
        <v>0</v>
      </c>
    </row>
    <row r="175" spans="1:2" x14ac:dyDescent="0.2">
      <c r="A175" s="9">
        <f t="shared" si="2"/>
        <v>172</v>
      </c>
      <c r="B175">
        <v>0</v>
      </c>
    </row>
    <row r="176" spans="1:2" x14ac:dyDescent="0.2">
      <c r="A176" s="9">
        <f t="shared" si="2"/>
        <v>173</v>
      </c>
      <c r="B176">
        <v>0</v>
      </c>
    </row>
    <row r="177" spans="1:2" x14ac:dyDescent="0.2">
      <c r="A177" s="9">
        <f t="shared" si="2"/>
        <v>174</v>
      </c>
      <c r="B177">
        <v>0</v>
      </c>
    </row>
    <row r="178" spans="1:2" x14ac:dyDescent="0.2">
      <c r="A178" s="9">
        <f t="shared" si="2"/>
        <v>175</v>
      </c>
      <c r="B178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13</vt:i4>
      </vt:variant>
    </vt:vector>
  </HeadingPairs>
  <TitlesOfParts>
    <vt:vector size="13" baseType="lpstr">
      <vt:lpstr>MalCnts</vt:lpstr>
      <vt:lpstr>FemCnts</vt:lpstr>
      <vt:lpstr>MalDeath</vt:lpstr>
      <vt:lpstr>FemDeath</vt:lpstr>
      <vt:lpstr>Male Baseline</vt:lpstr>
      <vt:lpstr>Male fit</vt:lpstr>
      <vt:lpstr>Female Baseline</vt:lpstr>
      <vt:lpstr>Female fit</vt:lpstr>
      <vt:lpstr>Corona</vt:lpstr>
      <vt:lpstr>Summary</vt:lpstr>
      <vt:lpstr>Cumulative</vt:lpstr>
      <vt:lpstr>Graphs NL</vt:lpstr>
      <vt:lpstr>Graphs Eng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 dependant mortality</dc:title>
  <dc:subject/>
  <dc:creator>Herman Steigstra</dc:creator>
  <cp:keywords/>
  <dc:description/>
  <cp:lastModifiedBy>Herman Steigstra</cp:lastModifiedBy>
  <dcterms:created xsi:type="dcterms:W3CDTF">2023-10-10T18:12:26Z</dcterms:created>
  <dcterms:modified xsi:type="dcterms:W3CDTF">2023-11-19T13:32:33Z</dcterms:modified>
  <cp:category/>
</cp:coreProperties>
</file>