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828"/>
  <workbookPr/>
  <mc:AlternateContent xmlns:mc="http://schemas.openxmlformats.org/markup-compatibility/2006">
    <mc:Choice Requires="x15">
      <x15ac:absPath xmlns:x15ac="http://schemas.microsoft.com/office/spreadsheetml/2010/11/ac" url="C:\Users\Herman van Dyk\Documents\NWU 4de Jaar\EERI 474\Detail Design\Trade-off Studies\"/>
    </mc:Choice>
  </mc:AlternateContent>
  <bookViews>
    <workbookView xWindow="240" yWindow="105" windowWidth="14805" windowHeight="8010" firstSheet="1" activeTab="2"/>
  </bookViews>
  <sheets>
    <sheet name="Sheet1" sheetId="2" r:id="rId1"/>
    <sheet name="Original" sheetId="1" r:id="rId2"/>
    <sheet name="WPM" sheetId="3" r:id="rId3"/>
  </sheets>
  <calcPr calcId="171027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8" i="3" l="1"/>
  <c r="H72" i="3" s="1"/>
  <c r="L74" i="3"/>
  <c r="L75" i="3"/>
  <c r="L76" i="3"/>
  <c r="L77" i="3"/>
  <c r="L73" i="3"/>
  <c r="F78" i="3"/>
  <c r="B72" i="3" s="1"/>
  <c r="F74" i="3"/>
  <c r="F75" i="3"/>
  <c r="F76" i="3"/>
  <c r="F77" i="3"/>
  <c r="F73" i="3"/>
  <c r="L69" i="3"/>
  <c r="H63" i="3" s="1"/>
  <c r="L65" i="3"/>
  <c r="L66" i="3"/>
  <c r="L67" i="3"/>
  <c r="L68" i="3"/>
  <c r="L64" i="3"/>
  <c r="F69" i="3"/>
  <c r="F65" i="3"/>
  <c r="F66" i="3"/>
  <c r="F67" i="3"/>
  <c r="F68" i="3"/>
  <c r="F64" i="3"/>
  <c r="F58" i="3"/>
  <c r="F54" i="3"/>
  <c r="F55" i="3"/>
  <c r="F56" i="3"/>
  <c r="F57" i="3"/>
  <c r="F53" i="3"/>
  <c r="L49" i="3"/>
  <c r="L45" i="3"/>
  <c r="L46" i="3"/>
  <c r="L47" i="3"/>
  <c r="L48" i="3"/>
  <c r="L44" i="3"/>
  <c r="F49" i="3"/>
  <c r="F45" i="3"/>
  <c r="F46" i="3"/>
  <c r="F47" i="3"/>
  <c r="F48" i="3"/>
  <c r="F44" i="3"/>
  <c r="L38" i="3"/>
  <c r="L34" i="3"/>
  <c r="L35" i="3"/>
  <c r="L36" i="3"/>
  <c r="L37" i="3"/>
  <c r="L33" i="3"/>
  <c r="F38" i="3"/>
  <c r="F34" i="3"/>
  <c r="F35" i="3"/>
  <c r="F36" i="3"/>
  <c r="F37" i="3"/>
  <c r="F33" i="3"/>
  <c r="L29" i="3"/>
  <c r="L25" i="3"/>
  <c r="L26" i="3"/>
  <c r="L27" i="3"/>
  <c r="L28" i="3"/>
  <c r="L24" i="3"/>
  <c r="F29" i="3"/>
  <c r="F25" i="3"/>
  <c r="F26" i="3"/>
  <c r="F27" i="3"/>
  <c r="F28" i="3"/>
  <c r="F24" i="3"/>
  <c r="L18" i="3"/>
  <c r="L14" i="3"/>
  <c r="L15" i="3"/>
  <c r="L16" i="3"/>
  <c r="L17" i="3"/>
  <c r="L13" i="3"/>
  <c r="F18" i="3"/>
  <c r="F14" i="3"/>
  <c r="F15" i="3"/>
  <c r="F16" i="3"/>
  <c r="F17" i="3"/>
  <c r="F13" i="3"/>
  <c r="L9" i="3"/>
  <c r="L5" i="3"/>
  <c r="L6" i="3"/>
  <c r="L7" i="3"/>
  <c r="L8" i="3"/>
  <c r="L4" i="3"/>
  <c r="F9" i="3"/>
  <c r="F5" i="3"/>
  <c r="F6" i="3"/>
  <c r="F7" i="3"/>
  <c r="F8" i="3"/>
  <c r="F4" i="3"/>
  <c r="I78" i="3"/>
  <c r="C78" i="3"/>
  <c r="I69" i="3"/>
  <c r="C69" i="3"/>
  <c r="C58" i="3"/>
  <c r="I49" i="3"/>
  <c r="C49" i="3"/>
  <c r="I38" i="3"/>
  <c r="C38" i="3"/>
  <c r="I29" i="3"/>
  <c r="C29" i="3"/>
  <c r="I18" i="3"/>
  <c r="C18" i="3"/>
  <c r="I9" i="3"/>
  <c r="C9" i="3"/>
  <c r="B3" i="3" l="1"/>
  <c r="B63" i="3"/>
  <c r="H3" i="3"/>
  <c r="H12" i="3"/>
  <c r="H23" i="3"/>
  <c r="B12" i="3"/>
  <c r="B23" i="3"/>
  <c r="B32" i="3"/>
  <c r="B43" i="3"/>
  <c r="B52" i="3"/>
  <c r="H32" i="3"/>
  <c r="H43" i="3"/>
  <c r="L76" i="1"/>
  <c r="F76" i="1"/>
  <c r="F85" i="1"/>
  <c r="C85" i="1"/>
  <c r="F84" i="1"/>
  <c r="F83" i="1"/>
  <c r="F82" i="1"/>
  <c r="F81" i="1"/>
  <c r="F80" i="1"/>
  <c r="B79" i="1"/>
  <c r="C56" i="1"/>
  <c r="F55" i="1"/>
  <c r="F54" i="1"/>
  <c r="F53" i="1"/>
  <c r="F52" i="1"/>
  <c r="F51" i="1"/>
  <c r="F56" i="1" s="1"/>
  <c r="B50" i="1"/>
  <c r="F104" i="1"/>
  <c r="F105" i="1"/>
  <c r="F106" i="1"/>
  <c r="F107" i="1"/>
  <c r="F103" i="1"/>
  <c r="F108" i="1" s="1"/>
  <c r="L104" i="1"/>
  <c r="L105" i="1"/>
  <c r="L106" i="1"/>
  <c r="L107" i="1"/>
  <c r="L103" i="1"/>
  <c r="L108" i="1" s="1"/>
  <c r="L95" i="1"/>
  <c r="L96" i="1"/>
  <c r="L97" i="1"/>
  <c r="L98" i="1"/>
  <c r="L94" i="1"/>
  <c r="L99" i="1" s="1"/>
  <c r="F95" i="1"/>
  <c r="F96" i="1"/>
  <c r="F97" i="1"/>
  <c r="F98" i="1"/>
  <c r="F94" i="1"/>
  <c r="F99" i="1" s="1"/>
  <c r="I108" i="1"/>
  <c r="C108" i="1"/>
  <c r="I99" i="1"/>
  <c r="C99" i="1"/>
  <c r="B93" i="1"/>
  <c r="I76" i="1"/>
  <c r="L75" i="1"/>
  <c r="L74" i="1"/>
  <c r="L73" i="1"/>
  <c r="L72" i="1"/>
  <c r="L71" i="1"/>
  <c r="H70" i="1"/>
  <c r="C76" i="1"/>
  <c r="F75" i="1"/>
  <c r="F74" i="1"/>
  <c r="F73" i="1"/>
  <c r="F72" i="1"/>
  <c r="F71" i="1"/>
  <c r="B70" i="1"/>
  <c r="C47" i="1"/>
  <c r="F46" i="1"/>
  <c r="F45" i="1"/>
  <c r="F44" i="1"/>
  <c r="F43" i="1"/>
  <c r="F42" i="1"/>
  <c r="F47" i="1" s="1"/>
  <c r="B41" i="1"/>
  <c r="I47" i="1"/>
  <c r="L46" i="1"/>
  <c r="L45" i="1"/>
  <c r="L44" i="1"/>
  <c r="L43" i="1"/>
  <c r="L42" i="1"/>
  <c r="L47" i="1" s="1"/>
  <c r="H41" i="1"/>
  <c r="L54" i="1"/>
  <c r="I56" i="1"/>
  <c r="L55" i="1"/>
  <c r="L53" i="1"/>
  <c r="L52" i="1"/>
  <c r="L51" i="1"/>
  <c r="L56" i="1" s="1"/>
  <c r="H50" i="1"/>
  <c r="I18" i="1"/>
  <c r="L17" i="1"/>
  <c r="L16" i="1"/>
  <c r="L15" i="1"/>
  <c r="L14" i="1"/>
  <c r="L13" i="1"/>
  <c r="L18" i="1" s="1"/>
  <c r="H12" i="1"/>
  <c r="C18" i="1"/>
  <c r="F17" i="1"/>
  <c r="F16" i="1"/>
  <c r="F15" i="1"/>
  <c r="F14" i="1"/>
  <c r="F13" i="1"/>
  <c r="F18" i="1" s="1"/>
  <c r="B12" i="1"/>
  <c r="I9" i="1"/>
  <c r="L8" i="1"/>
  <c r="L7" i="1"/>
  <c r="L6" i="1"/>
  <c r="L5" i="1"/>
  <c r="L4" i="1"/>
  <c r="L9" i="1" s="1"/>
  <c r="H3" i="1"/>
  <c r="F5" i="1"/>
  <c r="F6" i="1"/>
  <c r="F7" i="1"/>
  <c r="F8" i="1"/>
  <c r="F4" i="1"/>
  <c r="F9" i="1" s="1"/>
  <c r="C9" i="1"/>
  <c r="H102" i="1" l="1"/>
  <c r="B102" i="1"/>
  <c r="H93" i="1"/>
  <c r="B3" i="1"/>
</calcChain>
</file>

<file path=xl/sharedStrings.xml><?xml version="1.0" encoding="utf-8"?>
<sst xmlns="http://schemas.openxmlformats.org/spreadsheetml/2006/main" count="462" uniqueCount="89">
  <si>
    <t>Risk Number</t>
  </si>
  <si>
    <t>Risk Level</t>
  </si>
  <si>
    <t>Utility</t>
  </si>
  <si>
    <t>Risk Description</t>
  </si>
  <si>
    <t>Very High</t>
  </si>
  <si>
    <t>Unfamiliar technology, applied in an unfamiliar context</t>
  </si>
  <si>
    <t>High</t>
  </si>
  <si>
    <t>New technology, applied in a new context</t>
  </si>
  <si>
    <t>Medium</t>
  </si>
  <si>
    <t>Familiar technology, applied in a new context / New technology, applied in a familiar context</t>
  </si>
  <si>
    <t>Low</t>
  </si>
  <si>
    <t>Familiar technology, applied in a similar context</t>
  </si>
  <si>
    <t>Very Low</t>
  </si>
  <si>
    <t>Familiar technology, reapplied in familiar context</t>
  </si>
  <si>
    <t>LM35</t>
  </si>
  <si>
    <t>TMP117</t>
  </si>
  <si>
    <t>Weight</t>
  </si>
  <si>
    <t>Score</t>
  </si>
  <si>
    <t>Utility Value</t>
  </si>
  <si>
    <t>Weighted Score</t>
  </si>
  <si>
    <t>Technical Risk</t>
  </si>
  <si>
    <t>Measurement Accuracy</t>
  </si>
  <si>
    <t>±1.5℃</t>
  </si>
  <si>
    <t>±0.1℃</t>
  </si>
  <si>
    <t>Cost per Unit</t>
  </si>
  <si>
    <t>R25.18</t>
  </si>
  <si>
    <t>R61.20</t>
  </si>
  <si>
    <t>Power Consumption</t>
  </si>
  <si>
    <t>138µA</t>
  </si>
  <si>
    <t>3.5µA</t>
  </si>
  <si>
    <t>Lead Time</t>
  </si>
  <si>
    <t>4-6 business days</t>
  </si>
  <si>
    <t>3 weeks</t>
  </si>
  <si>
    <t>Total</t>
  </si>
  <si>
    <t>DS18B20</t>
  </si>
  <si>
    <t>MAX30205</t>
  </si>
  <si>
    <t>±0.5℃</t>
  </si>
  <si>
    <t>R90.55</t>
  </si>
  <si>
    <t>R46.26</t>
  </si>
  <si>
    <t>1mA</t>
  </si>
  <si>
    <t>600µA</t>
  </si>
  <si>
    <t>PIC24FJ256GA705 Family</t>
  </si>
  <si>
    <t>STM8L15 Series</t>
  </si>
  <si>
    <t>R27.33</t>
  </si>
  <si>
    <t>R32.07</t>
  </si>
  <si>
    <t>365µA</t>
  </si>
  <si>
    <t>635µA</t>
  </si>
  <si>
    <t>Clock Speed</t>
  </si>
  <si>
    <t>1MHz</t>
  </si>
  <si>
    <t>4 weeks</t>
  </si>
  <si>
    <t>STM32L071 Series</t>
  </si>
  <si>
    <t>PIC24FJ64GA004 Family</t>
  </si>
  <si>
    <t>R75.04</t>
  </si>
  <si>
    <t>R81.5</t>
  </si>
  <si>
    <t>375µA</t>
  </si>
  <si>
    <t>1.6mA</t>
  </si>
  <si>
    <t>4MHz</t>
  </si>
  <si>
    <t>2MHz</t>
  </si>
  <si>
    <t>4-6 busines days + 4-6 business days for delivery</t>
  </si>
  <si>
    <t>4-6 busines days for back order + 4-6 business days for delivery</t>
  </si>
  <si>
    <t>RS PRO LIR2032 Button Battery</t>
  </si>
  <si>
    <t>RS PRO Lithium Polymer Rechargeable Battery</t>
  </si>
  <si>
    <t>R31.5</t>
  </si>
  <si>
    <t>R228</t>
  </si>
  <si>
    <t>Size</t>
  </si>
  <si>
    <t>20 mm diameter x 3.2 mm height</t>
  </si>
  <si>
    <t>53.5 x 35 x 10.4 mm</t>
  </si>
  <si>
    <t>Capacity</t>
  </si>
  <si>
    <t>40mAh</t>
  </si>
  <si>
    <t>1.5Ah</t>
  </si>
  <si>
    <t>1 - 3 business days</t>
  </si>
  <si>
    <t>Panasonic CR2032 Button Battery</t>
  </si>
  <si>
    <t>220mAh</t>
  </si>
  <si>
    <t>0.91 Inch OLED Display Module</t>
  </si>
  <si>
    <t>4 Digit 7-Segment LED Display</t>
  </si>
  <si>
    <t>R144.61</t>
  </si>
  <si>
    <t>R47.167</t>
  </si>
  <si>
    <t>36 x 12.5 x 3 mm</t>
  </si>
  <si>
    <t>40.2 x 12.8 x 7 mm</t>
  </si>
  <si>
    <t>20mA*</t>
  </si>
  <si>
    <t>25mA</t>
  </si>
  <si>
    <t>Midas White Passive Matrix OLED Display</t>
  </si>
  <si>
    <t>RS PRO TFT LCD Colour Display</t>
  </si>
  <si>
    <t>R112.70</t>
  </si>
  <si>
    <t>R301.14</t>
  </si>
  <si>
    <t>14.85 x 16.6 x 2.36 mm</t>
  </si>
  <si>
    <t>30 x 28 x 3 mm</t>
  </si>
  <si>
    <t>13mA</t>
  </si>
  <si>
    <t>4 - 6 business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</si>
</sst>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B8150D"/>
      <name val="Calibri"/>
      <family val="2"/>
      <scheme val="minor"/>
    </font>
    <font>
      <sz val="11"/>
      <color rgb="FFC65911"/>
      <name val="Calibri"/>
      <family val="2"/>
      <scheme val="minor"/>
    </font>
    <font>
      <sz val="11"/>
      <color rgb="FF1F4E78"/>
      <name val="Calibri"/>
      <family val="2"/>
      <scheme val="minor"/>
    </font>
    <font>
      <sz val="11"/>
      <color rgb="FF70AD47"/>
      <name val="Calibri"/>
      <family val="2"/>
      <scheme val="minor"/>
    </font>
    <font>
      <sz val="11"/>
      <color rgb="FFF4B084"/>
      <name val="Calibri"/>
      <family val="2"/>
      <scheme val="minor"/>
    </font>
    <font>
      <sz val="11"/>
      <color rgb="FF2F75B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0" fillId="0" borderId="26" xfId="0" applyBorder="1"/>
    <xf numFmtId="0" fontId="0" fillId="0" borderId="1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7" fillId="0" borderId="16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1" xfId="0" applyBorder="1"/>
    <xf numFmtId="166" fontId="0" fillId="0" borderId="9" xfId="0" applyNumberFormat="1" applyBorder="1" applyAlignment="1">
      <alignment horizontal="center" vertical="center" wrapText="1"/>
    </xf>
    <xf numFmtId="166" fontId="7" fillId="0" borderId="16" xfId="0" applyNumberFormat="1" applyFont="1" applyBorder="1" applyAlignment="1">
      <alignment horizontal="center" vertical="center" wrapText="1"/>
    </xf>
    <xf numFmtId="166" fontId="8" fillId="0" borderId="16" xfId="0" applyNumberFormat="1" applyFont="1" applyBorder="1" applyAlignment="1">
      <alignment horizontal="center" vertical="center" wrapText="1"/>
    </xf>
    <xf numFmtId="166" fontId="6" fillId="0" borderId="16" xfId="0" applyNumberFormat="1" applyFont="1" applyBorder="1" applyAlignment="1">
      <alignment horizontal="center" vertical="center" wrapText="1"/>
    </xf>
    <xf numFmtId="166" fontId="2" fillId="0" borderId="16" xfId="0" applyNumberFormat="1" applyFont="1" applyBorder="1" applyAlignment="1">
      <alignment horizontal="center" vertical="center" wrapText="1"/>
    </xf>
    <xf numFmtId="166" fontId="7" fillId="0" borderId="16" xfId="0" applyNumberFormat="1" applyFon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6" fontId="6" fillId="0" borderId="16" xfId="0" applyNumberFormat="1" applyFon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2" fillId="0" borderId="16" xfId="0" applyNumberFormat="1" applyFont="1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B815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"/>
  <sheetViews>
    <sheetView workbookViewId="0">
      <selection activeCell="D17" sqref="D17"/>
    </sheetView>
  </sheetViews>
  <sheetFormatPr defaultRowHeight="15" x14ac:dyDescent="0.25"/>
  <cols>
    <col min="5" max="5" width="49.42578125" customWidth="1"/>
  </cols>
  <sheetData>
    <row r="2" spans="2:10" ht="30" x14ac:dyDescent="0.25">
      <c r="B2" s="21" t="s">
        <v>0</v>
      </c>
      <c r="C2" s="22" t="s">
        <v>1</v>
      </c>
      <c r="D2" s="77" t="s">
        <v>2</v>
      </c>
      <c r="E2" s="23" t="s">
        <v>3</v>
      </c>
      <c r="F2" s="17"/>
      <c r="G2" s="17"/>
      <c r="H2" s="17"/>
      <c r="I2" s="17"/>
      <c r="J2" s="17"/>
    </row>
    <row r="3" spans="2:10" x14ac:dyDescent="0.25">
      <c r="B3" s="24">
        <v>5</v>
      </c>
      <c r="C3" s="25" t="s">
        <v>4</v>
      </c>
      <c r="D3" s="78">
        <v>0.2</v>
      </c>
      <c r="E3" s="26" t="s">
        <v>5</v>
      </c>
    </row>
    <row r="4" spans="2:10" x14ac:dyDescent="0.25">
      <c r="B4" s="27">
        <v>4</v>
      </c>
      <c r="C4" s="28" t="s">
        <v>6</v>
      </c>
      <c r="D4" s="79">
        <v>0.4</v>
      </c>
      <c r="E4" s="29" t="s">
        <v>7</v>
      </c>
    </row>
    <row r="5" spans="2:10" ht="30" x14ac:dyDescent="0.25">
      <c r="B5" s="30">
        <v>3</v>
      </c>
      <c r="C5" s="31" t="s">
        <v>8</v>
      </c>
      <c r="D5" s="80">
        <v>0.6</v>
      </c>
      <c r="E5" s="32" t="s">
        <v>9</v>
      </c>
    </row>
    <row r="6" spans="2:10" x14ac:dyDescent="0.25">
      <c r="B6" s="33">
        <v>2</v>
      </c>
      <c r="C6" s="34" t="s">
        <v>10</v>
      </c>
      <c r="D6" s="81">
        <v>0.8</v>
      </c>
      <c r="E6" s="35" t="s">
        <v>11</v>
      </c>
    </row>
    <row r="7" spans="2:10" x14ac:dyDescent="0.25">
      <c r="B7" s="36">
        <v>1</v>
      </c>
      <c r="C7" s="37" t="s">
        <v>12</v>
      </c>
      <c r="D7" s="82">
        <v>1</v>
      </c>
      <c r="E7" s="38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8"/>
  <sheetViews>
    <sheetView topLeftCell="A53" workbookViewId="0">
      <selection activeCell="B60" sqref="A1:XFD1048576"/>
    </sheetView>
  </sheetViews>
  <sheetFormatPr defaultRowHeight="15" x14ac:dyDescent="0.25"/>
  <cols>
    <col min="2" max="2" width="22.140625" bestFit="1" customWidth="1"/>
    <col min="5" max="5" width="12.140625" bestFit="1" customWidth="1"/>
    <col min="6" max="6" width="15.28515625" bestFit="1" customWidth="1"/>
    <col min="7" max="7" width="4.140625" customWidth="1"/>
    <col min="8" max="8" width="22.140625" bestFit="1" customWidth="1"/>
    <col min="11" max="11" width="12.140625" bestFit="1" customWidth="1"/>
    <col min="12" max="12" width="15.28515625" bestFit="1" customWidth="1"/>
  </cols>
  <sheetData>
    <row r="2" spans="2:12" x14ac:dyDescent="0.25">
      <c r="B2" s="83" t="s">
        <v>14</v>
      </c>
      <c r="C2" s="84"/>
      <c r="D2" s="84"/>
      <c r="E2" s="84"/>
      <c r="F2" s="85"/>
      <c r="H2" s="86" t="s">
        <v>15</v>
      </c>
      <c r="I2" s="87"/>
      <c r="J2" s="87"/>
      <c r="K2" s="87"/>
      <c r="L2" s="88"/>
    </row>
    <row r="3" spans="2:12" x14ac:dyDescent="0.25">
      <c r="B3" s="72">
        <f>F9</f>
        <v>0.4253849600000002</v>
      </c>
      <c r="C3" s="39" t="s">
        <v>16</v>
      </c>
      <c r="D3" s="20" t="s">
        <v>17</v>
      </c>
      <c r="E3" s="20" t="s">
        <v>18</v>
      </c>
      <c r="F3" s="40" t="s">
        <v>19</v>
      </c>
      <c r="H3" s="71">
        <f>L9</f>
        <v>0.16985088000000004</v>
      </c>
      <c r="I3" s="54" t="s">
        <v>16</v>
      </c>
      <c r="J3" s="55" t="s">
        <v>17</v>
      </c>
      <c r="K3" s="55" t="s">
        <v>18</v>
      </c>
      <c r="L3" s="56" t="s">
        <v>19</v>
      </c>
    </row>
    <row r="4" spans="2:12" x14ac:dyDescent="0.25">
      <c r="B4" s="41" t="s">
        <v>20</v>
      </c>
      <c r="C4" s="42">
        <v>0.2</v>
      </c>
      <c r="D4" s="43">
        <v>2</v>
      </c>
      <c r="E4" s="43">
        <v>0.8</v>
      </c>
      <c r="F4" s="44">
        <f>C4*E4</f>
        <v>0.16000000000000003</v>
      </c>
      <c r="H4" s="57" t="s">
        <v>20</v>
      </c>
      <c r="I4" s="58">
        <v>0.2</v>
      </c>
      <c r="J4" s="59">
        <v>3</v>
      </c>
      <c r="K4" s="59">
        <v>0.6</v>
      </c>
      <c r="L4" s="60">
        <f>I4*K4</f>
        <v>0.12</v>
      </c>
    </row>
    <row r="5" spans="2:12" x14ac:dyDescent="0.25">
      <c r="B5" s="45" t="s">
        <v>21</v>
      </c>
      <c r="C5" s="46">
        <v>0.2</v>
      </c>
      <c r="D5" s="47" t="s">
        <v>22</v>
      </c>
      <c r="E5" s="18">
        <v>0.25</v>
      </c>
      <c r="F5" s="19">
        <f t="shared" ref="F5:F8" si="0">C5*E5</f>
        <v>0.05</v>
      </c>
      <c r="H5" s="61" t="s">
        <v>21</v>
      </c>
      <c r="I5" s="62">
        <v>0.2</v>
      </c>
      <c r="J5" s="47" t="s">
        <v>23</v>
      </c>
      <c r="K5" s="63">
        <v>0.95</v>
      </c>
      <c r="L5" s="64">
        <f t="shared" ref="L5:L8" si="1">I5*K5</f>
        <v>0.19</v>
      </c>
    </row>
    <row r="6" spans="2:12" x14ac:dyDescent="0.25">
      <c r="B6" s="45" t="s">
        <v>24</v>
      </c>
      <c r="C6" s="46">
        <v>0.2</v>
      </c>
      <c r="D6" s="18" t="s">
        <v>25</v>
      </c>
      <c r="E6" s="18">
        <v>0.91</v>
      </c>
      <c r="F6" s="19">
        <f t="shared" si="0"/>
        <v>0.18200000000000002</v>
      </c>
      <c r="H6" s="61" t="s">
        <v>24</v>
      </c>
      <c r="I6" s="62">
        <v>0.2</v>
      </c>
      <c r="J6" s="63" t="s">
        <v>26</v>
      </c>
      <c r="K6" s="63">
        <v>0.24</v>
      </c>
      <c r="L6" s="64">
        <f t="shared" si="1"/>
        <v>4.8000000000000001E-2</v>
      </c>
    </row>
    <row r="7" spans="2:12" x14ac:dyDescent="0.25">
      <c r="B7" s="45" t="s">
        <v>27</v>
      </c>
      <c r="C7" s="46">
        <v>0.2</v>
      </c>
      <c r="D7" s="18" t="s">
        <v>28</v>
      </c>
      <c r="E7" s="18">
        <v>0.91300000000000003</v>
      </c>
      <c r="F7" s="19">
        <f t="shared" si="0"/>
        <v>0.18260000000000001</v>
      </c>
      <c r="H7" s="61" t="s">
        <v>27</v>
      </c>
      <c r="I7" s="62">
        <v>0.2</v>
      </c>
      <c r="J7" s="18" t="s">
        <v>29</v>
      </c>
      <c r="K7" s="63">
        <v>0.97</v>
      </c>
      <c r="L7" s="64">
        <f t="shared" si="1"/>
        <v>0.19400000000000001</v>
      </c>
    </row>
    <row r="8" spans="2:12" ht="45" x14ac:dyDescent="0.25">
      <c r="B8" s="48" t="s">
        <v>30</v>
      </c>
      <c r="C8" s="49">
        <v>0.2</v>
      </c>
      <c r="D8" s="50" t="s">
        <v>31</v>
      </c>
      <c r="E8" s="50">
        <v>0.8</v>
      </c>
      <c r="F8" s="51">
        <f t="shared" si="0"/>
        <v>0.16000000000000003</v>
      </c>
      <c r="H8" s="65" t="s">
        <v>30</v>
      </c>
      <c r="I8" s="66">
        <v>0.2</v>
      </c>
      <c r="J8" s="67" t="s">
        <v>32</v>
      </c>
      <c r="K8" s="67">
        <v>0.4</v>
      </c>
      <c r="L8" s="68">
        <f t="shared" si="1"/>
        <v>8.0000000000000016E-2</v>
      </c>
    </row>
    <row r="9" spans="2:12" x14ac:dyDescent="0.25">
      <c r="B9" s="52" t="s">
        <v>33</v>
      </c>
      <c r="C9" s="39">
        <f>SUM(C4:C8)</f>
        <v>1</v>
      </c>
      <c r="D9" s="20"/>
      <c r="E9" s="20"/>
      <c r="F9" s="40">
        <f>(F4*F5*F6*F7*F8)*10^(4)</f>
        <v>0.4253849600000002</v>
      </c>
      <c r="H9" s="69" t="s">
        <v>33</v>
      </c>
      <c r="I9" s="54">
        <f>SUM(I4:I8)</f>
        <v>1</v>
      </c>
      <c r="J9" s="55"/>
      <c r="K9" s="55"/>
      <c r="L9" s="56">
        <f>(L4*L5*L6*L7*L8)*10^(4)</f>
        <v>0.16985088000000004</v>
      </c>
    </row>
    <row r="11" spans="2:12" x14ac:dyDescent="0.25">
      <c r="B11" s="89" t="s">
        <v>34</v>
      </c>
      <c r="C11" s="90"/>
      <c r="D11" s="90"/>
      <c r="E11" s="90"/>
      <c r="F11" s="91"/>
      <c r="H11" s="89" t="s">
        <v>35</v>
      </c>
      <c r="I11" s="90"/>
      <c r="J11" s="90"/>
      <c r="K11" s="90"/>
      <c r="L11" s="91"/>
    </row>
    <row r="12" spans="2:12" x14ac:dyDescent="0.25">
      <c r="B12" s="70">
        <f>F18</f>
        <v>5.6832000000000028E-3</v>
      </c>
      <c r="C12" s="9" t="s">
        <v>16</v>
      </c>
      <c r="D12" s="5" t="s">
        <v>17</v>
      </c>
      <c r="E12" s="5" t="s">
        <v>18</v>
      </c>
      <c r="F12" s="6" t="s">
        <v>19</v>
      </c>
      <c r="H12" s="73">
        <f>L18</f>
        <v>0.55186944000000004</v>
      </c>
      <c r="I12" s="9" t="s">
        <v>16</v>
      </c>
      <c r="J12" s="5" t="s">
        <v>17</v>
      </c>
      <c r="K12" s="5" t="s">
        <v>18</v>
      </c>
      <c r="L12" s="6" t="s">
        <v>19</v>
      </c>
    </row>
    <row r="13" spans="2:12" x14ac:dyDescent="0.25">
      <c r="B13" s="7" t="s">
        <v>20</v>
      </c>
      <c r="C13" s="10">
        <v>0.2</v>
      </c>
      <c r="D13" s="3">
        <v>4</v>
      </c>
      <c r="E13" s="3">
        <v>0.4</v>
      </c>
      <c r="F13" s="4">
        <f>C13*E13</f>
        <v>8.0000000000000016E-2</v>
      </c>
      <c r="H13" s="7" t="s">
        <v>20</v>
      </c>
      <c r="I13" s="10">
        <v>0.2</v>
      </c>
      <c r="J13" s="3">
        <v>3</v>
      </c>
      <c r="K13" s="3">
        <v>0.6</v>
      </c>
      <c r="L13" s="4">
        <f>I13*K13</f>
        <v>0.12</v>
      </c>
    </row>
    <row r="14" spans="2:12" x14ac:dyDescent="0.25">
      <c r="B14" s="8" t="s">
        <v>21</v>
      </c>
      <c r="C14" s="11">
        <v>0.2</v>
      </c>
      <c r="D14" s="47" t="s">
        <v>36</v>
      </c>
      <c r="E14" s="1">
        <v>0.75</v>
      </c>
      <c r="F14" s="2">
        <f t="shared" ref="F14:F17" si="2">C14*E14</f>
        <v>0.15000000000000002</v>
      </c>
      <c r="H14" s="8" t="s">
        <v>21</v>
      </c>
      <c r="I14" s="11">
        <v>0.2</v>
      </c>
      <c r="J14" s="47" t="s">
        <v>23</v>
      </c>
      <c r="K14" s="1">
        <v>0.95</v>
      </c>
      <c r="L14" s="2">
        <f t="shared" ref="L14:L17" si="3">I14*K14</f>
        <v>0.19</v>
      </c>
    </row>
    <row r="15" spans="2:12" x14ac:dyDescent="0.25">
      <c r="B15" s="8" t="s">
        <v>24</v>
      </c>
      <c r="C15" s="11">
        <v>0.2</v>
      </c>
      <c r="D15" s="1" t="s">
        <v>37</v>
      </c>
      <c r="E15" s="1">
        <v>0.02</v>
      </c>
      <c r="F15" s="2">
        <f t="shared" si="2"/>
        <v>4.0000000000000001E-3</v>
      </c>
      <c r="H15" s="8" t="s">
        <v>24</v>
      </c>
      <c r="I15" s="11">
        <v>0.2</v>
      </c>
      <c r="J15" s="1" t="s">
        <v>38</v>
      </c>
      <c r="K15" s="1">
        <v>0.61</v>
      </c>
      <c r="L15" s="2">
        <f t="shared" si="3"/>
        <v>0.122</v>
      </c>
    </row>
    <row r="16" spans="2:12" x14ac:dyDescent="0.25">
      <c r="B16" s="8" t="s">
        <v>27</v>
      </c>
      <c r="C16" s="11">
        <v>0.2</v>
      </c>
      <c r="D16" s="1" t="s">
        <v>39</v>
      </c>
      <c r="E16" s="1">
        <v>0.37</v>
      </c>
      <c r="F16" s="2">
        <f t="shared" si="2"/>
        <v>7.3999999999999996E-2</v>
      </c>
      <c r="H16" s="8" t="s">
        <v>27</v>
      </c>
      <c r="I16" s="11">
        <v>0.2</v>
      </c>
      <c r="J16" s="18" t="s">
        <v>40</v>
      </c>
      <c r="K16" s="1">
        <v>0.62</v>
      </c>
      <c r="L16" s="2">
        <f t="shared" si="3"/>
        <v>0.124</v>
      </c>
    </row>
    <row r="17" spans="2:12" ht="45" x14ac:dyDescent="0.25">
      <c r="B17" s="12" t="s">
        <v>30</v>
      </c>
      <c r="C17" s="13">
        <v>0.2</v>
      </c>
      <c r="D17" s="50" t="s">
        <v>31</v>
      </c>
      <c r="E17" s="14">
        <v>0.8</v>
      </c>
      <c r="F17" s="15">
        <f t="shared" si="2"/>
        <v>0.16000000000000003</v>
      </c>
      <c r="H17" s="12" t="s">
        <v>30</v>
      </c>
      <c r="I17" s="13">
        <v>0.2</v>
      </c>
      <c r="J17" s="50" t="s">
        <v>31</v>
      </c>
      <c r="K17" s="14">
        <v>0.8</v>
      </c>
      <c r="L17" s="15">
        <f t="shared" si="3"/>
        <v>0.16000000000000003</v>
      </c>
    </row>
    <row r="18" spans="2:12" x14ac:dyDescent="0.25">
      <c r="B18" s="16" t="s">
        <v>33</v>
      </c>
      <c r="C18" s="9">
        <f>SUM(C13:C17)</f>
        <v>1</v>
      </c>
      <c r="D18" s="5"/>
      <c r="E18" s="5"/>
      <c r="F18" s="6">
        <f>(F13*F14*F15*F16*F17)*10^(4)</f>
        <v>5.6832000000000028E-3</v>
      </c>
      <c r="H18" s="16" t="s">
        <v>33</v>
      </c>
      <c r="I18" s="9">
        <f>SUM(I13:I17)</f>
        <v>1</v>
      </c>
      <c r="J18" s="5"/>
      <c r="K18" s="5"/>
      <c r="L18" s="6">
        <f>(L13*L14*L15*L16*L17)*10^(4)</f>
        <v>0.55186944000000004</v>
      </c>
    </row>
    <row r="38" spans="1:12" x14ac:dyDescent="0.2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</row>
    <row r="40" spans="1:12" x14ac:dyDescent="0.25">
      <c r="B40" s="83" t="s">
        <v>41</v>
      </c>
      <c r="C40" s="84"/>
      <c r="D40" s="84"/>
      <c r="E40" s="84"/>
      <c r="F40" s="85"/>
      <c r="H40" s="83" t="s">
        <v>42</v>
      </c>
      <c r="I40" s="84"/>
      <c r="J40" s="84"/>
      <c r="K40" s="84"/>
      <c r="L40" s="85"/>
    </row>
    <row r="41" spans="1:12" x14ac:dyDescent="0.25">
      <c r="B41" s="72">
        <f>F47</f>
        <v>0.15593472000000003</v>
      </c>
      <c r="C41" s="39" t="s">
        <v>16</v>
      </c>
      <c r="D41" s="20" t="s">
        <v>17</v>
      </c>
      <c r="E41" s="20" t="s">
        <v>18</v>
      </c>
      <c r="F41" s="40" t="s">
        <v>19</v>
      </c>
      <c r="H41" s="76">
        <f>L47</f>
        <v>3.2783616000000008E-2</v>
      </c>
      <c r="I41" s="39" t="s">
        <v>16</v>
      </c>
      <c r="J41" s="20" t="s">
        <v>17</v>
      </c>
      <c r="K41" s="20" t="s">
        <v>18</v>
      </c>
      <c r="L41" s="40" t="s">
        <v>19</v>
      </c>
    </row>
    <row r="42" spans="1:12" x14ac:dyDescent="0.25">
      <c r="B42" s="41" t="s">
        <v>20</v>
      </c>
      <c r="C42" s="42">
        <v>0.2</v>
      </c>
      <c r="D42" s="43">
        <v>3</v>
      </c>
      <c r="E42" s="43">
        <v>0.6</v>
      </c>
      <c r="F42" s="44">
        <f>C42*E42</f>
        <v>0.12</v>
      </c>
      <c r="H42" s="41" t="s">
        <v>20</v>
      </c>
      <c r="I42" s="42">
        <v>0.2</v>
      </c>
      <c r="J42" s="43">
        <v>3</v>
      </c>
      <c r="K42" s="43">
        <v>0.6</v>
      </c>
      <c r="L42" s="44">
        <f>I42*K42</f>
        <v>0.12</v>
      </c>
    </row>
    <row r="43" spans="1:12" x14ac:dyDescent="0.25">
      <c r="B43" s="45" t="s">
        <v>24</v>
      </c>
      <c r="C43" s="46">
        <v>0.2</v>
      </c>
      <c r="D43" s="18" t="s">
        <v>43</v>
      </c>
      <c r="E43" s="18">
        <v>0.94</v>
      </c>
      <c r="F43" s="19">
        <f t="shared" ref="F43:F44" si="4">C43*E43</f>
        <v>0.188</v>
      </c>
      <c r="H43" s="45" t="s">
        <v>24</v>
      </c>
      <c r="I43" s="46">
        <v>0.2</v>
      </c>
      <c r="J43" s="18" t="s">
        <v>44</v>
      </c>
      <c r="K43" s="18">
        <v>0.93</v>
      </c>
      <c r="L43" s="19">
        <f t="shared" ref="L43:L44" si="5">I43*K43</f>
        <v>0.18600000000000003</v>
      </c>
    </row>
    <row r="44" spans="1:12" x14ac:dyDescent="0.25">
      <c r="B44" s="45" t="s">
        <v>27</v>
      </c>
      <c r="C44" s="46">
        <v>0.3</v>
      </c>
      <c r="D44" s="18" t="s">
        <v>45</v>
      </c>
      <c r="E44" s="18">
        <v>0.8</v>
      </c>
      <c r="F44" s="19">
        <f t="shared" si="4"/>
        <v>0.24</v>
      </c>
      <c r="H44" s="45" t="s">
        <v>27</v>
      </c>
      <c r="I44" s="46">
        <v>0.3</v>
      </c>
      <c r="J44" s="18" t="s">
        <v>46</v>
      </c>
      <c r="K44" s="18">
        <v>0.68</v>
      </c>
      <c r="L44" s="19">
        <f t="shared" si="5"/>
        <v>0.20400000000000001</v>
      </c>
    </row>
    <row r="45" spans="1:12" x14ac:dyDescent="0.25">
      <c r="B45" s="48" t="s">
        <v>47</v>
      </c>
      <c r="C45" s="49">
        <v>0.1</v>
      </c>
      <c r="D45" s="50" t="s">
        <v>48</v>
      </c>
      <c r="E45" s="50">
        <v>0.18</v>
      </c>
      <c r="F45" s="51">
        <f>C45*E45</f>
        <v>1.7999999999999999E-2</v>
      </c>
      <c r="H45" s="48" t="s">
        <v>47</v>
      </c>
      <c r="I45" s="49">
        <v>0.1</v>
      </c>
      <c r="J45" s="50" t="s">
        <v>48</v>
      </c>
      <c r="K45" s="50">
        <v>0.18</v>
      </c>
      <c r="L45" s="51">
        <f>I45*K45</f>
        <v>1.7999999999999999E-2</v>
      </c>
    </row>
    <row r="46" spans="1:12" ht="45" x14ac:dyDescent="0.25">
      <c r="B46" s="48" t="s">
        <v>30</v>
      </c>
      <c r="C46" s="49">
        <v>0.2</v>
      </c>
      <c r="D46" s="50" t="s">
        <v>31</v>
      </c>
      <c r="E46" s="50">
        <v>0.8</v>
      </c>
      <c r="F46" s="51">
        <f t="shared" ref="F46" si="6">C46*E46</f>
        <v>0.16000000000000003</v>
      </c>
      <c r="H46" s="48" t="s">
        <v>30</v>
      </c>
      <c r="I46" s="49">
        <v>0.2</v>
      </c>
      <c r="J46" s="50" t="s">
        <v>49</v>
      </c>
      <c r="K46" s="50">
        <v>0.2</v>
      </c>
      <c r="L46" s="51">
        <f t="shared" ref="L46" si="7">I46*K46</f>
        <v>4.0000000000000008E-2</v>
      </c>
    </row>
    <row r="47" spans="1:12" x14ac:dyDescent="0.25">
      <c r="B47" s="52" t="s">
        <v>33</v>
      </c>
      <c r="C47" s="39">
        <f>SUM(C42:C46)</f>
        <v>1</v>
      </c>
      <c r="D47" s="20"/>
      <c r="E47" s="20"/>
      <c r="F47" s="40">
        <f>(F42*F43*F44*F45*F46)*10^(4)</f>
        <v>0.15593472000000003</v>
      </c>
      <c r="H47" s="52" t="s">
        <v>33</v>
      </c>
      <c r="I47" s="39">
        <f>SUM(I42:I46)</f>
        <v>1</v>
      </c>
      <c r="J47" s="20"/>
      <c r="K47" s="20"/>
      <c r="L47" s="40">
        <f>(L42*L43*L44*L45*L46)*10^(4)</f>
        <v>3.2783616000000008E-2</v>
      </c>
    </row>
    <row r="49" spans="2:12" x14ac:dyDescent="0.25">
      <c r="B49" s="83" t="s">
        <v>50</v>
      </c>
      <c r="C49" s="84"/>
      <c r="D49" s="84"/>
      <c r="E49" s="84"/>
      <c r="F49" s="85"/>
      <c r="H49" s="83" t="s">
        <v>51</v>
      </c>
      <c r="I49" s="84"/>
      <c r="J49" s="84"/>
      <c r="K49" s="84"/>
      <c r="L49" s="85"/>
    </row>
    <row r="50" spans="2:12" x14ac:dyDescent="0.25">
      <c r="B50" s="75">
        <f>F56</f>
        <v>0.33062399999999997</v>
      </c>
      <c r="C50" s="39" t="s">
        <v>16</v>
      </c>
      <c r="D50" s="20" t="s">
        <v>17</v>
      </c>
      <c r="E50" s="20" t="s">
        <v>18</v>
      </c>
      <c r="F50" s="40" t="s">
        <v>19</v>
      </c>
      <c r="H50" s="74">
        <f>L56</f>
        <v>2.2435200000000002E-2</v>
      </c>
      <c r="I50" s="39" t="s">
        <v>16</v>
      </c>
      <c r="J50" s="20" t="s">
        <v>17</v>
      </c>
      <c r="K50" s="20" t="s">
        <v>18</v>
      </c>
      <c r="L50" s="40" t="s">
        <v>19</v>
      </c>
    </row>
    <row r="51" spans="2:12" x14ac:dyDescent="0.25">
      <c r="B51" s="41" t="s">
        <v>20</v>
      </c>
      <c r="C51" s="42">
        <v>0.2</v>
      </c>
      <c r="D51" s="43">
        <v>3</v>
      </c>
      <c r="E51" s="43">
        <v>0.6</v>
      </c>
      <c r="F51" s="44">
        <f>C51*E51</f>
        <v>0.12</v>
      </c>
      <c r="H51" s="41" t="s">
        <v>20</v>
      </c>
      <c r="I51" s="42">
        <v>0.2</v>
      </c>
      <c r="J51" s="43">
        <v>3</v>
      </c>
      <c r="K51" s="43">
        <v>0.6</v>
      </c>
      <c r="L51" s="44">
        <f>I51*K51</f>
        <v>0.12</v>
      </c>
    </row>
    <row r="52" spans="2:12" x14ac:dyDescent="0.25">
      <c r="B52" s="45" t="s">
        <v>24</v>
      </c>
      <c r="C52" s="46">
        <v>0.2</v>
      </c>
      <c r="D52" s="18" t="s">
        <v>52</v>
      </c>
      <c r="E52" s="18">
        <v>0.5</v>
      </c>
      <c r="F52" s="19">
        <f t="shared" ref="F52:F53" si="8">C52*E52</f>
        <v>0.1</v>
      </c>
      <c r="H52" s="45" t="s">
        <v>24</v>
      </c>
      <c r="I52" s="46">
        <v>0.2</v>
      </c>
      <c r="J52" s="18" t="s">
        <v>53</v>
      </c>
      <c r="K52" s="18">
        <v>0.41</v>
      </c>
      <c r="L52" s="19">
        <f t="shared" ref="L52:L55" si="9">I52*K52</f>
        <v>8.2000000000000003E-2</v>
      </c>
    </row>
    <row r="53" spans="2:12" x14ac:dyDescent="0.25">
      <c r="B53" s="45" t="s">
        <v>27</v>
      </c>
      <c r="C53" s="46">
        <v>0.3</v>
      </c>
      <c r="D53" s="18" t="s">
        <v>54</v>
      </c>
      <c r="E53" s="18">
        <v>0.8</v>
      </c>
      <c r="F53" s="19">
        <f t="shared" si="8"/>
        <v>0.24</v>
      </c>
      <c r="H53" s="45" t="s">
        <v>27</v>
      </c>
      <c r="I53" s="46">
        <v>0.3</v>
      </c>
      <c r="J53" s="18" t="s">
        <v>55</v>
      </c>
      <c r="K53" s="18">
        <v>0.2</v>
      </c>
      <c r="L53" s="19">
        <f t="shared" si="9"/>
        <v>0.06</v>
      </c>
    </row>
    <row r="54" spans="2:12" x14ac:dyDescent="0.25">
      <c r="B54" s="48" t="s">
        <v>47</v>
      </c>
      <c r="C54" s="49">
        <v>0.1</v>
      </c>
      <c r="D54" s="50" t="s">
        <v>56</v>
      </c>
      <c r="E54" s="50">
        <v>0.82</v>
      </c>
      <c r="F54" s="51">
        <f>C54*E54</f>
        <v>8.2000000000000003E-2</v>
      </c>
      <c r="H54" s="48" t="s">
        <v>47</v>
      </c>
      <c r="I54" s="49">
        <v>0.1</v>
      </c>
      <c r="J54" s="50" t="s">
        <v>57</v>
      </c>
      <c r="K54" s="50">
        <v>0.38</v>
      </c>
      <c r="L54" s="51">
        <f>I54*K54</f>
        <v>3.8000000000000006E-2</v>
      </c>
    </row>
    <row r="55" spans="2:12" ht="135" x14ac:dyDescent="0.25">
      <c r="B55" s="48" t="s">
        <v>30</v>
      </c>
      <c r="C55" s="49">
        <v>0.2</v>
      </c>
      <c r="D55" s="50" t="s">
        <v>58</v>
      </c>
      <c r="E55" s="50">
        <v>0.7</v>
      </c>
      <c r="F55" s="51">
        <f t="shared" ref="F55" si="10">C55*E55</f>
        <v>0.13999999999999999</v>
      </c>
      <c r="H55" s="48" t="s">
        <v>30</v>
      </c>
      <c r="I55" s="49">
        <v>0.2</v>
      </c>
      <c r="J55" s="50" t="s">
        <v>59</v>
      </c>
      <c r="K55" s="50">
        <v>0.5</v>
      </c>
      <c r="L55" s="51">
        <f t="shared" si="9"/>
        <v>0.1</v>
      </c>
    </row>
    <row r="56" spans="2:12" x14ac:dyDescent="0.25">
      <c r="B56" s="52" t="s">
        <v>33</v>
      </c>
      <c r="C56" s="39">
        <f>SUM(C51:C55)</f>
        <v>1</v>
      </c>
      <c r="D56" s="20"/>
      <c r="E56" s="20"/>
      <c r="F56" s="40">
        <f>(F51*F52*F53*F54*F55)*10^(4)</f>
        <v>0.33062399999999997</v>
      </c>
      <c r="H56" s="52" t="s">
        <v>33</v>
      </c>
      <c r="I56" s="39">
        <f>SUM(I51:I55)</f>
        <v>1</v>
      </c>
      <c r="J56" s="20"/>
      <c r="K56" s="20"/>
      <c r="L56" s="40">
        <f>(L51*L52*L53*L54*L55)*10^(4)</f>
        <v>2.2435200000000002E-2</v>
      </c>
    </row>
    <row r="67" spans="1:12" x14ac:dyDescent="0.25">
      <c r="A67" s="53"/>
      <c r="B67" s="53"/>
      <c r="C67" s="53"/>
      <c r="D67" s="53"/>
      <c r="E67" s="53"/>
      <c r="F67" s="53"/>
      <c r="G67" s="53"/>
      <c r="H67" s="53"/>
      <c r="I67" s="53"/>
      <c r="J67" s="53"/>
    </row>
    <row r="69" spans="1:12" x14ac:dyDescent="0.25">
      <c r="B69" s="83" t="s">
        <v>60</v>
      </c>
      <c r="C69" s="84"/>
      <c r="D69" s="84"/>
      <c r="E69" s="84"/>
      <c r="F69" s="85"/>
      <c r="H69" s="83" t="s">
        <v>61</v>
      </c>
      <c r="I69" s="84"/>
      <c r="J69" s="84"/>
      <c r="K69" s="84"/>
      <c r="L69" s="85"/>
    </row>
    <row r="70" spans="1:12" x14ac:dyDescent="0.25">
      <c r="B70" s="72">
        <f>F76</f>
        <v>0.10795679999999999</v>
      </c>
      <c r="C70" s="39" t="s">
        <v>16</v>
      </c>
      <c r="D70" s="20" t="s">
        <v>17</v>
      </c>
      <c r="E70" s="20" t="s">
        <v>18</v>
      </c>
      <c r="F70" s="40" t="s">
        <v>19</v>
      </c>
      <c r="H70" s="74">
        <f>L76</f>
        <v>1.0327499999999998E-2</v>
      </c>
      <c r="I70" s="39" t="s">
        <v>16</v>
      </c>
      <c r="J70" s="20" t="s">
        <v>17</v>
      </c>
      <c r="K70" s="20" t="s">
        <v>18</v>
      </c>
      <c r="L70" s="40" t="s">
        <v>19</v>
      </c>
    </row>
    <row r="71" spans="1:12" x14ac:dyDescent="0.25">
      <c r="B71" s="41" t="s">
        <v>20</v>
      </c>
      <c r="C71" s="42">
        <v>0.1</v>
      </c>
      <c r="D71" s="43">
        <v>3</v>
      </c>
      <c r="E71" s="43">
        <v>0.6</v>
      </c>
      <c r="F71" s="44">
        <f>C71*E71</f>
        <v>0.06</v>
      </c>
      <c r="H71" s="41" t="s">
        <v>20</v>
      </c>
      <c r="I71" s="42">
        <v>0.1</v>
      </c>
      <c r="J71" s="43">
        <v>3</v>
      </c>
      <c r="K71" s="43">
        <v>0.6</v>
      </c>
      <c r="L71" s="44">
        <f>I71*K71</f>
        <v>0.06</v>
      </c>
    </row>
    <row r="72" spans="1:12" x14ac:dyDescent="0.25">
      <c r="B72" s="45" t="s">
        <v>24</v>
      </c>
      <c r="C72" s="46">
        <v>0.2</v>
      </c>
      <c r="D72" s="18" t="s">
        <v>62</v>
      </c>
      <c r="E72" s="18">
        <v>0.98</v>
      </c>
      <c r="F72" s="19">
        <f t="shared" ref="F72:F73" si="11">C72*E72</f>
        <v>0.19600000000000001</v>
      </c>
      <c r="H72" s="45" t="s">
        <v>24</v>
      </c>
      <c r="I72" s="46">
        <v>0.2</v>
      </c>
      <c r="J72" s="18" t="s">
        <v>63</v>
      </c>
      <c r="K72" s="18">
        <v>0.01</v>
      </c>
      <c r="L72" s="19">
        <f t="shared" ref="L72:L73" si="12">I72*K72</f>
        <v>2E-3</v>
      </c>
    </row>
    <row r="73" spans="1:12" ht="60" x14ac:dyDescent="0.25">
      <c r="B73" s="45" t="s">
        <v>64</v>
      </c>
      <c r="C73" s="46">
        <v>0.3</v>
      </c>
      <c r="D73" s="18" t="s">
        <v>65</v>
      </c>
      <c r="E73" s="18">
        <v>0.6</v>
      </c>
      <c r="F73" s="19">
        <f t="shared" si="11"/>
        <v>0.18</v>
      </c>
      <c r="H73" s="45" t="s">
        <v>64</v>
      </c>
      <c r="I73" s="46">
        <v>0.3</v>
      </c>
      <c r="J73" s="18" t="s">
        <v>66</v>
      </c>
      <c r="K73" s="18">
        <v>0.15</v>
      </c>
      <c r="L73" s="19">
        <f t="shared" si="12"/>
        <v>4.4999999999999998E-2</v>
      </c>
    </row>
    <row r="74" spans="1:12" x14ac:dyDescent="0.25">
      <c r="B74" s="48" t="s">
        <v>67</v>
      </c>
      <c r="C74" s="49">
        <v>0.3</v>
      </c>
      <c r="D74" s="50" t="s">
        <v>68</v>
      </c>
      <c r="E74" s="50">
        <v>0.02</v>
      </c>
      <c r="F74" s="51">
        <f>C74*E74</f>
        <v>6.0000000000000001E-3</v>
      </c>
      <c r="H74" s="48" t="s">
        <v>67</v>
      </c>
      <c r="I74" s="49">
        <v>0.3</v>
      </c>
      <c r="J74" s="50" t="s">
        <v>69</v>
      </c>
      <c r="K74" s="50">
        <v>0.75</v>
      </c>
      <c r="L74" s="51">
        <f>I74*K74</f>
        <v>0.22499999999999998</v>
      </c>
    </row>
    <row r="75" spans="1:12" ht="45" x14ac:dyDescent="0.25">
      <c r="B75" s="48" t="s">
        <v>30</v>
      </c>
      <c r="C75" s="49">
        <v>0.1</v>
      </c>
      <c r="D75" s="50" t="s">
        <v>70</v>
      </c>
      <c r="E75" s="50">
        <v>0.85</v>
      </c>
      <c r="F75" s="51">
        <f t="shared" ref="F75" si="13">C75*E75</f>
        <v>8.5000000000000006E-2</v>
      </c>
      <c r="H75" s="48" t="s">
        <v>30</v>
      </c>
      <c r="I75" s="49">
        <v>0.1</v>
      </c>
      <c r="J75" s="50" t="s">
        <v>70</v>
      </c>
      <c r="K75" s="50">
        <v>0.85</v>
      </c>
      <c r="L75" s="51">
        <f t="shared" ref="L75" si="14">I75*K75</f>
        <v>8.5000000000000006E-2</v>
      </c>
    </row>
    <row r="76" spans="1:12" x14ac:dyDescent="0.25">
      <c r="B76" s="52" t="s">
        <v>33</v>
      </c>
      <c r="C76" s="39">
        <f>SUM(C71:C75)</f>
        <v>1.0000000000000002</v>
      </c>
      <c r="D76" s="20"/>
      <c r="E76" s="20"/>
      <c r="F76" s="40">
        <f>(F71*F72*F73*F74*F75)*10^(5)</f>
        <v>0.10795679999999999</v>
      </c>
      <c r="H76" s="52" t="s">
        <v>33</v>
      </c>
      <c r="I76" s="39">
        <f>SUM(I71:I75)</f>
        <v>1.0000000000000002</v>
      </c>
      <c r="J76" s="20"/>
      <c r="K76" s="20"/>
      <c r="L76" s="40">
        <f>(L71*L72*L73*L74*L75)*10^(5)</f>
        <v>1.0327499999999998E-2</v>
      </c>
    </row>
    <row r="78" spans="1:12" x14ac:dyDescent="0.25">
      <c r="B78" s="83" t="s">
        <v>71</v>
      </c>
      <c r="C78" s="84"/>
      <c r="D78" s="84"/>
      <c r="E78" s="84"/>
      <c r="F78" s="85"/>
    </row>
    <row r="79" spans="1:12" x14ac:dyDescent="0.25">
      <c r="B79" s="75">
        <f>F85</f>
        <v>0.68739839999999997</v>
      </c>
      <c r="C79" s="39" t="s">
        <v>16</v>
      </c>
      <c r="D79" s="20" t="s">
        <v>17</v>
      </c>
      <c r="E79" s="20" t="s">
        <v>18</v>
      </c>
      <c r="F79" s="40" t="s">
        <v>19</v>
      </c>
    </row>
    <row r="80" spans="1:12" x14ac:dyDescent="0.25">
      <c r="B80" s="41" t="s">
        <v>20</v>
      </c>
      <c r="C80" s="42">
        <v>0.1</v>
      </c>
      <c r="D80" s="43">
        <v>3</v>
      </c>
      <c r="E80" s="43">
        <v>0.6</v>
      </c>
      <c r="F80" s="44">
        <f>C80*E80</f>
        <v>0.06</v>
      </c>
    </row>
    <row r="81" spans="1:12" x14ac:dyDescent="0.25">
      <c r="B81" s="45" t="s">
        <v>24</v>
      </c>
      <c r="C81" s="46">
        <v>0.2</v>
      </c>
      <c r="D81" s="18">
        <v>34.44</v>
      </c>
      <c r="E81" s="18">
        <v>0.96</v>
      </c>
      <c r="F81" s="19">
        <f t="shared" ref="F81:F82" si="15">C81*E81</f>
        <v>0.192</v>
      </c>
    </row>
    <row r="82" spans="1:12" ht="60" x14ac:dyDescent="0.25">
      <c r="B82" s="45" t="s">
        <v>64</v>
      </c>
      <c r="C82" s="46">
        <v>0.3</v>
      </c>
      <c r="D82" s="18" t="s">
        <v>65</v>
      </c>
      <c r="E82" s="18">
        <v>0.6</v>
      </c>
      <c r="F82" s="19">
        <f t="shared" si="15"/>
        <v>0.18</v>
      </c>
    </row>
    <row r="83" spans="1:12" x14ac:dyDescent="0.25">
      <c r="B83" s="48" t="s">
        <v>67</v>
      </c>
      <c r="C83" s="49">
        <v>0.3</v>
      </c>
      <c r="D83" s="50" t="s">
        <v>72</v>
      </c>
      <c r="E83" s="50">
        <v>0.13</v>
      </c>
      <c r="F83" s="51">
        <f>C83*E83</f>
        <v>3.9E-2</v>
      </c>
    </row>
    <row r="84" spans="1:12" ht="45" x14ac:dyDescent="0.25">
      <c r="B84" s="48" t="s">
        <v>30</v>
      </c>
      <c r="C84" s="49">
        <v>0.1</v>
      </c>
      <c r="D84" s="50" t="s">
        <v>70</v>
      </c>
      <c r="E84" s="50">
        <v>0.85</v>
      </c>
      <c r="F84" s="51">
        <f t="shared" ref="F84" si="16">C84*E84</f>
        <v>8.5000000000000006E-2</v>
      </c>
    </row>
    <row r="85" spans="1:12" x14ac:dyDescent="0.25">
      <c r="B85" s="52" t="s">
        <v>33</v>
      </c>
      <c r="C85" s="39">
        <f>SUM(C80:C84)</f>
        <v>1.0000000000000002</v>
      </c>
      <c r="D85" s="20"/>
      <c r="E85" s="20"/>
      <c r="F85" s="40">
        <f>(F80*F81*F82*F83*F84)*10^(5)</f>
        <v>0.68739839999999997</v>
      </c>
    </row>
    <row r="90" spans="1:12" x14ac:dyDescent="0.2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</row>
    <row r="92" spans="1:12" x14ac:dyDescent="0.25">
      <c r="B92" s="83" t="s">
        <v>73</v>
      </c>
      <c r="C92" s="84"/>
      <c r="D92" s="84"/>
      <c r="E92" s="84"/>
      <c r="F92" s="85"/>
      <c r="H92" s="83" t="s">
        <v>74</v>
      </c>
      <c r="I92" s="84"/>
      <c r="J92" s="84"/>
      <c r="K92" s="84"/>
      <c r="L92" s="85"/>
    </row>
    <row r="93" spans="1:12" x14ac:dyDescent="0.25">
      <c r="B93" s="72">
        <f>F99</f>
        <v>0.11585894399999999</v>
      </c>
      <c r="C93" s="39" t="s">
        <v>16</v>
      </c>
      <c r="D93" s="20" t="s">
        <v>17</v>
      </c>
      <c r="E93" s="20" t="s">
        <v>18</v>
      </c>
      <c r="F93" s="40" t="s">
        <v>19</v>
      </c>
      <c r="H93" s="76">
        <f>L99</f>
        <v>5.1132192000000014E-2</v>
      </c>
      <c r="I93" s="39" t="s">
        <v>16</v>
      </c>
      <c r="J93" s="20" t="s">
        <v>17</v>
      </c>
      <c r="K93" s="20" t="s">
        <v>18</v>
      </c>
      <c r="L93" s="40" t="s">
        <v>19</v>
      </c>
    </row>
    <row r="94" spans="1:12" x14ac:dyDescent="0.25">
      <c r="B94" s="41" t="s">
        <v>20</v>
      </c>
      <c r="C94" s="42">
        <v>0.2</v>
      </c>
      <c r="D94" s="43">
        <v>3</v>
      </c>
      <c r="E94" s="43">
        <v>0.6</v>
      </c>
      <c r="F94" s="44">
        <f>C94*E94</f>
        <v>0.12</v>
      </c>
      <c r="H94" s="41" t="s">
        <v>20</v>
      </c>
      <c r="I94" s="42">
        <v>0.2</v>
      </c>
      <c r="J94" s="43">
        <v>3</v>
      </c>
      <c r="K94" s="43">
        <v>0.6</v>
      </c>
      <c r="L94" s="44">
        <f>I94*K94</f>
        <v>0.12</v>
      </c>
    </row>
    <row r="95" spans="1:12" x14ac:dyDescent="0.25">
      <c r="B95" s="45" t="s">
        <v>24</v>
      </c>
      <c r="C95" s="46">
        <v>0.2</v>
      </c>
      <c r="D95" s="18" t="s">
        <v>75</v>
      </c>
      <c r="E95" s="18">
        <v>0.72</v>
      </c>
      <c r="F95" s="44">
        <f t="shared" ref="F95:F98" si="17">C95*E95</f>
        <v>0.14399999999999999</v>
      </c>
      <c r="H95" s="45" t="s">
        <v>24</v>
      </c>
      <c r="I95" s="46">
        <v>0.2</v>
      </c>
      <c r="J95" s="18" t="s">
        <v>76</v>
      </c>
      <c r="K95" s="18">
        <v>0.97</v>
      </c>
      <c r="L95" s="44">
        <f t="shared" ref="L95:L98" si="18">I95*K95</f>
        <v>0.19400000000000001</v>
      </c>
    </row>
    <row r="96" spans="1:12" ht="45" x14ac:dyDescent="0.25">
      <c r="B96" s="45" t="s">
        <v>64</v>
      </c>
      <c r="C96" s="46">
        <v>0.2</v>
      </c>
      <c r="D96" s="18" t="s">
        <v>77</v>
      </c>
      <c r="E96" s="18">
        <v>0.28999999999999998</v>
      </c>
      <c r="F96" s="44">
        <f t="shared" si="17"/>
        <v>5.7999999999999996E-2</v>
      </c>
      <c r="H96" s="45" t="s">
        <v>64</v>
      </c>
      <c r="I96" s="46">
        <v>0.2</v>
      </c>
      <c r="J96" s="18" t="s">
        <v>78</v>
      </c>
      <c r="K96" s="18">
        <v>0.19</v>
      </c>
      <c r="L96" s="44">
        <f t="shared" si="18"/>
        <v>3.8000000000000006E-2</v>
      </c>
    </row>
    <row r="97" spans="2:12" x14ac:dyDescent="0.25">
      <c r="B97" s="48" t="s">
        <v>27</v>
      </c>
      <c r="C97" s="49">
        <v>0.2</v>
      </c>
      <c r="D97" s="50" t="s">
        <v>79</v>
      </c>
      <c r="E97" s="50">
        <v>0.34</v>
      </c>
      <c r="F97" s="44">
        <f t="shared" si="17"/>
        <v>6.8000000000000005E-2</v>
      </c>
      <c r="H97" s="48" t="s">
        <v>27</v>
      </c>
      <c r="I97" s="49">
        <v>0.2</v>
      </c>
      <c r="J97" s="50" t="s">
        <v>80</v>
      </c>
      <c r="K97" s="50">
        <v>0.17</v>
      </c>
      <c r="L97" s="44">
        <f t="shared" si="18"/>
        <v>3.4000000000000002E-2</v>
      </c>
    </row>
    <row r="98" spans="2:12" ht="45" x14ac:dyDescent="0.25">
      <c r="B98" s="48" t="s">
        <v>30</v>
      </c>
      <c r="C98" s="49">
        <v>0.2</v>
      </c>
      <c r="D98" s="50" t="s">
        <v>70</v>
      </c>
      <c r="E98" s="50">
        <v>0.85</v>
      </c>
      <c r="F98" s="44">
        <f t="shared" si="17"/>
        <v>0.17</v>
      </c>
      <c r="H98" s="48" t="s">
        <v>30</v>
      </c>
      <c r="I98" s="49">
        <v>0.2</v>
      </c>
      <c r="J98" s="50" t="s">
        <v>70</v>
      </c>
      <c r="K98" s="50">
        <v>0.85</v>
      </c>
      <c r="L98" s="44">
        <f t="shared" si="18"/>
        <v>0.17</v>
      </c>
    </row>
    <row r="99" spans="2:12" x14ac:dyDescent="0.25">
      <c r="B99" s="52" t="s">
        <v>33</v>
      </c>
      <c r="C99" s="39">
        <f>SUM(C94:C98)</f>
        <v>1</v>
      </c>
      <c r="D99" s="20"/>
      <c r="E99" s="20"/>
      <c r="F99" s="40">
        <f>(F94*F95*F96*F97*F98)*10^(4)</f>
        <v>0.11585894399999999</v>
      </c>
      <c r="H99" s="52" t="s">
        <v>33</v>
      </c>
      <c r="I99" s="39">
        <f>SUM(I94:I98)</f>
        <v>1</v>
      </c>
      <c r="J99" s="20"/>
      <c r="K99" s="20"/>
      <c r="L99" s="40">
        <f>(L94*L95*L96*L97*L98)*10^(4)</f>
        <v>5.1132192000000014E-2</v>
      </c>
    </row>
    <row r="101" spans="2:12" x14ac:dyDescent="0.25">
      <c r="B101" s="83" t="s">
        <v>81</v>
      </c>
      <c r="C101" s="84"/>
      <c r="D101" s="84"/>
      <c r="E101" s="84"/>
      <c r="F101" s="85"/>
      <c r="H101" s="83" t="s">
        <v>82</v>
      </c>
      <c r="I101" s="84"/>
      <c r="J101" s="84"/>
      <c r="K101" s="84"/>
      <c r="L101" s="85"/>
    </row>
    <row r="102" spans="2:12" x14ac:dyDescent="0.25">
      <c r="B102" s="75">
        <f>F108</f>
        <v>0.52706304000000004</v>
      </c>
      <c r="C102" s="39" t="s">
        <v>16</v>
      </c>
      <c r="D102" s="20" t="s">
        <v>17</v>
      </c>
      <c r="E102" s="20" t="s">
        <v>18</v>
      </c>
      <c r="F102" s="40" t="s">
        <v>19</v>
      </c>
      <c r="H102" s="74">
        <f>L108</f>
        <v>4.1779200000000025E-3</v>
      </c>
      <c r="I102" s="39" t="s">
        <v>16</v>
      </c>
      <c r="J102" s="20" t="s">
        <v>17</v>
      </c>
      <c r="K102" s="20" t="s">
        <v>18</v>
      </c>
      <c r="L102" s="40" t="s">
        <v>19</v>
      </c>
    </row>
    <row r="103" spans="2:12" x14ac:dyDescent="0.25">
      <c r="B103" s="41" t="s">
        <v>20</v>
      </c>
      <c r="C103" s="42">
        <v>0.2</v>
      </c>
      <c r="D103" s="43">
        <v>3</v>
      </c>
      <c r="E103" s="43">
        <v>0.6</v>
      </c>
      <c r="F103" s="44">
        <f>C103*E103</f>
        <v>0.12</v>
      </c>
      <c r="H103" s="41" t="s">
        <v>20</v>
      </c>
      <c r="I103" s="42">
        <v>0.2</v>
      </c>
      <c r="J103" s="43">
        <v>3</v>
      </c>
      <c r="K103" s="43">
        <v>0.6</v>
      </c>
      <c r="L103" s="44">
        <f>I103*K103</f>
        <v>0.12</v>
      </c>
    </row>
    <row r="104" spans="2:12" x14ac:dyDescent="0.25">
      <c r="B104" s="45" t="s">
        <v>24</v>
      </c>
      <c r="C104" s="46">
        <v>0.2</v>
      </c>
      <c r="D104" s="18" t="s">
        <v>83</v>
      </c>
      <c r="E104" s="18">
        <v>0.86</v>
      </c>
      <c r="F104" s="44">
        <f t="shared" ref="F104:F107" si="19">C104*E104</f>
        <v>0.17200000000000001</v>
      </c>
      <c r="H104" s="45" t="s">
        <v>24</v>
      </c>
      <c r="I104" s="46">
        <v>0.2</v>
      </c>
      <c r="J104" s="18" t="s">
        <v>84</v>
      </c>
      <c r="K104" s="18">
        <v>0.02</v>
      </c>
      <c r="L104" s="44">
        <f t="shared" ref="L104:L107" si="20">I104*K104</f>
        <v>4.0000000000000001E-3</v>
      </c>
    </row>
    <row r="105" spans="2:12" ht="45" x14ac:dyDescent="0.25">
      <c r="B105" s="45" t="s">
        <v>64</v>
      </c>
      <c r="C105" s="46">
        <v>0.2</v>
      </c>
      <c r="D105" s="18" t="s">
        <v>85</v>
      </c>
      <c r="E105" s="18">
        <v>0.7</v>
      </c>
      <c r="F105" s="44">
        <f t="shared" si="19"/>
        <v>0.13999999999999999</v>
      </c>
      <c r="H105" s="45" t="s">
        <v>64</v>
      </c>
      <c r="I105" s="46">
        <v>0.2</v>
      </c>
      <c r="J105" s="18" t="s">
        <v>86</v>
      </c>
      <c r="K105" s="18">
        <v>0.4</v>
      </c>
      <c r="L105" s="44">
        <f t="shared" si="20"/>
        <v>8.0000000000000016E-2</v>
      </c>
    </row>
    <row r="106" spans="2:12" x14ac:dyDescent="0.25">
      <c r="B106" s="48" t="s">
        <v>27</v>
      </c>
      <c r="C106" s="49">
        <v>0.2</v>
      </c>
      <c r="D106" s="50" t="s">
        <v>87</v>
      </c>
      <c r="E106" s="50">
        <v>0.56999999999999995</v>
      </c>
      <c r="F106" s="44">
        <f t="shared" si="19"/>
        <v>0.11399999999999999</v>
      </c>
      <c r="H106" s="48" t="s">
        <v>27</v>
      </c>
      <c r="I106" s="49">
        <v>0.2</v>
      </c>
      <c r="J106" s="50" t="s">
        <v>79</v>
      </c>
      <c r="K106" s="50">
        <v>0.34</v>
      </c>
      <c r="L106" s="44">
        <f t="shared" si="20"/>
        <v>6.8000000000000005E-2</v>
      </c>
    </row>
    <row r="107" spans="2:12" ht="45" x14ac:dyDescent="0.25">
      <c r="B107" s="48" t="s">
        <v>30</v>
      </c>
      <c r="C107" s="49">
        <v>0.2</v>
      </c>
      <c r="D107" s="50" t="s">
        <v>88</v>
      </c>
      <c r="E107" s="50">
        <v>0.8</v>
      </c>
      <c r="F107" s="44">
        <f t="shared" si="19"/>
        <v>0.16000000000000003</v>
      </c>
      <c r="H107" s="48" t="s">
        <v>30</v>
      </c>
      <c r="I107" s="49">
        <v>0.2</v>
      </c>
      <c r="J107" s="50" t="s">
        <v>88</v>
      </c>
      <c r="K107" s="50">
        <v>0.8</v>
      </c>
      <c r="L107" s="44">
        <f t="shared" si="20"/>
        <v>0.16000000000000003</v>
      </c>
    </row>
    <row r="108" spans="2:12" x14ac:dyDescent="0.25">
      <c r="B108" s="52" t="s">
        <v>33</v>
      </c>
      <c r="C108" s="39">
        <f>SUM(C103:C107)</f>
        <v>1</v>
      </c>
      <c r="D108" s="20"/>
      <c r="E108" s="20"/>
      <c r="F108" s="40">
        <f>(F103*F104*F105*F106*F107)*10^(4)</f>
        <v>0.52706304000000004</v>
      </c>
      <c r="H108" s="52" t="s">
        <v>33</v>
      </c>
      <c r="I108" s="39">
        <f>SUM(I103:I107)</f>
        <v>1</v>
      </c>
      <c r="J108" s="20"/>
      <c r="K108" s="20"/>
      <c r="L108" s="40">
        <f>(L103*L104*L105*L106*L107)*10^(4)</f>
        <v>4.1779200000000025E-3</v>
      </c>
    </row>
  </sheetData>
  <mergeCells count="15">
    <mergeCell ref="B92:F92"/>
    <mergeCell ref="H92:L92"/>
    <mergeCell ref="B101:F101"/>
    <mergeCell ref="H101:L101"/>
    <mergeCell ref="B40:F40"/>
    <mergeCell ref="B69:F69"/>
    <mergeCell ref="H69:L69"/>
    <mergeCell ref="B49:F49"/>
    <mergeCell ref="B78:F78"/>
    <mergeCell ref="B2:F2"/>
    <mergeCell ref="H2:L2"/>
    <mergeCell ref="B11:F11"/>
    <mergeCell ref="H11:L11"/>
    <mergeCell ref="H49:L49"/>
    <mergeCell ref="H40:L4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abSelected="1" workbookViewId="0">
      <selection activeCell="K83" sqref="K83"/>
    </sheetView>
  </sheetViews>
  <sheetFormatPr defaultRowHeight="15" x14ac:dyDescent="0.25"/>
  <cols>
    <col min="2" max="2" width="22.140625" bestFit="1" customWidth="1"/>
    <col min="5" max="5" width="12.140625" bestFit="1" customWidth="1"/>
    <col min="6" max="6" width="15.28515625" bestFit="1" customWidth="1"/>
    <col min="7" max="7" width="4.140625" customWidth="1"/>
    <col min="8" max="8" width="22.140625" bestFit="1" customWidth="1"/>
    <col min="11" max="11" width="12.140625" bestFit="1" customWidth="1"/>
    <col min="12" max="12" width="15.28515625" bestFit="1" customWidth="1"/>
  </cols>
  <sheetData>
    <row r="1" spans="2:12" ht="15.75" thickBot="1" x14ac:dyDescent="0.3"/>
    <row r="2" spans="2:12" ht="15.75" thickBot="1" x14ac:dyDescent="0.3">
      <c r="B2" s="83" t="s">
        <v>14</v>
      </c>
      <c r="C2" s="84"/>
      <c r="D2" s="84"/>
      <c r="E2" s="84"/>
      <c r="F2" s="85"/>
      <c r="H2" s="86" t="s">
        <v>15</v>
      </c>
      <c r="I2" s="87"/>
      <c r="J2" s="87"/>
      <c r="K2" s="87"/>
      <c r="L2" s="88"/>
    </row>
    <row r="3" spans="2:12" ht="15.75" thickBot="1" x14ac:dyDescent="0.3">
      <c r="B3" s="95">
        <f>F9</f>
        <v>0.667923048911509</v>
      </c>
      <c r="C3" s="39" t="s">
        <v>16</v>
      </c>
      <c r="D3" s="20" t="s">
        <v>17</v>
      </c>
      <c r="E3" s="20" t="s">
        <v>18</v>
      </c>
      <c r="F3" s="40" t="s">
        <v>19</v>
      </c>
      <c r="H3" s="98">
        <f>L9</f>
        <v>0.55588322007388313</v>
      </c>
      <c r="I3" s="54" t="s">
        <v>16</v>
      </c>
      <c r="J3" s="55" t="s">
        <v>17</v>
      </c>
      <c r="K3" s="55" t="s">
        <v>18</v>
      </c>
      <c r="L3" s="56" t="s">
        <v>19</v>
      </c>
    </row>
    <row r="4" spans="2:12" x14ac:dyDescent="0.25">
      <c r="B4" s="41" t="s">
        <v>20</v>
      </c>
      <c r="C4" s="42">
        <v>0.2</v>
      </c>
      <c r="D4" s="43">
        <v>2</v>
      </c>
      <c r="E4" s="43">
        <v>0.8</v>
      </c>
      <c r="F4" s="44">
        <f>(E4^C4)</f>
        <v>0.956352499790037</v>
      </c>
      <c r="H4" s="57" t="s">
        <v>20</v>
      </c>
      <c r="I4" s="58">
        <v>0.2</v>
      </c>
      <c r="J4" s="59">
        <v>3</v>
      </c>
      <c r="K4" s="59">
        <v>0.6</v>
      </c>
      <c r="L4" s="60">
        <f>K4^I4</f>
        <v>0.90288045144743423</v>
      </c>
    </row>
    <row r="5" spans="2:12" x14ac:dyDescent="0.25">
      <c r="B5" s="45" t="s">
        <v>21</v>
      </c>
      <c r="C5" s="46">
        <v>0.2</v>
      </c>
      <c r="D5" s="47" t="s">
        <v>22</v>
      </c>
      <c r="E5" s="18">
        <v>0.25</v>
      </c>
      <c r="F5" s="44">
        <f t="shared" ref="F5:F8" si="0">(E5^C5)</f>
        <v>0.75785828325519911</v>
      </c>
      <c r="H5" s="61" t="s">
        <v>21</v>
      </c>
      <c r="I5" s="62">
        <v>0.2</v>
      </c>
      <c r="J5" s="47" t="s">
        <v>23</v>
      </c>
      <c r="K5" s="63">
        <v>0.95</v>
      </c>
      <c r="L5" s="60">
        <f t="shared" ref="L5:L8" si="1">K5^I5</f>
        <v>0.98979378168698851</v>
      </c>
    </row>
    <row r="6" spans="2:12" x14ac:dyDescent="0.25">
      <c r="B6" s="45" t="s">
        <v>24</v>
      </c>
      <c r="C6" s="46">
        <v>0.2</v>
      </c>
      <c r="D6" s="18" t="s">
        <v>25</v>
      </c>
      <c r="E6" s="18">
        <v>0.91</v>
      </c>
      <c r="F6" s="44">
        <f t="shared" si="0"/>
        <v>0.9813146409829907</v>
      </c>
      <c r="H6" s="61" t="s">
        <v>24</v>
      </c>
      <c r="I6" s="62">
        <v>0.2</v>
      </c>
      <c r="J6" s="63" t="s">
        <v>26</v>
      </c>
      <c r="K6" s="63">
        <v>0.24</v>
      </c>
      <c r="L6" s="60">
        <f t="shared" si="1"/>
        <v>0.75169601575301259</v>
      </c>
    </row>
    <row r="7" spans="2:12" x14ac:dyDescent="0.25">
      <c r="B7" s="45" t="s">
        <v>27</v>
      </c>
      <c r="C7" s="46">
        <v>0.2</v>
      </c>
      <c r="D7" s="18" t="s">
        <v>28</v>
      </c>
      <c r="E7" s="18">
        <v>0.91300000000000003</v>
      </c>
      <c r="F7" s="44">
        <f t="shared" si="0"/>
        <v>0.98196081009515435</v>
      </c>
      <c r="H7" s="61" t="s">
        <v>27</v>
      </c>
      <c r="I7" s="62">
        <v>0.2</v>
      </c>
      <c r="J7" s="18" t="s">
        <v>29</v>
      </c>
      <c r="K7" s="63">
        <v>0.97</v>
      </c>
      <c r="L7" s="60">
        <f t="shared" si="1"/>
        <v>0.99392667614820274</v>
      </c>
    </row>
    <row r="8" spans="2:12" ht="45.75" thickBot="1" x14ac:dyDescent="0.3">
      <c r="B8" s="48" t="s">
        <v>30</v>
      </c>
      <c r="C8" s="49">
        <v>0.2</v>
      </c>
      <c r="D8" s="50" t="s">
        <v>31</v>
      </c>
      <c r="E8" s="50">
        <v>0.8</v>
      </c>
      <c r="F8" s="44">
        <f t="shared" si="0"/>
        <v>0.956352499790037</v>
      </c>
      <c r="H8" s="65" t="s">
        <v>30</v>
      </c>
      <c r="I8" s="66">
        <v>0.2</v>
      </c>
      <c r="J8" s="67" t="s">
        <v>32</v>
      </c>
      <c r="K8" s="67">
        <v>0.4</v>
      </c>
      <c r="L8" s="60">
        <f t="shared" si="1"/>
        <v>0.83255320740187311</v>
      </c>
    </row>
    <row r="9" spans="2:12" ht="15.75" thickBot="1" x14ac:dyDescent="0.3">
      <c r="B9" s="52" t="s">
        <v>33</v>
      </c>
      <c r="C9" s="39">
        <f>SUM(C4:C8)</f>
        <v>1</v>
      </c>
      <c r="D9" s="20"/>
      <c r="E9" s="20"/>
      <c r="F9" s="93">
        <f>PRODUCT(F4:F8)</f>
        <v>0.667923048911509</v>
      </c>
      <c r="H9" s="69" t="s">
        <v>33</v>
      </c>
      <c r="I9" s="54">
        <f>SUM(I4:I8)</f>
        <v>1</v>
      </c>
      <c r="J9" s="55"/>
      <c r="K9" s="55"/>
      <c r="L9" s="99">
        <f>PRODUCT(L4:L8)</f>
        <v>0.55588322007388313</v>
      </c>
    </row>
    <row r="11" spans="2:12" ht="15.75" thickBot="1" x14ac:dyDescent="0.3">
      <c r="B11" s="89" t="s">
        <v>34</v>
      </c>
      <c r="C11" s="90"/>
      <c r="D11" s="90"/>
      <c r="E11" s="90"/>
      <c r="F11" s="91"/>
      <c r="H11" s="89" t="s">
        <v>35</v>
      </c>
      <c r="I11" s="90"/>
      <c r="J11" s="90"/>
      <c r="K11" s="90"/>
      <c r="L11" s="91"/>
    </row>
    <row r="12" spans="2:12" ht="15.75" thickBot="1" x14ac:dyDescent="0.3">
      <c r="B12" s="102">
        <f>F18</f>
        <v>0.28176600362340626</v>
      </c>
      <c r="C12" s="9" t="s">
        <v>16</v>
      </c>
      <c r="D12" s="5" t="s">
        <v>17</v>
      </c>
      <c r="E12" s="5" t="s">
        <v>18</v>
      </c>
      <c r="F12" s="6" t="s">
        <v>19</v>
      </c>
      <c r="H12" s="100">
        <f>L18</f>
        <v>0.70361853846738609</v>
      </c>
      <c r="I12" s="9" t="s">
        <v>16</v>
      </c>
      <c r="J12" s="5" t="s">
        <v>17</v>
      </c>
      <c r="K12" s="5" t="s">
        <v>18</v>
      </c>
      <c r="L12" s="6" t="s">
        <v>19</v>
      </c>
    </row>
    <row r="13" spans="2:12" x14ac:dyDescent="0.25">
      <c r="B13" s="7" t="s">
        <v>20</v>
      </c>
      <c r="C13" s="10">
        <v>0.2</v>
      </c>
      <c r="D13" s="3">
        <v>4</v>
      </c>
      <c r="E13" s="3">
        <v>0.4</v>
      </c>
      <c r="F13" s="4">
        <f>E13^C13</f>
        <v>0.83255320740187311</v>
      </c>
      <c r="H13" s="7" t="s">
        <v>20</v>
      </c>
      <c r="I13" s="10">
        <v>0.2</v>
      </c>
      <c r="J13" s="3">
        <v>3</v>
      </c>
      <c r="K13" s="3">
        <v>0.6</v>
      </c>
      <c r="L13" s="4">
        <f>K13^I13</f>
        <v>0.90288045144743423</v>
      </c>
    </row>
    <row r="14" spans="2:12" x14ac:dyDescent="0.25">
      <c r="B14" s="8" t="s">
        <v>21</v>
      </c>
      <c r="C14" s="11">
        <v>0.2</v>
      </c>
      <c r="D14" s="47" t="s">
        <v>36</v>
      </c>
      <c r="E14" s="1">
        <v>0.75</v>
      </c>
      <c r="F14" s="4">
        <f t="shared" ref="F14:F17" si="2">E14^C14</f>
        <v>0.94408751129490198</v>
      </c>
      <c r="H14" s="8" t="s">
        <v>21</v>
      </c>
      <c r="I14" s="11">
        <v>0.2</v>
      </c>
      <c r="J14" s="47" t="s">
        <v>23</v>
      </c>
      <c r="K14" s="1">
        <v>0.95</v>
      </c>
      <c r="L14" s="4">
        <f t="shared" ref="L14:L17" si="3">K14^I14</f>
        <v>0.98979378168698851</v>
      </c>
    </row>
    <row r="15" spans="2:12" x14ac:dyDescent="0.25">
      <c r="B15" s="8" t="s">
        <v>24</v>
      </c>
      <c r="C15" s="11">
        <v>0.2</v>
      </c>
      <c r="D15" s="1" t="s">
        <v>37</v>
      </c>
      <c r="E15" s="1">
        <v>0.02</v>
      </c>
      <c r="F15" s="4">
        <f t="shared" si="2"/>
        <v>0.45730505192732634</v>
      </c>
      <c r="H15" s="8" t="s">
        <v>24</v>
      </c>
      <c r="I15" s="11">
        <v>0.2</v>
      </c>
      <c r="J15" s="1" t="s">
        <v>38</v>
      </c>
      <c r="K15" s="1">
        <v>0.61</v>
      </c>
      <c r="L15" s="4">
        <f t="shared" si="3"/>
        <v>0.90587018727078628</v>
      </c>
    </row>
    <row r="16" spans="2:12" x14ac:dyDescent="0.25">
      <c r="B16" s="8" t="s">
        <v>27</v>
      </c>
      <c r="C16" s="11">
        <v>0.2</v>
      </c>
      <c r="D16" s="1" t="s">
        <v>39</v>
      </c>
      <c r="E16" s="1">
        <v>0.37</v>
      </c>
      <c r="F16" s="4">
        <f t="shared" si="2"/>
        <v>0.81967246235776514</v>
      </c>
      <c r="H16" s="8" t="s">
        <v>27</v>
      </c>
      <c r="I16" s="11">
        <v>0.2</v>
      </c>
      <c r="J16" s="18" t="s">
        <v>40</v>
      </c>
      <c r="K16" s="1">
        <v>0.62</v>
      </c>
      <c r="L16" s="4">
        <f t="shared" si="3"/>
        <v>0.90882096700912185</v>
      </c>
    </row>
    <row r="17" spans="1:12" ht="45.75" thickBot="1" x14ac:dyDescent="0.3">
      <c r="B17" s="12" t="s">
        <v>30</v>
      </c>
      <c r="C17" s="13">
        <v>0.2</v>
      </c>
      <c r="D17" s="50" t="s">
        <v>31</v>
      </c>
      <c r="E17" s="14">
        <v>0.8</v>
      </c>
      <c r="F17" s="4">
        <f t="shared" si="2"/>
        <v>0.956352499790037</v>
      </c>
      <c r="H17" s="12" t="s">
        <v>30</v>
      </c>
      <c r="I17" s="13">
        <v>0.2</v>
      </c>
      <c r="J17" s="50" t="s">
        <v>31</v>
      </c>
      <c r="K17" s="14">
        <v>0.8</v>
      </c>
      <c r="L17" s="4">
        <f t="shared" si="3"/>
        <v>0.956352499790037</v>
      </c>
    </row>
    <row r="18" spans="1:12" ht="15.75" thickBot="1" x14ac:dyDescent="0.3">
      <c r="B18" s="16" t="s">
        <v>33</v>
      </c>
      <c r="C18" s="9">
        <f>SUM(C13:C17)</f>
        <v>1</v>
      </c>
      <c r="D18" s="5"/>
      <c r="E18" s="5"/>
      <c r="F18" s="101">
        <f>PRODUCT(F13:F17)</f>
        <v>0.28176600362340626</v>
      </c>
      <c r="H18" s="16" t="s">
        <v>33</v>
      </c>
      <c r="I18" s="9">
        <f>SUM(I13:I17)</f>
        <v>1</v>
      </c>
      <c r="J18" s="5"/>
      <c r="K18" s="5"/>
      <c r="L18" s="101">
        <f>PRODUCT(L13:L17)</f>
        <v>0.70361853846738609</v>
      </c>
    </row>
    <row r="20" spans="1:12" ht="15.75" thickBot="1" x14ac:dyDescent="0.3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</row>
    <row r="22" spans="1:12" ht="15.75" thickBot="1" x14ac:dyDescent="0.3">
      <c r="B22" s="83" t="s">
        <v>41</v>
      </c>
      <c r="C22" s="84"/>
      <c r="D22" s="84"/>
      <c r="E22" s="84"/>
      <c r="F22" s="85"/>
      <c r="H22" s="83" t="s">
        <v>42</v>
      </c>
      <c r="I22" s="84"/>
      <c r="J22" s="84"/>
      <c r="K22" s="84"/>
      <c r="L22" s="85"/>
    </row>
    <row r="23" spans="1:12" ht="15.75" thickBot="1" x14ac:dyDescent="0.3">
      <c r="B23" s="95">
        <f>F29</f>
        <v>0.67193623996622676</v>
      </c>
      <c r="C23" s="39" t="s">
        <v>16</v>
      </c>
      <c r="D23" s="20" t="s">
        <v>17</v>
      </c>
      <c r="E23" s="20" t="s">
        <v>18</v>
      </c>
      <c r="F23" s="40" t="s">
        <v>19</v>
      </c>
      <c r="H23" s="94">
        <f>L29</f>
        <v>0.4839636720357906</v>
      </c>
      <c r="I23" s="39" t="s">
        <v>16</v>
      </c>
      <c r="J23" s="20" t="s">
        <v>17</v>
      </c>
      <c r="K23" s="20" t="s">
        <v>18</v>
      </c>
      <c r="L23" s="40" t="s">
        <v>19</v>
      </c>
    </row>
    <row r="24" spans="1:12" x14ac:dyDescent="0.25">
      <c r="B24" s="41" t="s">
        <v>20</v>
      </c>
      <c r="C24" s="42">
        <v>0.2</v>
      </c>
      <c r="D24" s="43">
        <v>3</v>
      </c>
      <c r="E24" s="43">
        <v>0.6</v>
      </c>
      <c r="F24" s="44">
        <f>E24^C24</f>
        <v>0.90288045144743423</v>
      </c>
      <c r="H24" s="41" t="s">
        <v>20</v>
      </c>
      <c r="I24" s="42">
        <v>0.2</v>
      </c>
      <c r="J24" s="43">
        <v>3</v>
      </c>
      <c r="K24" s="43">
        <v>0.6</v>
      </c>
      <c r="L24" s="44">
        <f>K24^I24</f>
        <v>0.90288045144743423</v>
      </c>
    </row>
    <row r="25" spans="1:12" x14ac:dyDescent="0.25">
      <c r="B25" s="45" t="s">
        <v>24</v>
      </c>
      <c r="C25" s="46">
        <v>0.2</v>
      </c>
      <c r="D25" s="18" t="s">
        <v>43</v>
      </c>
      <c r="E25" s="18">
        <v>0.94</v>
      </c>
      <c r="F25" s="44">
        <f t="shared" ref="F25:F28" si="4">E25^C25</f>
        <v>0.98770117568414706</v>
      </c>
      <c r="H25" s="45" t="s">
        <v>24</v>
      </c>
      <c r="I25" s="46">
        <v>0.2</v>
      </c>
      <c r="J25" s="18" t="s">
        <v>44</v>
      </c>
      <c r="K25" s="18">
        <v>0.93</v>
      </c>
      <c r="L25" s="44">
        <f t="shared" ref="L25:L28" si="5">K25^I25</f>
        <v>0.98559068379398762</v>
      </c>
    </row>
    <row r="26" spans="1:12" x14ac:dyDescent="0.25">
      <c r="B26" s="45" t="s">
        <v>27</v>
      </c>
      <c r="C26" s="46">
        <v>0.3</v>
      </c>
      <c r="D26" s="18" t="s">
        <v>45</v>
      </c>
      <c r="E26" s="18">
        <v>0.8</v>
      </c>
      <c r="F26" s="44">
        <f t="shared" si="4"/>
        <v>0.93524844782262129</v>
      </c>
      <c r="H26" s="45" t="s">
        <v>27</v>
      </c>
      <c r="I26" s="46">
        <v>0.3</v>
      </c>
      <c r="J26" s="18" t="s">
        <v>46</v>
      </c>
      <c r="K26" s="18">
        <v>0.68</v>
      </c>
      <c r="L26" s="44">
        <f t="shared" si="5"/>
        <v>0.89074352449603778</v>
      </c>
    </row>
    <row r="27" spans="1:12" x14ac:dyDescent="0.25">
      <c r="B27" s="48" t="s">
        <v>47</v>
      </c>
      <c r="C27" s="49">
        <v>0.1</v>
      </c>
      <c r="D27" s="50" t="s">
        <v>48</v>
      </c>
      <c r="E27" s="50">
        <v>0.18</v>
      </c>
      <c r="F27" s="44">
        <f t="shared" si="4"/>
        <v>0.84241724861410283</v>
      </c>
      <c r="H27" s="48" t="s">
        <v>47</v>
      </c>
      <c r="I27" s="49">
        <v>0.1</v>
      </c>
      <c r="J27" s="50" t="s">
        <v>48</v>
      </c>
      <c r="K27" s="50">
        <v>0.18</v>
      </c>
      <c r="L27" s="44">
        <f t="shared" si="5"/>
        <v>0.84241724861410283</v>
      </c>
    </row>
    <row r="28" spans="1:12" ht="45.75" thickBot="1" x14ac:dyDescent="0.3">
      <c r="B28" s="48" t="s">
        <v>30</v>
      </c>
      <c r="C28" s="49">
        <v>0.2</v>
      </c>
      <c r="D28" s="50" t="s">
        <v>31</v>
      </c>
      <c r="E28" s="50">
        <v>0.8</v>
      </c>
      <c r="F28" s="44">
        <f t="shared" si="4"/>
        <v>0.956352499790037</v>
      </c>
      <c r="H28" s="48" t="s">
        <v>30</v>
      </c>
      <c r="I28" s="49">
        <v>0.2</v>
      </c>
      <c r="J28" s="50" t="s">
        <v>49</v>
      </c>
      <c r="K28" s="50">
        <v>0.2</v>
      </c>
      <c r="L28" s="44">
        <f t="shared" si="5"/>
        <v>0.72477966367769553</v>
      </c>
    </row>
    <row r="29" spans="1:12" ht="15.75" thickBot="1" x14ac:dyDescent="0.3">
      <c r="B29" s="52" t="s">
        <v>33</v>
      </c>
      <c r="C29" s="39">
        <f>SUM(C24:C28)</f>
        <v>1</v>
      </c>
      <c r="D29" s="20"/>
      <c r="E29" s="20"/>
      <c r="F29" s="93">
        <f>PRODUCT(F24:F28)</f>
        <v>0.67193623996622676</v>
      </c>
      <c r="H29" s="52" t="s">
        <v>33</v>
      </c>
      <c r="I29" s="39">
        <f>SUM(I24:I28)</f>
        <v>1</v>
      </c>
      <c r="J29" s="20"/>
      <c r="K29" s="20"/>
      <c r="L29" s="93">
        <f>PRODUCT(L24:L28)</f>
        <v>0.4839636720357906</v>
      </c>
    </row>
    <row r="31" spans="1:12" ht="15.75" thickBot="1" x14ac:dyDescent="0.3">
      <c r="B31" s="83" t="s">
        <v>50</v>
      </c>
      <c r="C31" s="84"/>
      <c r="D31" s="84"/>
      <c r="E31" s="84"/>
      <c r="F31" s="85"/>
      <c r="H31" s="83" t="s">
        <v>51</v>
      </c>
      <c r="I31" s="84"/>
      <c r="J31" s="84"/>
      <c r="K31" s="84"/>
      <c r="L31" s="85"/>
    </row>
    <row r="32" spans="1:12" ht="15.75" thickBot="1" x14ac:dyDescent="0.3">
      <c r="B32" s="96">
        <f>F38</f>
        <v>0.67185981230275216</v>
      </c>
      <c r="C32" s="39" t="s">
        <v>16</v>
      </c>
      <c r="D32" s="20" t="s">
        <v>17</v>
      </c>
      <c r="E32" s="20" t="s">
        <v>18</v>
      </c>
      <c r="F32" s="40" t="s">
        <v>19</v>
      </c>
      <c r="H32" s="97">
        <f>L38</f>
        <v>0.36835653634585297</v>
      </c>
      <c r="I32" s="39" t="s">
        <v>16</v>
      </c>
      <c r="J32" s="20" t="s">
        <v>17</v>
      </c>
      <c r="K32" s="20" t="s">
        <v>18</v>
      </c>
      <c r="L32" s="40" t="s">
        <v>19</v>
      </c>
    </row>
    <row r="33" spans="1:12" x14ac:dyDescent="0.25">
      <c r="B33" s="41" t="s">
        <v>20</v>
      </c>
      <c r="C33" s="42">
        <v>0.2</v>
      </c>
      <c r="D33" s="43">
        <v>3</v>
      </c>
      <c r="E33" s="43">
        <v>0.6</v>
      </c>
      <c r="F33" s="44">
        <f>E33^C33</f>
        <v>0.90288045144743423</v>
      </c>
      <c r="H33" s="41" t="s">
        <v>20</v>
      </c>
      <c r="I33" s="42">
        <v>0.2</v>
      </c>
      <c r="J33" s="43">
        <v>3</v>
      </c>
      <c r="K33" s="43">
        <v>0.6</v>
      </c>
      <c r="L33" s="44">
        <f>K33^I33</f>
        <v>0.90288045144743423</v>
      </c>
    </row>
    <row r="34" spans="1:12" x14ac:dyDescent="0.25">
      <c r="B34" s="45" t="s">
        <v>24</v>
      </c>
      <c r="C34" s="46">
        <v>0.2</v>
      </c>
      <c r="D34" s="18" t="s">
        <v>52</v>
      </c>
      <c r="E34" s="18">
        <v>0.5</v>
      </c>
      <c r="F34" s="44">
        <f t="shared" ref="F34:F37" si="6">E34^C34</f>
        <v>0.87055056329612412</v>
      </c>
      <c r="H34" s="45" t="s">
        <v>24</v>
      </c>
      <c r="I34" s="46">
        <v>0.2</v>
      </c>
      <c r="J34" s="18" t="s">
        <v>53</v>
      </c>
      <c r="K34" s="18">
        <v>0.41</v>
      </c>
      <c r="L34" s="44">
        <f t="shared" ref="L34:L37" si="7">K34^I34</f>
        <v>0.83667495946970694</v>
      </c>
    </row>
    <row r="35" spans="1:12" x14ac:dyDescent="0.25">
      <c r="B35" s="45" t="s">
        <v>27</v>
      </c>
      <c r="C35" s="46">
        <v>0.3</v>
      </c>
      <c r="D35" s="18" t="s">
        <v>54</v>
      </c>
      <c r="E35" s="18">
        <v>0.8</v>
      </c>
      <c r="F35" s="44">
        <f t="shared" si="6"/>
        <v>0.93524844782262129</v>
      </c>
      <c r="H35" s="45" t="s">
        <v>27</v>
      </c>
      <c r="I35" s="46">
        <v>0.3</v>
      </c>
      <c r="J35" s="18" t="s">
        <v>55</v>
      </c>
      <c r="K35" s="18">
        <v>0.2</v>
      </c>
      <c r="L35" s="44">
        <f t="shared" si="7"/>
        <v>0.61703386272000971</v>
      </c>
    </row>
    <row r="36" spans="1:12" x14ac:dyDescent="0.25">
      <c r="B36" s="48" t="s">
        <v>47</v>
      </c>
      <c r="C36" s="49">
        <v>0.1</v>
      </c>
      <c r="D36" s="50" t="s">
        <v>56</v>
      </c>
      <c r="E36" s="50">
        <v>0.83</v>
      </c>
      <c r="F36" s="44">
        <f t="shared" si="6"/>
        <v>0.98153956255603969</v>
      </c>
      <c r="H36" s="48" t="s">
        <v>47</v>
      </c>
      <c r="I36" s="49">
        <v>0.1</v>
      </c>
      <c r="J36" s="50" t="s">
        <v>57</v>
      </c>
      <c r="K36" s="50">
        <v>0.38</v>
      </c>
      <c r="L36" s="44">
        <f t="shared" si="7"/>
        <v>0.9077752957697911</v>
      </c>
    </row>
    <row r="37" spans="1:12" ht="135.75" thickBot="1" x14ac:dyDescent="0.3">
      <c r="B37" s="48" t="s">
        <v>30</v>
      </c>
      <c r="C37" s="49">
        <v>0.2</v>
      </c>
      <c r="D37" s="50" t="s">
        <v>58</v>
      </c>
      <c r="E37" s="50">
        <v>0.7</v>
      </c>
      <c r="F37" s="44">
        <f t="shared" si="6"/>
        <v>0.93114991509483769</v>
      </c>
      <c r="H37" s="48" t="s">
        <v>30</v>
      </c>
      <c r="I37" s="49">
        <v>0.2</v>
      </c>
      <c r="J37" s="50" t="s">
        <v>59</v>
      </c>
      <c r="K37" s="50">
        <v>0.5</v>
      </c>
      <c r="L37" s="44">
        <f t="shared" si="7"/>
        <v>0.87055056329612412</v>
      </c>
    </row>
    <row r="38" spans="1:12" ht="15.75" thickBot="1" x14ac:dyDescent="0.3">
      <c r="B38" s="52" t="s">
        <v>33</v>
      </c>
      <c r="C38" s="39">
        <f>SUM(C33:C37)</f>
        <v>1</v>
      </c>
      <c r="D38" s="20"/>
      <c r="E38" s="20"/>
      <c r="F38" s="93">
        <f>PRODUCT(F33:F37)</f>
        <v>0.67185981230275216</v>
      </c>
      <c r="H38" s="52" t="s">
        <v>33</v>
      </c>
      <c r="I38" s="39">
        <f>SUM(I33:I37)</f>
        <v>1</v>
      </c>
      <c r="J38" s="20"/>
      <c r="K38" s="20"/>
      <c r="L38" s="93">
        <f>PRODUCT(L33:L37)</f>
        <v>0.36835653634585297</v>
      </c>
    </row>
    <row r="40" spans="1:12" ht="15.75" thickBot="1" x14ac:dyDescent="0.3">
      <c r="A40" s="53"/>
      <c r="B40" s="53"/>
      <c r="C40" s="53"/>
      <c r="D40" s="53"/>
      <c r="E40" s="53"/>
      <c r="F40" s="53"/>
      <c r="G40" s="53"/>
      <c r="H40" s="53"/>
      <c r="I40" s="53"/>
      <c r="J40" s="53"/>
    </row>
    <row r="42" spans="1:12" ht="15.75" thickBot="1" x14ac:dyDescent="0.3">
      <c r="B42" s="83" t="s">
        <v>60</v>
      </c>
      <c r="C42" s="84"/>
      <c r="D42" s="84"/>
      <c r="E42" s="84"/>
      <c r="F42" s="85"/>
      <c r="H42" s="83" t="s">
        <v>61</v>
      </c>
      <c r="I42" s="84"/>
      <c r="J42" s="84"/>
      <c r="K42" s="84"/>
      <c r="L42" s="85"/>
    </row>
    <row r="43" spans="1:12" ht="15.75" thickBot="1" x14ac:dyDescent="0.3">
      <c r="B43" s="95">
        <f>F49</f>
        <v>0.24703392946125935</v>
      </c>
      <c r="C43" s="39" t="s">
        <v>16</v>
      </c>
      <c r="D43" s="20" t="s">
        <v>17</v>
      </c>
      <c r="E43" s="20" t="s">
        <v>18</v>
      </c>
      <c r="F43" s="40" t="s">
        <v>19</v>
      </c>
      <c r="H43" s="97">
        <f>L49</f>
        <v>0.19324255649914077</v>
      </c>
      <c r="I43" s="39" t="s">
        <v>16</v>
      </c>
      <c r="J43" s="20" t="s">
        <v>17</v>
      </c>
      <c r="K43" s="20" t="s">
        <v>18</v>
      </c>
      <c r="L43" s="40" t="s">
        <v>19</v>
      </c>
    </row>
    <row r="44" spans="1:12" x14ac:dyDescent="0.25">
      <c r="B44" s="41" t="s">
        <v>20</v>
      </c>
      <c r="C44" s="42">
        <v>0.1</v>
      </c>
      <c r="D44" s="43">
        <v>3</v>
      </c>
      <c r="E44" s="43">
        <v>0.6</v>
      </c>
      <c r="F44" s="44">
        <f>E44^C44</f>
        <v>0.95020021650567643</v>
      </c>
      <c r="H44" s="41" t="s">
        <v>20</v>
      </c>
      <c r="I44" s="42">
        <v>0.1</v>
      </c>
      <c r="J44" s="43">
        <v>3</v>
      </c>
      <c r="K44" s="43">
        <v>0.6</v>
      </c>
      <c r="L44" s="44">
        <f>K44^I44</f>
        <v>0.95020021650567643</v>
      </c>
    </row>
    <row r="45" spans="1:12" x14ac:dyDescent="0.25">
      <c r="B45" s="45" t="s">
        <v>24</v>
      </c>
      <c r="C45" s="46">
        <v>0.2</v>
      </c>
      <c r="D45" s="18" t="s">
        <v>62</v>
      </c>
      <c r="E45" s="18">
        <v>0.98</v>
      </c>
      <c r="F45" s="44">
        <f t="shared" ref="F45:F48" si="8">E45^C45</f>
        <v>0.99596761054095528</v>
      </c>
      <c r="H45" s="45" t="s">
        <v>24</v>
      </c>
      <c r="I45" s="46">
        <v>0.2</v>
      </c>
      <c r="J45" s="18" t="s">
        <v>63</v>
      </c>
      <c r="K45" s="18">
        <v>0.01</v>
      </c>
      <c r="L45" s="44">
        <f t="shared" ref="L45:L48" si="9">K45^I45</f>
        <v>0.39810717055349726</v>
      </c>
    </row>
    <row r="46" spans="1:12" ht="60" x14ac:dyDescent="0.25">
      <c r="B46" s="45" t="s">
        <v>64</v>
      </c>
      <c r="C46" s="46">
        <v>0.3</v>
      </c>
      <c r="D46" s="18" t="s">
        <v>65</v>
      </c>
      <c r="E46" s="18">
        <v>0.6</v>
      </c>
      <c r="F46" s="44">
        <f t="shared" si="8"/>
        <v>0.85791720044409492</v>
      </c>
      <c r="H46" s="45" t="s">
        <v>64</v>
      </c>
      <c r="I46" s="46">
        <v>0.3</v>
      </c>
      <c r="J46" s="18" t="s">
        <v>66</v>
      </c>
      <c r="K46" s="18">
        <v>0.15</v>
      </c>
      <c r="L46" s="44">
        <f t="shared" si="9"/>
        <v>0.5660142663870591</v>
      </c>
    </row>
    <row r="47" spans="1:12" x14ac:dyDescent="0.25">
      <c r="B47" s="48" t="s">
        <v>67</v>
      </c>
      <c r="C47" s="49">
        <v>0.3</v>
      </c>
      <c r="D47" s="50" t="s">
        <v>68</v>
      </c>
      <c r="E47" s="50">
        <v>0.02</v>
      </c>
      <c r="F47" s="44">
        <f t="shared" si="8"/>
        <v>0.30924949471099172</v>
      </c>
      <c r="H47" s="48" t="s">
        <v>67</v>
      </c>
      <c r="I47" s="49">
        <v>0.3</v>
      </c>
      <c r="J47" s="50" t="s">
        <v>69</v>
      </c>
      <c r="K47" s="50">
        <v>0.75</v>
      </c>
      <c r="L47" s="44">
        <f t="shared" si="9"/>
        <v>0.91731475464240175</v>
      </c>
    </row>
    <row r="48" spans="1:12" ht="45.75" thickBot="1" x14ac:dyDescent="0.3">
      <c r="B48" s="48" t="s">
        <v>30</v>
      </c>
      <c r="C48" s="49">
        <v>0.1</v>
      </c>
      <c r="D48" s="50" t="s">
        <v>70</v>
      </c>
      <c r="E48" s="50">
        <v>0.85</v>
      </c>
      <c r="F48" s="44">
        <f t="shared" si="8"/>
        <v>0.98387945654052633</v>
      </c>
      <c r="H48" s="48" t="s">
        <v>30</v>
      </c>
      <c r="I48" s="49">
        <v>0.1</v>
      </c>
      <c r="J48" s="50" t="s">
        <v>70</v>
      </c>
      <c r="K48" s="50">
        <v>0.85</v>
      </c>
      <c r="L48" s="44">
        <f t="shared" si="9"/>
        <v>0.98387945654052633</v>
      </c>
    </row>
    <row r="49" spans="1:13" ht="15.75" thickBot="1" x14ac:dyDescent="0.3">
      <c r="B49" s="52" t="s">
        <v>33</v>
      </c>
      <c r="C49" s="39">
        <f>SUM(C44:C48)</f>
        <v>1.0000000000000002</v>
      </c>
      <c r="D49" s="20"/>
      <c r="E49" s="20"/>
      <c r="F49" s="93">
        <f>PRODUCT(F44:F48)</f>
        <v>0.24703392946125935</v>
      </c>
      <c r="H49" s="52" t="s">
        <v>33</v>
      </c>
      <c r="I49" s="39">
        <f>SUM(I44:I48)</f>
        <v>1.0000000000000002</v>
      </c>
      <c r="J49" s="20"/>
      <c r="K49" s="20"/>
      <c r="L49" s="93">
        <f>PRODUCT(L44:L48)</f>
        <v>0.19324255649914077</v>
      </c>
    </row>
    <row r="51" spans="1:13" ht="15.75" thickBot="1" x14ac:dyDescent="0.3">
      <c r="B51" s="83" t="s">
        <v>71</v>
      </c>
      <c r="C51" s="84"/>
      <c r="D51" s="84"/>
      <c r="E51" s="84"/>
      <c r="F51" s="85"/>
    </row>
    <row r="52" spans="1:13" ht="15.75" thickBot="1" x14ac:dyDescent="0.3">
      <c r="B52" s="96">
        <f>F58</f>
        <v>0.43135977602934428</v>
      </c>
      <c r="C52" s="39" t="s">
        <v>16</v>
      </c>
      <c r="D52" s="20" t="s">
        <v>17</v>
      </c>
      <c r="E52" s="20" t="s">
        <v>18</v>
      </c>
      <c r="F52" s="40" t="s">
        <v>19</v>
      </c>
    </row>
    <row r="53" spans="1:13" x14ac:dyDescent="0.25">
      <c r="B53" s="41" t="s">
        <v>20</v>
      </c>
      <c r="C53" s="42">
        <v>0.1</v>
      </c>
      <c r="D53" s="43">
        <v>3</v>
      </c>
      <c r="E53" s="43">
        <v>0.6</v>
      </c>
      <c r="F53" s="44">
        <f>E53^C53</f>
        <v>0.95020021650567643</v>
      </c>
    </row>
    <row r="54" spans="1:13" x14ac:dyDescent="0.25">
      <c r="B54" s="45" t="s">
        <v>24</v>
      </c>
      <c r="C54" s="46">
        <v>0.2</v>
      </c>
      <c r="D54" s="18">
        <v>34.44</v>
      </c>
      <c r="E54" s="18">
        <v>0.96</v>
      </c>
      <c r="F54" s="44">
        <f t="shared" ref="F54:F57" si="10">E54^C54</f>
        <v>0.99186883928256631</v>
      </c>
    </row>
    <row r="55" spans="1:13" ht="60" x14ac:dyDescent="0.25">
      <c r="B55" s="45" t="s">
        <v>64</v>
      </c>
      <c r="C55" s="46">
        <v>0.3</v>
      </c>
      <c r="D55" s="18" t="s">
        <v>65</v>
      </c>
      <c r="E55" s="18">
        <v>0.6</v>
      </c>
      <c r="F55" s="44">
        <f t="shared" si="10"/>
        <v>0.85791720044409492</v>
      </c>
    </row>
    <row r="56" spans="1:13" x14ac:dyDescent="0.25">
      <c r="B56" s="48" t="s">
        <v>67</v>
      </c>
      <c r="C56" s="49">
        <v>0.3</v>
      </c>
      <c r="D56" s="50" t="s">
        <v>72</v>
      </c>
      <c r="E56" s="50">
        <v>0.13</v>
      </c>
      <c r="F56" s="44">
        <f t="shared" si="10"/>
        <v>0.54222933021285591</v>
      </c>
    </row>
    <row r="57" spans="1:13" ht="45.75" thickBot="1" x14ac:dyDescent="0.3">
      <c r="B57" s="48" t="s">
        <v>30</v>
      </c>
      <c r="C57" s="49">
        <v>0.1</v>
      </c>
      <c r="D57" s="50" t="s">
        <v>70</v>
      </c>
      <c r="E57" s="50">
        <v>0.85</v>
      </c>
      <c r="F57" s="44">
        <f t="shared" si="10"/>
        <v>0.98387945654052633</v>
      </c>
    </row>
    <row r="58" spans="1:13" ht="15.75" thickBot="1" x14ac:dyDescent="0.3">
      <c r="B58" s="52" t="s">
        <v>33</v>
      </c>
      <c r="C58" s="39">
        <f>SUM(C53:C57)</f>
        <v>1.0000000000000002</v>
      </c>
      <c r="D58" s="20"/>
      <c r="E58" s="20"/>
      <c r="F58" s="93">
        <f>PRODUCT(F53:F57)</f>
        <v>0.43135977602934428</v>
      </c>
    </row>
    <row r="60" spans="1:13" ht="15.75" thickBot="1" x14ac:dyDescent="0.3">
      <c r="A60" s="92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</row>
    <row r="61" spans="1:13" ht="15.75" thickBot="1" x14ac:dyDescent="0.3"/>
    <row r="62" spans="1:13" ht="15.75" thickBot="1" x14ac:dyDescent="0.3">
      <c r="B62" s="83" t="s">
        <v>73</v>
      </c>
      <c r="C62" s="84"/>
      <c r="D62" s="84"/>
      <c r="E62" s="84"/>
      <c r="F62" s="85"/>
      <c r="H62" s="83" t="s">
        <v>74</v>
      </c>
      <c r="I62" s="84"/>
      <c r="J62" s="84"/>
      <c r="K62" s="84"/>
      <c r="L62" s="85"/>
    </row>
    <row r="63" spans="1:13" ht="15.75" thickBot="1" x14ac:dyDescent="0.3">
      <c r="B63" s="95">
        <f>F69</f>
        <v>0.51493915675457469</v>
      </c>
      <c r="C63" s="39" t="s">
        <v>16</v>
      </c>
      <c r="D63" s="20" t="s">
        <v>17</v>
      </c>
      <c r="E63" s="20" t="s">
        <v>18</v>
      </c>
      <c r="F63" s="40" t="s">
        <v>19</v>
      </c>
      <c r="H63" s="94">
        <f>L69</f>
        <v>0.43722892644962097</v>
      </c>
      <c r="I63" s="39" t="s">
        <v>16</v>
      </c>
      <c r="J63" s="20" t="s">
        <v>17</v>
      </c>
      <c r="K63" s="20" t="s">
        <v>18</v>
      </c>
      <c r="L63" s="40" t="s">
        <v>19</v>
      </c>
    </row>
    <row r="64" spans="1:13" x14ac:dyDescent="0.25">
      <c r="B64" s="41" t="s">
        <v>20</v>
      </c>
      <c r="C64" s="42">
        <v>0.2</v>
      </c>
      <c r="D64" s="43">
        <v>3</v>
      </c>
      <c r="E64" s="43">
        <v>0.6</v>
      </c>
      <c r="F64" s="44">
        <f>E64^C64</f>
        <v>0.90288045144743423</v>
      </c>
      <c r="H64" s="41" t="s">
        <v>20</v>
      </c>
      <c r="I64" s="42">
        <v>0.2</v>
      </c>
      <c r="J64" s="43">
        <v>3</v>
      </c>
      <c r="K64" s="43">
        <v>0.6</v>
      </c>
      <c r="L64" s="44">
        <f>K64^I64</f>
        <v>0.90288045144743423</v>
      </c>
    </row>
    <row r="65" spans="2:12" x14ac:dyDescent="0.25">
      <c r="B65" s="45" t="s">
        <v>24</v>
      </c>
      <c r="C65" s="46">
        <v>0.2</v>
      </c>
      <c r="D65" s="18" t="s">
        <v>75</v>
      </c>
      <c r="E65" s="18">
        <v>0.72</v>
      </c>
      <c r="F65" s="44">
        <f t="shared" ref="F65:F68" si="11">E65^C65</f>
        <v>0.93641098400924105</v>
      </c>
      <c r="H65" s="45" t="s">
        <v>24</v>
      </c>
      <c r="I65" s="46">
        <v>0.2</v>
      </c>
      <c r="J65" s="18" t="s">
        <v>76</v>
      </c>
      <c r="K65" s="18">
        <v>0.97</v>
      </c>
      <c r="L65" s="44">
        <f t="shared" ref="L65:L68" si="12">K65^I65</f>
        <v>0.99392667614820274</v>
      </c>
    </row>
    <row r="66" spans="2:12" ht="45" x14ac:dyDescent="0.25">
      <c r="B66" s="45" t="s">
        <v>64</v>
      </c>
      <c r="C66" s="46">
        <v>0.2</v>
      </c>
      <c r="D66" s="18" t="s">
        <v>77</v>
      </c>
      <c r="E66" s="18">
        <v>0.28999999999999998</v>
      </c>
      <c r="F66" s="44">
        <f t="shared" si="11"/>
        <v>0.7806917672930106</v>
      </c>
      <c r="H66" s="45" t="s">
        <v>64</v>
      </c>
      <c r="I66" s="46">
        <v>0.2</v>
      </c>
      <c r="J66" s="18" t="s">
        <v>78</v>
      </c>
      <c r="K66" s="18">
        <v>0.19</v>
      </c>
      <c r="L66" s="44">
        <f t="shared" si="12"/>
        <v>0.71738240420136989</v>
      </c>
    </row>
    <row r="67" spans="2:12" x14ac:dyDescent="0.25">
      <c r="B67" s="48" t="s">
        <v>27</v>
      </c>
      <c r="C67" s="49">
        <v>0.2</v>
      </c>
      <c r="D67" s="50" t="s">
        <v>79</v>
      </c>
      <c r="E67" s="50">
        <v>0.34</v>
      </c>
      <c r="F67" s="44">
        <f t="shared" si="11"/>
        <v>0.80592714427908008</v>
      </c>
      <c r="H67" s="48" t="s">
        <v>27</v>
      </c>
      <c r="I67" s="49">
        <v>0.2</v>
      </c>
      <c r="J67" s="50" t="s">
        <v>80</v>
      </c>
      <c r="K67" s="50">
        <v>0.17</v>
      </c>
      <c r="L67" s="44">
        <f t="shared" si="12"/>
        <v>0.70160032942778983</v>
      </c>
    </row>
    <row r="68" spans="2:12" ht="45.75" thickBot="1" x14ac:dyDescent="0.3">
      <c r="B68" s="48" t="s">
        <v>30</v>
      </c>
      <c r="C68" s="49">
        <v>0.2</v>
      </c>
      <c r="D68" s="50" t="s">
        <v>70</v>
      </c>
      <c r="E68" s="50">
        <v>0.85</v>
      </c>
      <c r="F68" s="44">
        <f t="shared" si="11"/>
        <v>0.9680187850024814</v>
      </c>
      <c r="H68" s="48" t="s">
        <v>30</v>
      </c>
      <c r="I68" s="49">
        <v>0.2</v>
      </c>
      <c r="J68" s="50" t="s">
        <v>70</v>
      </c>
      <c r="K68" s="50">
        <v>0.85</v>
      </c>
      <c r="L68" s="44">
        <f t="shared" si="12"/>
        <v>0.9680187850024814</v>
      </c>
    </row>
    <row r="69" spans="2:12" ht="15.75" thickBot="1" x14ac:dyDescent="0.3">
      <c r="B69" s="52" t="s">
        <v>33</v>
      </c>
      <c r="C69" s="39">
        <f>SUM(C64:C68)</f>
        <v>1</v>
      </c>
      <c r="D69" s="20"/>
      <c r="E69" s="20"/>
      <c r="F69" s="93">
        <f>PRODUCT(F64:F68)</f>
        <v>0.51493915675457469</v>
      </c>
      <c r="H69" s="52" t="s">
        <v>33</v>
      </c>
      <c r="I69" s="39">
        <f>SUM(I64:I68)</f>
        <v>1</v>
      </c>
      <c r="J69" s="20"/>
      <c r="K69" s="20"/>
      <c r="L69" s="93">
        <f>PRODUCT(L64:L68)</f>
        <v>0.43722892644962097</v>
      </c>
    </row>
    <row r="71" spans="2:12" ht="15.75" thickBot="1" x14ac:dyDescent="0.3">
      <c r="B71" s="83" t="s">
        <v>81</v>
      </c>
      <c r="C71" s="84"/>
      <c r="D71" s="84"/>
      <c r="E71" s="84"/>
      <c r="F71" s="85"/>
      <c r="H71" s="83" t="s">
        <v>82</v>
      </c>
      <c r="I71" s="84"/>
      <c r="J71" s="84"/>
      <c r="K71" s="84"/>
      <c r="L71" s="85"/>
    </row>
    <row r="72" spans="2:12" ht="15.75" thickBot="1" x14ac:dyDescent="0.3">
      <c r="B72" s="96">
        <f>F78</f>
        <v>0.69717614219273805</v>
      </c>
      <c r="C72" s="39" t="s">
        <v>16</v>
      </c>
      <c r="D72" s="20" t="s">
        <v>17</v>
      </c>
      <c r="E72" s="20" t="s">
        <v>18</v>
      </c>
      <c r="F72" s="40" t="s">
        <v>19</v>
      </c>
      <c r="H72" s="97">
        <f>L78</f>
        <v>0.2649488435732662</v>
      </c>
      <c r="I72" s="39" t="s">
        <v>16</v>
      </c>
      <c r="J72" s="20" t="s">
        <v>17</v>
      </c>
      <c r="K72" s="20" t="s">
        <v>18</v>
      </c>
      <c r="L72" s="40" t="s">
        <v>19</v>
      </c>
    </row>
    <row r="73" spans="2:12" x14ac:dyDescent="0.25">
      <c r="B73" s="41" t="s">
        <v>20</v>
      </c>
      <c r="C73" s="42">
        <v>0.2</v>
      </c>
      <c r="D73" s="43">
        <v>3</v>
      </c>
      <c r="E73" s="43">
        <v>0.6</v>
      </c>
      <c r="F73" s="44">
        <f>E73^C73</f>
        <v>0.90288045144743423</v>
      </c>
      <c r="H73" s="41" t="s">
        <v>20</v>
      </c>
      <c r="I73" s="42">
        <v>0.2</v>
      </c>
      <c r="J73" s="43">
        <v>3</v>
      </c>
      <c r="K73" s="43">
        <v>0.6</v>
      </c>
      <c r="L73" s="44">
        <f>K73^I73</f>
        <v>0.90288045144743423</v>
      </c>
    </row>
    <row r="74" spans="2:12" x14ac:dyDescent="0.25">
      <c r="B74" s="45" t="s">
        <v>24</v>
      </c>
      <c r="C74" s="46">
        <v>0.2</v>
      </c>
      <c r="D74" s="18" t="s">
        <v>83</v>
      </c>
      <c r="E74" s="18">
        <v>0.86</v>
      </c>
      <c r="F74" s="44">
        <f t="shared" ref="F74:F77" si="13">E74^C74</f>
        <v>0.97028583275697688</v>
      </c>
      <c r="H74" s="45" t="s">
        <v>24</v>
      </c>
      <c r="I74" s="46">
        <v>0.2</v>
      </c>
      <c r="J74" s="18" t="s">
        <v>84</v>
      </c>
      <c r="K74" s="18">
        <v>0.02</v>
      </c>
      <c r="L74" s="44">
        <f t="shared" ref="L74:L77" si="14">K74^I74</f>
        <v>0.45730505192732634</v>
      </c>
    </row>
    <row r="75" spans="2:12" ht="45" x14ac:dyDescent="0.25">
      <c r="B75" s="45" t="s">
        <v>64</v>
      </c>
      <c r="C75" s="46">
        <v>0.2</v>
      </c>
      <c r="D75" s="18" t="s">
        <v>85</v>
      </c>
      <c r="E75" s="18">
        <v>0.7</v>
      </c>
      <c r="F75" s="44">
        <f t="shared" si="13"/>
        <v>0.93114991509483769</v>
      </c>
      <c r="H75" s="45" t="s">
        <v>64</v>
      </c>
      <c r="I75" s="46">
        <v>0.2</v>
      </c>
      <c r="J75" s="18" t="s">
        <v>86</v>
      </c>
      <c r="K75" s="18">
        <v>0.4</v>
      </c>
      <c r="L75" s="44">
        <f t="shared" si="14"/>
        <v>0.83255320740187311</v>
      </c>
    </row>
    <row r="76" spans="2:12" x14ac:dyDescent="0.25">
      <c r="B76" s="48" t="s">
        <v>27</v>
      </c>
      <c r="C76" s="49">
        <v>0.2</v>
      </c>
      <c r="D76" s="50" t="s">
        <v>87</v>
      </c>
      <c r="E76" s="50">
        <v>0.56999999999999995</v>
      </c>
      <c r="F76" s="44">
        <f t="shared" si="13"/>
        <v>0.89366545644941142</v>
      </c>
      <c r="H76" s="48" t="s">
        <v>27</v>
      </c>
      <c r="I76" s="49">
        <v>0.2</v>
      </c>
      <c r="J76" s="50" t="s">
        <v>79</v>
      </c>
      <c r="K76" s="50">
        <v>0.34</v>
      </c>
      <c r="L76" s="44">
        <f t="shared" si="14"/>
        <v>0.80592714427908008</v>
      </c>
    </row>
    <row r="77" spans="2:12" ht="45.75" thickBot="1" x14ac:dyDescent="0.3">
      <c r="B77" s="48" t="s">
        <v>30</v>
      </c>
      <c r="C77" s="49">
        <v>0.2</v>
      </c>
      <c r="D77" s="50" t="s">
        <v>88</v>
      </c>
      <c r="E77" s="50">
        <v>0.8</v>
      </c>
      <c r="F77" s="44">
        <f t="shared" si="13"/>
        <v>0.956352499790037</v>
      </c>
      <c r="H77" s="48" t="s">
        <v>30</v>
      </c>
      <c r="I77" s="49">
        <v>0.2</v>
      </c>
      <c r="J77" s="50" t="s">
        <v>88</v>
      </c>
      <c r="K77" s="50">
        <v>0.8</v>
      </c>
      <c r="L77" s="44">
        <f t="shared" si="14"/>
        <v>0.956352499790037</v>
      </c>
    </row>
    <row r="78" spans="2:12" ht="15.75" thickBot="1" x14ac:dyDescent="0.3">
      <c r="B78" s="52" t="s">
        <v>33</v>
      </c>
      <c r="C78" s="39">
        <f>SUM(C73:C77)</f>
        <v>1</v>
      </c>
      <c r="D78" s="20"/>
      <c r="E78" s="20"/>
      <c r="F78" s="93">
        <f>PRODUCT(F73:F77)</f>
        <v>0.69717614219273805</v>
      </c>
      <c r="H78" s="52" t="s">
        <v>33</v>
      </c>
      <c r="I78" s="39">
        <f>SUM(I73:I77)</f>
        <v>1</v>
      </c>
      <c r="J78" s="20"/>
      <c r="K78" s="20"/>
      <c r="L78" s="93">
        <f>PRODUCT(L73:L77)</f>
        <v>0.2649488435732662</v>
      </c>
    </row>
    <row r="83" spans="8:8" x14ac:dyDescent="0.25">
      <c r="H83" s="103"/>
    </row>
  </sheetData>
  <mergeCells count="15">
    <mergeCell ref="B71:F71"/>
    <mergeCell ref="H71:L71"/>
    <mergeCell ref="B31:F31"/>
    <mergeCell ref="H31:L31"/>
    <mergeCell ref="B42:F42"/>
    <mergeCell ref="H42:L42"/>
    <mergeCell ref="B51:F51"/>
    <mergeCell ref="B62:F62"/>
    <mergeCell ref="H62:L62"/>
    <mergeCell ref="B2:F2"/>
    <mergeCell ref="H2:L2"/>
    <mergeCell ref="B11:F11"/>
    <mergeCell ref="H11:L11"/>
    <mergeCell ref="B22:F22"/>
    <mergeCell ref="H22:L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Original</vt:lpstr>
      <vt:lpstr>WPM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Herman van Dyk</cp:lastModifiedBy>
  <cp:revision/>
  <dcterms:created xsi:type="dcterms:W3CDTF">2021-07-29T08:01:40Z</dcterms:created>
  <dcterms:modified xsi:type="dcterms:W3CDTF">2021-10-12T14:47:58Z</dcterms:modified>
  <cp:category/>
  <cp:contentStatus/>
</cp:coreProperties>
</file>