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Z:\GROUP\REPORTING\ENVIRONMENTAL\Operational reports\annual Reports\FY 2020\Not signed\"/>
    </mc:Choice>
  </mc:AlternateContent>
  <bookViews>
    <workbookView xWindow="0" yWindow="0" windowWidth="21600" windowHeight="9135"/>
  </bookViews>
  <sheets>
    <sheet name="FY 2020" sheetId="2" r:id="rId1"/>
    <sheet name="Q 1" sheetId="3" r:id="rId2"/>
    <sheet name="Q2" sheetId="9" r:id="rId3"/>
    <sheet name="Q 3" sheetId="5" r:id="rId4"/>
    <sheet name="Q 4" sheetId="6" r:id="rId5"/>
    <sheet name="Annual Report" sheetId="7" r:id="rId6"/>
  </sheets>
  <definedNames>
    <definedName name="PageOfPages">"Page "&amp;IF(ISNA(MATCH(ROW(),RowAfterpgbrk,1)),1,MATCH(ROW(),RowAfterpgbrk,1)+1)&amp;" of " &amp; TotPageCount + 0*NOW()</definedName>
    <definedName name="_xlnm.Print_Area" localSheetId="0">'FY 2020'!$A$1:$X$329</definedName>
    <definedName name="ThisPage">IF(ISNA(MATCH(ROW(),RowAfterpgbrk,1)),1,MATCH(ROW(),RowAfterpgbrk,1)+1)</definedName>
  </definedNames>
  <calcPr calcId="152511"/>
</workbook>
</file>

<file path=xl/calcChain.xml><?xml version="1.0" encoding="utf-8"?>
<calcChain xmlns="http://schemas.openxmlformats.org/spreadsheetml/2006/main">
  <c r="Z43" i="2" l="1"/>
  <c r="V59" i="2" l="1"/>
  <c r="F524" i="7" l="1"/>
  <c r="F526" i="7" l="1"/>
  <c r="F525" i="7"/>
  <c r="G596" i="6" l="1"/>
  <c r="G595" i="6"/>
  <c r="G594" i="6"/>
  <c r="G593" i="6"/>
  <c r="F484" i="6" l="1"/>
  <c r="F483" i="6"/>
  <c r="F482" i="6"/>
  <c r="F481" i="6"/>
  <c r="F508" i="6"/>
  <c r="G471" i="6" l="1"/>
  <c r="G470" i="6"/>
  <c r="G469" i="6"/>
  <c r="G468" i="6"/>
  <c r="G289" i="6"/>
  <c r="R59" i="2" l="1"/>
  <c r="G495" i="6" s="1"/>
  <c r="N59" i="2"/>
  <c r="J59" i="2"/>
  <c r="W59" i="2" s="1"/>
  <c r="G477" i="5"/>
  <c r="G453" i="5"/>
  <c r="G452" i="5"/>
  <c r="G451" i="5"/>
  <c r="G450" i="5"/>
  <c r="R37" i="2"/>
  <c r="G472" i="6" s="1"/>
  <c r="Q135" i="2" l="1"/>
  <c r="G437" i="9" l="1"/>
  <c r="G438" i="9"/>
  <c r="G439" i="9"/>
  <c r="G436" i="9"/>
  <c r="G464" i="9" l="1"/>
  <c r="S52" i="2" l="1"/>
  <c r="P52" i="2"/>
  <c r="Q52" i="2"/>
  <c r="O52" i="2"/>
  <c r="R52" i="2" s="1"/>
  <c r="L52" i="2"/>
  <c r="M52" i="2"/>
  <c r="K52" i="2"/>
  <c r="H52" i="2"/>
  <c r="I52" i="2"/>
  <c r="G52" i="2"/>
  <c r="V121" i="2" l="1"/>
  <c r="R121" i="2"/>
  <c r="N121" i="2"/>
  <c r="J121" i="2"/>
  <c r="W121" i="2" l="1"/>
  <c r="X147" i="2"/>
  <c r="X148" i="2"/>
  <c r="V149" i="2"/>
  <c r="R149" i="2"/>
  <c r="N149" i="2"/>
  <c r="J149" i="2"/>
  <c r="X149" i="2" l="1"/>
  <c r="G603" i="3"/>
  <c r="G559" i="9" s="1"/>
  <c r="G573" i="5" s="1"/>
  <c r="G602" i="3"/>
  <c r="G558" i="9" s="1"/>
  <c r="G572" i="5" s="1"/>
  <c r="G601" i="3"/>
  <c r="G557" i="9" s="1"/>
  <c r="G571" i="5" s="1"/>
  <c r="G600" i="3"/>
  <c r="G556" i="9" s="1"/>
  <c r="G570" i="5" s="1"/>
  <c r="V144" i="2" l="1"/>
  <c r="E586" i="6" s="1"/>
  <c r="V145" i="2"/>
  <c r="E587" i="6" s="1"/>
  <c r="R145" i="2"/>
  <c r="R144" i="2"/>
  <c r="N145" i="2"/>
  <c r="N144" i="2"/>
  <c r="J145" i="2"/>
  <c r="J144" i="2"/>
  <c r="E563" i="5" l="1"/>
  <c r="G586" i="6"/>
  <c r="I586" i="6" s="1"/>
  <c r="E564" i="5"/>
  <c r="G587" i="6"/>
  <c r="I587" i="6" s="1"/>
  <c r="E550" i="9"/>
  <c r="G563" i="5"/>
  <c r="E551" i="9"/>
  <c r="G564" i="5"/>
  <c r="E593" i="3"/>
  <c r="I593" i="3" s="1"/>
  <c r="G550" i="9"/>
  <c r="E594" i="3"/>
  <c r="G551" i="9"/>
  <c r="I551" i="9" s="1"/>
  <c r="X145" i="2"/>
  <c r="W144" i="2"/>
  <c r="E628" i="7" s="1"/>
  <c r="I628" i="7" s="1"/>
  <c r="W145" i="2"/>
  <c r="E629" i="7" s="1"/>
  <c r="I629" i="7" s="1"/>
  <c r="X144" i="2"/>
  <c r="E537" i="7"/>
  <c r="I537" i="7" s="1"/>
  <c r="E495" i="6"/>
  <c r="I495" i="6" s="1"/>
  <c r="E477" i="5"/>
  <c r="I477" i="5" s="1"/>
  <c r="E464" i="9"/>
  <c r="I464" i="9" s="1"/>
  <c r="E502" i="3"/>
  <c r="I502" i="3" s="1"/>
  <c r="I550" i="9" l="1"/>
  <c r="I564" i="5"/>
  <c r="I563" i="5"/>
  <c r="B112" i="7"/>
  <c r="B113" i="7"/>
  <c r="B114" i="7"/>
  <c r="B115" i="7"/>
  <c r="B116" i="7"/>
  <c r="B117" i="7"/>
  <c r="B118" i="7"/>
  <c r="B119" i="7"/>
  <c r="B120" i="7"/>
  <c r="B121" i="7"/>
  <c r="B124" i="7"/>
  <c r="H169" i="2" l="1"/>
  <c r="I169" i="2"/>
  <c r="K169" i="2"/>
  <c r="L169" i="2"/>
  <c r="M169" i="2"/>
  <c r="O169" i="2"/>
  <c r="P169" i="2"/>
  <c r="Q169" i="2"/>
  <c r="S169" i="2"/>
  <c r="T169" i="2"/>
  <c r="U169" i="2"/>
  <c r="G169" i="2"/>
  <c r="J167" i="2" l="1"/>
  <c r="G580" i="9" s="1"/>
  <c r="N167" i="2"/>
  <c r="G592" i="5" s="1"/>
  <c r="R167" i="2"/>
  <c r="G615" i="6" s="1"/>
  <c r="V167" i="2"/>
  <c r="V170" i="2"/>
  <c r="E618" i="6" s="1"/>
  <c r="R170" i="2"/>
  <c r="N170" i="2"/>
  <c r="J170" i="2"/>
  <c r="H84" i="2"/>
  <c r="I84" i="2"/>
  <c r="K84" i="2"/>
  <c r="L84" i="2"/>
  <c r="M84" i="2"/>
  <c r="O84" i="2"/>
  <c r="P84" i="2"/>
  <c r="Q84" i="2"/>
  <c r="S84" i="2"/>
  <c r="T84" i="2"/>
  <c r="U84" i="2"/>
  <c r="G84" i="2"/>
  <c r="X80" i="2"/>
  <c r="S60" i="2"/>
  <c r="S65" i="2" s="1"/>
  <c r="P60" i="2"/>
  <c r="P65" i="2" s="1"/>
  <c r="Q60" i="2"/>
  <c r="Q65" i="2" s="1"/>
  <c r="O60" i="2"/>
  <c r="O65" i="2" s="1"/>
  <c r="L60" i="2"/>
  <c r="L65" i="2" s="1"/>
  <c r="M60" i="2"/>
  <c r="M65" i="2" s="1"/>
  <c r="K60" i="2"/>
  <c r="K65" i="2" s="1"/>
  <c r="G60" i="2"/>
  <c r="J52" i="2"/>
  <c r="G461" i="9" s="1"/>
  <c r="N52" i="2"/>
  <c r="S49" i="2"/>
  <c r="P49" i="2"/>
  <c r="Q49" i="2"/>
  <c r="O49" i="2"/>
  <c r="L49" i="2"/>
  <c r="M49" i="2"/>
  <c r="K49" i="2"/>
  <c r="E595" i="5" l="1"/>
  <c r="G618" i="6"/>
  <c r="I618" i="6"/>
  <c r="E461" i="9"/>
  <c r="I461" i="9" s="1"/>
  <c r="G474" i="5"/>
  <c r="E474" i="5"/>
  <c r="G492" i="6"/>
  <c r="E583" i="9"/>
  <c r="G595" i="5"/>
  <c r="I595" i="5" s="1"/>
  <c r="E627" i="3"/>
  <c r="I627" i="3" s="1"/>
  <c r="G583" i="9"/>
  <c r="I583" i="9"/>
  <c r="G65" i="2"/>
  <c r="W167" i="2"/>
  <c r="X167" i="2"/>
  <c r="E499" i="3"/>
  <c r="I499" i="3" s="1"/>
  <c r="X170" i="2"/>
  <c r="W170" i="2"/>
  <c r="E661" i="7" s="1"/>
  <c r="I661" i="7" s="1"/>
  <c r="I474" i="5" l="1"/>
  <c r="C82" i="7"/>
  <c r="K342" i="5"/>
  <c r="K345" i="5"/>
  <c r="E596" i="6" l="1"/>
  <c r="E595" i="6"/>
  <c r="E594" i="6"/>
  <c r="E593" i="6"/>
  <c r="E573" i="5"/>
  <c r="E572" i="5"/>
  <c r="E571" i="5"/>
  <c r="E570" i="5"/>
  <c r="E559" i="9"/>
  <c r="E558" i="9"/>
  <c r="E557" i="9"/>
  <c r="E556" i="9"/>
  <c r="E601" i="3"/>
  <c r="E602" i="3"/>
  <c r="E603" i="3"/>
  <c r="E600" i="3"/>
  <c r="V142" i="2"/>
  <c r="R142" i="2"/>
  <c r="N142" i="2"/>
  <c r="V116" i="2"/>
  <c r="J142" i="2"/>
  <c r="W38" i="2"/>
  <c r="I638" i="7" l="1"/>
  <c r="I637" i="7"/>
  <c r="I636" i="7"/>
  <c r="I635" i="7"/>
  <c r="E638" i="7"/>
  <c r="E637" i="7"/>
  <c r="E636" i="7"/>
  <c r="E635" i="7"/>
  <c r="E476" i="3" l="1"/>
  <c r="I476" i="3" s="1"/>
  <c r="E477" i="3"/>
  <c r="I477" i="3" s="1"/>
  <c r="E478" i="3"/>
  <c r="I478" i="3" s="1"/>
  <c r="E479" i="3"/>
  <c r="I479" i="3" s="1"/>
  <c r="B194" i="9" l="1"/>
  <c r="B195" i="9"/>
  <c r="V199" i="2" l="1"/>
  <c r="C285" i="6" s="1"/>
  <c r="V130" i="2" l="1"/>
  <c r="V131" i="2"/>
  <c r="V132" i="2"/>
  <c r="V133" i="2"/>
  <c r="V134" i="2"/>
  <c r="X89" i="2"/>
  <c r="V69" i="2"/>
  <c r="E499" i="6" s="1"/>
  <c r="R69" i="2"/>
  <c r="N69" i="2"/>
  <c r="J69" i="2"/>
  <c r="X62" i="2"/>
  <c r="X66" i="2"/>
  <c r="V37" i="2"/>
  <c r="E468" i="9" l="1"/>
  <c r="G481" i="5"/>
  <c r="E481" i="5"/>
  <c r="I481" i="5" s="1"/>
  <c r="G499" i="6"/>
  <c r="I499" i="6"/>
  <c r="E506" i="3"/>
  <c r="I506" i="3" s="1"/>
  <c r="G468" i="9"/>
  <c r="I468" i="9" s="1"/>
  <c r="X69" i="2"/>
  <c r="W142" i="2"/>
  <c r="W69" i="2"/>
  <c r="E541" i="7" s="1"/>
  <c r="I541" i="7" s="1"/>
  <c r="X142" i="2"/>
  <c r="S56" i="2" l="1"/>
  <c r="R181" i="2" l="1"/>
  <c r="R175" i="2"/>
  <c r="R176" i="2"/>
  <c r="R177" i="2"/>
  <c r="R178" i="2"/>
  <c r="R179" i="2"/>
  <c r="R174" i="2"/>
  <c r="X205" i="2" l="1"/>
  <c r="K349" i="5" l="1"/>
  <c r="K279" i="9" l="1"/>
  <c r="S205" i="2" l="1"/>
  <c r="J37" i="2" l="1"/>
  <c r="E480" i="3" s="1"/>
  <c r="I480" i="3" s="1"/>
  <c r="W36" i="2"/>
  <c r="W35" i="2"/>
  <c r="W34" i="2"/>
  <c r="K225" i="6" l="1"/>
  <c r="K218" i="9"/>
  <c r="K223" i="9"/>
  <c r="V186" i="2" l="1"/>
  <c r="V187" i="2"/>
  <c r="R186" i="2"/>
  <c r="R187" i="2"/>
  <c r="N186" i="2"/>
  <c r="N187" i="2"/>
  <c r="J186" i="2"/>
  <c r="J187" i="2"/>
  <c r="V185" i="2"/>
  <c r="R185" i="2"/>
  <c r="N185" i="2"/>
  <c r="J185" i="2"/>
  <c r="W175" i="2"/>
  <c r="X175" i="2" s="1"/>
  <c r="W176" i="2"/>
  <c r="X176" i="2" s="1"/>
  <c r="W177" i="2"/>
  <c r="X177" i="2" s="1"/>
  <c r="W178" i="2"/>
  <c r="X178" i="2" s="1"/>
  <c r="W179" i="2"/>
  <c r="X179" i="2" s="1"/>
  <c r="W181" i="2"/>
  <c r="X181" i="2" s="1"/>
  <c r="W174" i="2"/>
  <c r="X174" i="2" s="1"/>
  <c r="V180" i="2"/>
  <c r="R180" i="2"/>
  <c r="N180" i="2"/>
  <c r="J180" i="2"/>
  <c r="X187" i="2" l="1"/>
  <c r="X186" i="2"/>
  <c r="W180" i="2"/>
  <c r="X180" i="2" s="1"/>
  <c r="X185" i="2"/>
  <c r="W187" i="2"/>
  <c r="W186" i="2"/>
  <c r="W185" i="2"/>
  <c r="T196" i="2"/>
  <c r="T200" i="2" s="1"/>
  <c r="U196" i="2"/>
  <c r="U200" i="2" s="1"/>
  <c r="S196" i="2"/>
  <c r="S200" i="2" s="1"/>
  <c r="P196" i="2"/>
  <c r="P200" i="2" s="1"/>
  <c r="Q196" i="2"/>
  <c r="Q200" i="2" s="1"/>
  <c r="O196" i="2"/>
  <c r="O200" i="2" s="1"/>
  <c r="L196" i="2"/>
  <c r="L200" i="2" s="1"/>
  <c r="M196" i="2"/>
  <c r="M200" i="2" s="1"/>
  <c r="K196" i="2"/>
  <c r="K200" i="2" s="1"/>
  <c r="H196" i="2"/>
  <c r="H200" i="2" s="1"/>
  <c r="I196" i="2"/>
  <c r="G196" i="2"/>
  <c r="G200" i="2" s="1"/>
  <c r="N164" i="2"/>
  <c r="G589" i="5" s="1"/>
  <c r="N165" i="2"/>
  <c r="G590" i="5" s="1"/>
  <c r="V168" i="2"/>
  <c r="E616" i="6" s="1"/>
  <c r="R168" i="2"/>
  <c r="G616" i="6" s="1"/>
  <c r="N168" i="2"/>
  <c r="G593" i="5" s="1"/>
  <c r="J168" i="2"/>
  <c r="G581" i="9" s="1"/>
  <c r="I616" i="6" l="1"/>
  <c r="E593" i="5"/>
  <c r="I593" i="5" s="1"/>
  <c r="E578" i="9"/>
  <c r="E577" i="9"/>
  <c r="J196" i="2"/>
  <c r="I200" i="2"/>
  <c r="R196" i="2"/>
  <c r="N196" i="2"/>
  <c r="W168" i="2"/>
  <c r="E659" i="7" s="1"/>
  <c r="I659" i="7" s="1"/>
  <c r="V196" i="2"/>
  <c r="E288" i="6" s="1"/>
  <c r="E625" i="3"/>
  <c r="I625" i="3" s="1"/>
  <c r="X168" i="2"/>
  <c r="E581" i="9"/>
  <c r="I581" i="9" s="1"/>
  <c r="T120" i="2"/>
  <c r="T122" i="2" s="1"/>
  <c r="U120" i="2"/>
  <c r="U122" i="2" s="1"/>
  <c r="S120" i="2"/>
  <c r="S122" i="2" s="1"/>
  <c r="P120" i="2"/>
  <c r="P122" i="2" s="1"/>
  <c r="Q120" i="2"/>
  <c r="Q122" i="2" s="1"/>
  <c r="O120" i="2"/>
  <c r="O122" i="2" s="1"/>
  <c r="L120" i="2"/>
  <c r="L122" i="2" s="1"/>
  <c r="M120" i="2"/>
  <c r="M122" i="2" s="1"/>
  <c r="K120" i="2"/>
  <c r="K122" i="2" s="1"/>
  <c r="H120" i="2"/>
  <c r="H122" i="2" s="1"/>
  <c r="I120" i="2"/>
  <c r="I122" i="2" s="1"/>
  <c r="G120" i="2"/>
  <c r="G122" i="2" s="1"/>
  <c r="E573" i="6"/>
  <c r="R131" i="2"/>
  <c r="G573" i="6" s="1"/>
  <c r="N131" i="2"/>
  <c r="G550" i="5" s="1"/>
  <c r="J131" i="2"/>
  <c r="G537" i="9" s="1"/>
  <c r="I573" i="6" l="1"/>
  <c r="E280" i="5"/>
  <c r="G288" i="6"/>
  <c r="E276" i="9"/>
  <c r="G280" i="5"/>
  <c r="E292" i="3"/>
  <c r="G276" i="9"/>
  <c r="W196" i="2"/>
  <c r="E313" i="7" s="1"/>
  <c r="R120" i="2"/>
  <c r="X196" i="2"/>
  <c r="W131" i="2"/>
  <c r="E615" i="7" s="1"/>
  <c r="I615" i="7" s="1"/>
  <c r="E550" i="5"/>
  <c r="X131" i="2"/>
  <c r="E580" i="3"/>
  <c r="I580" i="3" s="1"/>
  <c r="J120" i="2"/>
  <c r="J122" i="2" s="1"/>
  <c r="E537" i="9"/>
  <c r="I537" i="9" s="1"/>
  <c r="V120" i="2"/>
  <c r="V122" i="2" s="1"/>
  <c r="E584" i="6" s="1"/>
  <c r="N120" i="2"/>
  <c r="N122" i="2" l="1"/>
  <c r="G542" i="5"/>
  <c r="R122" i="2"/>
  <c r="G565" i="6"/>
  <c r="E591" i="3"/>
  <c r="G548" i="9"/>
  <c r="E565" i="6"/>
  <c r="E542" i="5"/>
  <c r="I542" i="5" s="1"/>
  <c r="E572" i="3"/>
  <c r="I572" i="3" s="1"/>
  <c r="I550" i="5"/>
  <c r="X120" i="2"/>
  <c r="E529" i="9"/>
  <c r="W120" i="2"/>
  <c r="W122" i="2" s="1"/>
  <c r="E626" i="7" s="1"/>
  <c r="E561" i="5" l="1"/>
  <c r="G584" i="6"/>
  <c r="I565" i="6"/>
  <c r="E548" i="9"/>
  <c r="G561" i="5"/>
  <c r="E607" i="7"/>
  <c r="I607" i="7" s="1"/>
  <c r="N49" i="2"/>
  <c r="R49" i="2"/>
  <c r="E473" i="5" l="1"/>
  <c r="G491" i="6"/>
  <c r="E460" i="9"/>
  <c r="G473" i="5"/>
  <c r="V28" i="2"/>
  <c r="E458" i="6" s="1"/>
  <c r="R28" i="2"/>
  <c r="G458" i="6" s="1"/>
  <c r="N28" i="2"/>
  <c r="G440" i="5" s="1"/>
  <c r="J28" i="2"/>
  <c r="I473" i="5" l="1"/>
  <c r="E466" i="3"/>
  <c r="I466" i="3" s="1"/>
  <c r="G426" i="9"/>
  <c r="W28" i="2"/>
  <c r="E476" i="7" s="1"/>
  <c r="G476" i="7" s="1"/>
  <c r="I458" i="6"/>
  <c r="X28" i="2"/>
  <c r="E440" i="5"/>
  <c r="I440" i="5" s="1"/>
  <c r="E426" i="9"/>
  <c r="I426" i="9" s="1"/>
  <c r="V83" i="2"/>
  <c r="E522" i="6" s="1"/>
  <c r="R83" i="2"/>
  <c r="G522" i="6" s="1"/>
  <c r="N83" i="2"/>
  <c r="G500" i="5" s="1"/>
  <c r="J83" i="2"/>
  <c r="G489" i="9" s="1"/>
  <c r="I522" i="6" l="1"/>
  <c r="E489" i="9"/>
  <c r="I489" i="9" s="1"/>
  <c r="E500" i="5"/>
  <c r="I500" i="5" s="1"/>
  <c r="X83" i="2"/>
  <c r="E529" i="3"/>
  <c r="I529" i="3" s="1"/>
  <c r="W83" i="2"/>
  <c r="E564" i="7" s="1"/>
  <c r="I564" i="7" s="1"/>
  <c r="G26" i="2" l="1"/>
  <c r="G61" i="2" s="1"/>
  <c r="G79" i="2" l="1"/>
  <c r="G81" i="2" s="1"/>
  <c r="G63" i="2"/>
  <c r="G53" i="2"/>
  <c r="G45" i="2"/>
  <c r="G104" i="2"/>
  <c r="G47" i="2"/>
  <c r="G100" i="2"/>
  <c r="B106" i="7"/>
  <c r="B57" i="7"/>
  <c r="C58" i="7"/>
  <c r="C59" i="7"/>
  <c r="C61" i="7"/>
  <c r="C62" i="7"/>
  <c r="B64" i="7"/>
  <c r="C65" i="7"/>
  <c r="C66" i="7"/>
  <c r="C67" i="7"/>
  <c r="C68" i="7"/>
  <c r="C69" i="7"/>
  <c r="C70" i="7"/>
  <c r="C71" i="7"/>
  <c r="C72" i="7"/>
  <c r="W33" i="2" l="1"/>
  <c r="E496" i="7" s="1"/>
  <c r="J496" i="7" s="1"/>
  <c r="B74" i="7"/>
  <c r="C75" i="7"/>
  <c r="C76" i="7"/>
  <c r="C77" i="7"/>
  <c r="C78" i="7"/>
  <c r="B79" i="7"/>
  <c r="C80" i="7"/>
  <c r="C81" i="7"/>
  <c r="C83" i="7"/>
  <c r="C84" i="7"/>
  <c r="C85" i="7"/>
  <c r="C86" i="7"/>
  <c r="C87" i="7"/>
  <c r="B90" i="7"/>
  <c r="C91" i="7"/>
  <c r="C92" i="7"/>
  <c r="C93" i="7"/>
  <c r="C94" i="7"/>
  <c r="B98" i="7"/>
  <c r="B99" i="7"/>
  <c r="B102" i="7"/>
  <c r="B104" i="7"/>
  <c r="B105" i="7"/>
  <c r="B125" i="7"/>
  <c r="B126" i="7"/>
  <c r="M128" i="7"/>
  <c r="M210" i="7"/>
  <c r="M284" i="7"/>
  <c r="M288" i="7"/>
  <c r="M292" i="7"/>
  <c r="M304" i="7"/>
  <c r="M308" i="7"/>
  <c r="M316" i="7"/>
  <c r="M319" i="7"/>
  <c r="M328" i="7"/>
  <c r="M332" i="7"/>
  <c r="M340" i="7"/>
  <c r="M350" i="7"/>
  <c r="M362" i="7"/>
  <c r="M404" i="7"/>
  <c r="M408" i="7"/>
  <c r="M427" i="7"/>
  <c r="M437" i="7"/>
  <c r="M450" i="7"/>
  <c r="M454" i="7"/>
  <c r="M468" i="7"/>
  <c r="M471" i="7"/>
  <c r="M479" i="7"/>
  <c r="K215" i="9" l="1"/>
  <c r="K267" i="9"/>
  <c r="K281" i="9"/>
  <c r="K293" i="9"/>
  <c r="K301" i="9"/>
  <c r="K311" i="9"/>
  <c r="K342" i="9"/>
  <c r="K345" i="9"/>
  <c r="K349" i="9"/>
  <c r="K362" i="9"/>
  <c r="K366" i="9"/>
  <c r="K376" i="9"/>
  <c r="K386" i="9"/>
  <c r="K397" i="9"/>
  <c r="K401" i="9"/>
  <c r="K412" i="9"/>
  <c r="K418" i="9"/>
  <c r="K421" i="9"/>
  <c r="K429" i="9"/>
  <c r="K434" i="9"/>
  <c r="E436" i="9"/>
  <c r="K443" i="9"/>
  <c r="K446" i="9"/>
  <c r="K455" i="9"/>
  <c r="K473" i="9"/>
  <c r="I436" i="9" l="1"/>
  <c r="T140" i="2"/>
  <c r="U140" i="2"/>
  <c r="S140" i="2"/>
  <c r="P140" i="2"/>
  <c r="Q140" i="2"/>
  <c r="O140" i="2"/>
  <c r="L140" i="2"/>
  <c r="M140" i="2"/>
  <c r="K140" i="2"/>
  <c r="H140" i="2"/>
  <c r="I140" i="2"/>
  <c r="G140" i="2"/>
  <c r="J134" i="2"/>
  <c r="G540" i="9" s="1"/>
  <c r="N134" i="2"/>
  <c r="G553" i="5" s="1"/>
  <c r="R134" i="2"/>
  <c r="G576" i="6" s="1"/>
  <c r="V110" i="2"/>
  <c r="E550" i="6" s="1"/>
  <c r="I550" i="6" s="1"/>
  <c r="V111" i="2"/>
  <c r="R110" i="2"/>
  <c r="G550" i="6" s="1"/>
  <c r="R111" i="2"/>
  <c r="G551" i="6" s="1"/>
  <c r="N110" i="2"/>
  <c r="G528" i="5" s="1"/>
  <c r="N111" i="2"/>
  <c r="J110" i="2"/>
  <c r="G516" i="9" s="1"/>
  <c r="E517" i="9" l="1"/>
  <c r="G529" i="5"/>
  <c r="E540" i="9"/>
  <c r="I540" i="9" s="1"/>
  <c r="E528" i="5"/>
  <c r="I528" i="5" s="1"/>
  <c r="E516" i="9"/>
  <c r="I516" i="9" s="1"/>
  <c r="X110" i="2"/>
  <c r="E557" i="3"/>
  <c r="I557" i="3" s="1"/>
  <c r="W134" i="2"/>
  <c r="E618" i="7" s="1"/>
  <c r="I618" i="7" s="1"/>
  <c r="W110" i="2"/>
  <c r="E592" i="7" s="1"/>
  <c r="I592" i="7" s="1"/>
  <c r="X134" i="2"/>
  <c r="H87" i="2"/>
  <c r="I87" i="2"/>
  <c r="K87" i="2"/>
  <c r="L87" i="2"/>
  <c r="M87" i="2"/>
  <c r="O87" i="2"/>
  <c r="P87" i="2"/>
  <c r="Q87" i="2"/>
  <c r="S87" i="2"/>
  <c r="T87" i="2"/>
  <c r="U87" i="2"/>
  <c r="G87" i="2"/>
  <c r="G88" i="2" s="1"/>
  <c r="G90" i="2" s="1"/>
  <c r="S67" i="2" l="1"/>
  <c r="L67" i="2"/>
  <c r="M67" i="2"/>
  <c r="P67" i="2"/>
  <c r="Q67" i="2"/>
  <c r="O67" i="2"/>
  <c r="K67" i="2"/>
  <c r="N60" i="2" l="1"/>
  <c r="R60" i="2"/>
  <c r="G496" i="6" s="1"/>
  <c r="E437" i="9"/>
  <c r="E439" i="9"/>
  <c r="E465" i="9" l="1"/>
  <c r="G478" i="5"/>
  <c r="E478" i="5"/>
  <c r="I478" i="5" s="1"/>
  <c r="E438" i="9"/>
  <c r="N37" i="2"/>
  <c r="E497" i="7"/>
  <c r="J497" i="7" s="1"/>
  <c r="I437" i="9"/>
  <c r="E499" i="7"/>
  <c r="J499" i="7" s="1"/>
  <c r="I439" i="9"/>
  <c r="E440" i="9" l="1"/>
  <c r="G454" i="5"/>
  <c r="G440" i="9"/>
  <c r="I440" i="9"/>
  <c r="I438" i="9"/>
  <c r="E498" i="7"/>
  <c r="J498" i="7" s="1"/>
  <c r="W37" i="2"/>
  <c r="E500" i="7" s="1"/>
  <c r="J500" i="7" s="1"/>
  <c r="K444" i="6"/>
  <c r="K450" i="6"/>
  <c r="K429" i="6"/>
  <c r="K409" i="6"/>
  <c r="K382" i="6"/>
  <c r="K359" i="6"/>
  <c r="K356" i="6"/>
  <c r="K345" i="6"/>
  <c r="K324" i="6"/>
  <c r="K315" i="6"/>
  <c r="K307" i="6"/>
  <c r="K303" i="6"/>
  <c r="K291" i="6"/>
  <c r="K283" i="6"/>
  <c r="K279" i="6"/>
  <c r="K268" i="6"/>
  <c r="K263" i="6"/>
  <c r="K230" i="6"/>
  <c r="K220" i="6"/>
  <c r="K196" i="6"/>
  <c r="K190" i="6"/>
  <c r="K172" i="6"/>
  <c r="K168" i="6"/>
  <c r="K432" i="5"/>
  <c r="K426" i="5"/>
  <c r="K411" i="5"/>
  <c r="K400" i="5"/>
  <c r="K390" i="5"/>
  <c r="K364" i="5"/>
  <c r="K332" i="5"/>
  <c r="K310" i="5"/>
  <c r="K290" i="5"/>
  <c r="K283" i="5"/>
  <c r="K286" i="5"/>
  <c r="K275" i="5"/>
  <c r="K271" i="5"/>
  <c r="K260" i="5"/>
  <c r="K256" i="5"/>
  <c r="K231" i="5"/>
  <c r="K225" i="5"/>
  <c r="K204" i="5"/>
  <c r="K184" i="5"/>
  <c r="K171" i="5"/>
  <c r="K167" i="5"/>
  <c r="E469" i="6" l="1"/>
  <c r="I469" i="6" s="1"/>
  <c r="E470" i="6"/>
  <c r="I470" i="6" s="1"/>
  <c r="E471" i="6"/>
  <c r="I471" i="6" s="1"/>
  <c r="E472" i="6"/>
  <c r="I472" i="6" s="1"/>
  <c r="E468" i="6"/>
  <c r="E454" i="5"/>
  <c r="E453" i="5"/>
  <c r="E452" i="5"/>
  <c r="E451" i="5"/>
  <c r="E450" i="5"/>
  <c r="V127" i="2"/>
  <c r="E569" i="6" s="1"/>
  <c r="R127" i="2"/>
  <c r="G569" i="6" s="1"/>
  <c r="N127" i="2"/>
  <c r="G546" i="5" s="1"/>
  <c r="J127" i="2"/>
  <c r="G533" i="9" s="1"/>
  <c r="V107" i="2"/>
  <c r="E547" i="6" s="1"/>
  <c r="R107" i="2"/>
  <c r="N107" i="2"/>
  <c r="G525" i="5" s="1"/>
  <c r="J107" i="2"/>
  <c r="G513" i="9" s="1"/>
  <c r="V101" i="2"/>
  <c r="E541" i="6" s="1"/>
  <c r="R101" i="2"/>
  <c r="G541" i="6" s="1"/>
  <c r="N101" i="2"/>
  <c r="G519" i="5" s="1"/>
  <c r="J101" i="2"/>
  <c r="G507" i="9" s="1"/>
  <c r="K271" i="3"/>
  <c r="I569" i="6" l="1"/>
  <c r="I541" i="6"/>
  <c r="G547" i="6"/>
  <c r="E525" i="5"/>
  <c r="I525" i="5" s="1"/>
  <c r="I547" i="6"/>
  <c r="E533" i="9"/>
  <c r="I533" i="9" s="1"/>
  <c r="E554" i="3"/>
  <c r="I554" i="3" s="1"/>
  <c r="E507" i="9"/>
  <c r="I507" i="9" s="1"/>
  <c r="E513" i="9"/>
  <c r="I513" i="9" s="1"/>
  <c r="E548" i="3"/>
  <c r="I548" i="3" s="1"/>
  <c r="E576" i="3"/>
  <c r="I576" i="3" s="1"/>
  <c r="E519" i="5"/>
  <c r="I519" i="5" s="1"/>
  <c r="E546" i="5"/>
  <c r="W127" i="2"/>
  <c r="E611" i="7" s="1"/>
  <c r="I611" i="7" s="1"/>
  <c r="X127" i="2"/>
  <c r="X107" i="2"/>
  <c r="W107" i="2"/>
  <c r="E589" i="7" s="1"/>
  <c r="I589" i="7" s="1"/>
  <c r="X101" i="2"/>
  <c r="W101" i="2"/>
  <c r="E583" i="7" s="1"/>
  <c r="I583" i="7" s="1"/>
  <c r="I468" i="6"/>
  <c r="I454" i="5"/>
  <c r="I453" i="5"/>
  <c r="I452" i="5"/>
  <c r="I451" i="5"/>
  <c r="I450" i="5"/>
  <c r="K433" i="6"/>
  <c r="K386" i="6"/>
  <c r="K453" i="6"/>
  <c r="K335" i="6"/>
  <c r="K418" i="6"/>
  <c r="K363" i="6"/>
  <c r="K176" i="6"/>
  <c r="K271" i="6"/>
  <c r="K415" i="5"/>
  <c r="K368" i="5"/>
  <c r="K190" i="5"/>
  <c r="K435" i="5"/>
  <c r="K320" i="5"/>
  <c r="K220" i="5"/>
  <c r="K302" i="5"/>
  <c r="K263" i="5"/>
  <c r="I546" i="5" l="1"/>
  <c r="K565" i="3"/>
  <c r="K523" i="3" l="1"/>
  <c r="K212" i="3"/>
  <c r="K598" i="3"/>
  <c r="K458" i="3"/>
  <c r="K319" i="3"/>
  <c r="K540" i="3"/>
  <c r="K417" i="3"/>
  <c r="K615" i="3"/>
  <c r="K171" i="3"/>
  <c r="K668" i="3"/>
  <c r="K365" i="3"/>
  <c r="K354" i="3"/>
  <c r="K283" i="3"/>
  <c r="K193" i="3"/>
  <c r="K542" i="3"/>
  <c r="K426" i="3"/>
  <c r="K228" i="3"/>
  <c r="K679" i="3"/>
  <c r="K511" i="3"/>
  <c r="K368" i="3"/>
  <c r="K100" i="3"/>
  <c r="K616" i="3"/>
  <c r="K469" i="3"/>
  <c r="K287" i="3"/>
  <c r="K263" i="3"/>
  <c r="K343" i="3"/>
  <c r="K518" i="3"/>
  <c r="K372" i="3"/>
  <c r="K240" i="3"/>
  <c r="K632" i="3"/>
  <c r="K474" i="3"/>
  <c r="K356" i="3"/>
  <c r="K437" i="3"/>
  <c r="K179" i="3"/>
  <c r="K567" i="3"/>
  <c r="K441" i="3"/>
  <c r="K295" i="3"/>
  <c r="K311" i="3"/>
  <c r="K268" i="3"/>
  <c r="K199" i="3"/>
  <c r="K636" i="3"/>
  <c r="K482" i="3"/>
  <c r="K175" i="3"/>
  <c r="K596" i="3"/>
  <c r="K452" i="3"/>
  <c r="K307" i="3"/>
  <c r="K331" i="3"/>
  <c r="K298" i="3"/>
  <c r="K525" i="3"/>
  <c r="K392" i="3"/>
  <c r="K233" i="3"/>
  <c r="K654" i="3"/>
  <c r="K493" i="3"/>
  <c r="K461" i="3"/>
  <c r="K131" i="3"/>
  <c r="K388" i="3"/>
  <c r="K77" i="3" l="1"/>
  <c r="K120" i="3"/>
  <c r="K88" i="3"/>
  <c r="K94" i="3"/>
  <c r="K111" i="3"/>
  <c r="K64" i="3"/>
  <c r="K106" i="3"/>
  <c r="K68" i="3"/>
  <c r="K73" i="3"/>
  <c r="K75" i="3"/>
  <c r="K117" i="3"/>
  <c r="K119" i="3"/>
  <c r="K82" i="3"/>
  <c r="K122" i="3"/>
  <c r="K124" i="3"/>
  <c r="K126" i="3"/>
  <c r="K128" i="3"/>
  <c r="K95" i="3"/>
  <c r="K110" i="3"/>
  <c r="K102" i="3"/>
  <c r="K58" i="3"/>
  <c r="K108" i="3"/>
  <c r="K71" i="3"/>
  <c r="K79" i="3"/>
  <c r="K84" i="3"/>
  <c r="K90" i="3"/>
  <c r="K69" i="3"/>
  <c r="K76" i="3"/>
  <c r="K78" i="3"/>
  <c r="K80" i="3"/>
  <c r="K121" i="3"/>
  <c r="K85" i="3"/>
  <c r="K87" i="3"/>
  <c r="K89" i="3"/>
  <c r="K92" i="3"/>
  <c r="K96" i="3"/>
  <c r="K107" i="3"/>
  <c r="K59" i="3"/>
  <c r="K63" i="3"/>
  <c r="K62" i="3"/>
  <c r="K70" i="3"/>
  <c r="K115" i="3"/>
  <c r="K116" i="3"/>
  <c r="K118" i="3"/>
  <c r="K81" i="3"/>
  <c r="K83" i="3"/>
  <c r="K123" i="3"/>
  <c r="K125" i="3"/>
  <c r="K127" i="3"/>
  <c r="K93" i="3"/>
  <c r="K72" i="3"/>
  <c r="K60" i="3"/>
  <c r="K104" i="3"/>
  <c r="K103" i="3"/>
  <c r="K65" i="3"/>
  <c r="K67" i="3"/>
  <c r="K86" i="3"/>
  <c r="K66" i="3"/>
  <c r="K109" i="3"/>
  <c r="K56" i="3"/>
  <c r="K57" i="3"/>
  <c r="H26" i="2"/>
  <c r="I26" i="2"/>
  <c r="K26" i="2"/>
  <c r="L26" i="2"/>
  <c r="L53" i="2" s="1"/>
  <c r="M26" i="2"/>
  <c r="O26" i="2"/>
  <c r="P26" i="2"/>
  <c r="Q26" i="2"/>
  <c r="S26" i="2"/>
  <c r="T26" i="2"/>
  <c r="U26" i="2"/>
  <c r="O61" i="2" l="1"/>
  <c r="O63" i="2" s="1"/>
  <c r="O53" i="2"/>
  <c r="O79" i="2"/>
  <c r="O81" i="2" s="1"/>
  <c r="S53" i="2"/>
  <c r="S79" i="2"/>
  <c r="S81" i="2" s="1"/>
  <c r="S61" i="2"/>
  <c r="S63" i="2" s="1"/>
  <c r="M53" i="2"/>
  <c r="M79" i="2"/>
  <c r="M81" i="2" s="1"/>
  <c r="M61" i="2"/>
  <c r="M63" i="2" s="1"/>
  <c r="H79" i="2"/>
  <c r="H81" i="2" s="1"/>
  <c r="H53" i="2"/>
  <c r="T79" i="2"/>
  <c r="T81" i="2" s="1"/>
  <c r="L79" i="2"/>
  <c r="L81" i="2" s="1"/>
  <c r="L61" i="2"/>
  <c r="L63" i="2" s="1"/>
  <c r="I79" i="2"/>
  <c r="I81" i="2" s="1"/>
  <c r="I53" i="2"/>
  <c r="Q79" i="2"/>
  <c r="Q81" i="2" s="1"/>
  <c r="Q53" i="2"/>
  <c r="Q61" i="2"/>
  <c r="Q63" i="2" s="1"/>
  <c r="U79" i="2"/>
  <c r="U81" i="2" s="1"/>
  <c r="P79" i="2"/>
  <c r="P81" i="2" s="1"/>
  <c r="P53" i="2"/>
  <c r="P61" i="2"/>
  <c r="P63" i="2" s="1"/>
  <c r="K45" i="2"/>
  <c r="K79" i="2"/>
  <c r="K81" i="2" s="1"/>
  <c r="K53" i="2"/>
  <c r="K61" i="2"/>
  <c r="K63" i="2" s="1"/>
  <c r="I100" i="2"/>
  <c r="I45" i="2"/>
  <c r="H45" i="2"/>
  <c r="H100" i="2"/>
  <c r="U45" i="2"/>
  <c r="T45" i="2"/>
  <c r="S50" i="2"/>
  <c r="S45" i="2"/>
  <c r="Q50" i="2"/>
  <c r="Q45" i="2"/>
  <c r="P50" i="2"/>
  <c r="P45" i="2"/>
  <c r="O50" i="2"/>
  <c r="O45" i="2"/>
  <c r="M50" i="2"/>
  <c r="M45" i="2"/>
  <c r="L50" i="2"/>
  <c r="L45" i="2"/>
  <c r="H104" i="2"/>
  <c r="K104" i="2"/>
  <c r="K50" i="2"/>
  <c r="I104" i="2"/>
  <c r="M100" i="2"/>
  <c r="M104" i="2"/>
  <c r="M88" i="2"/>
  <c r="M90" i="2" s="1"/>
  <c r="Q100" i="2"/>
  <c r="Q104" i="2"/>
  <c r="Q88" i="2"/>
  <c r="Q90" i="2" s="1"/>
  <c r="L100" i="2"/>
  <c r="L104" i="2"/>
  <c r="L88" i="2"/>
  <c r="L90" i="2" s="1"/>
  <c r="U100" i="2"/>
  <c r="U104" i="2"/>
  <c r="U88" i="2"/>
  <c r="U90" i="2" s="1"/>
  <c r="P100" i="2"/>
  <c r="P104" i="2"/>
  <c r="P88" i="2"/>
  <c r="P90" i="2" s="1"/>
  <c r="K100" i="2"/>
  <c r="N26" i="2"/>
  <c r="K88" i="2"/>
  <c r="K90" i="2" s="1"/>
  <c r="S100" i="2"/>
  <c r="S104" i="2"/>
  <c r="V26" i="2"/>
  <c r="S88" i="2"/>
  <c r="S90" i="2" s="1"/>
  <c r="J26" i="2"/>
  <c r="H88" i="2"/>
  <c r="H90" i="2" s="1"/>
  <c r="T100" i="2"/>
  <c r="T104" i="2"/>
  <c r="T88" i="2"/>
  <c r="T90" i="2" s="1"/>
  <c r="O100" i="2"/>
  <c r="O104" i="2"/>
  <c r="R26" i="2"/>
  <c r="O88" i="2"/>
  <c r="O90" i="2" s="1"/>
  <c r="I88" i="2"/>
  <c r="I90" i="2" s="1"/>
  <c r="I47" i="2"/>
  <c r="O47" i="2"/>
  <c r="Q47" i="2"/>
  <c r="P47" i="2"/>
  <c r="K47" i="2"/>
  <c r="G56" i="2"/>
  <c r="S47" i="2"/>
  <c r="M47" i="2"/>
  <c r="H47" i="2"/>
  <c r="L47" i="2"/>
  <c r="V162" i="2"/>
  <c r="E610" i="6" s="1"/>
  <c r="V163" i="2"/>
  <c r="E611" i="6" s="1"/>
  <c r="V164" i="2"/>
  <c r="E612" i="6" s="1"/>
  <c r="V165" i="2"/>
  <c r="E613" i="6" s="1"/>
  <c r="V166" i="2"/>
  <c r="E614" i="6" s="1"/>
  <c r="E615" i="6"/>
  <c r="I615" i="6" s="1"/>
  <c r="V161" i="2"/>
  <c r="R162" i="2"/>
  <c r="G610" i="6" s="1"/>
  <c r="R163" i="2"/>
  <c r="G611" i="6" s="1"/>
  <c r="R164" i="2"/>
  <c r="G612" i="6" s="1"/>
  <c r="R165" i="2"/>
  <c r="G613" i="6" s="1"/>
  <c r="R166" i="2"/>
  <c r="G614" i="6" s="1"/>
  <c r="R161" i="2"/>
  <c r="G609" i="6" s="1"/>
  <c r="N162" i="2"/>
  <c r="G587" i="5" s="1"/>
  <c r="N163" i="2"/>
  <c r="G588" i="5" s="1"/>
  <c r="N166" i="2"/>
  <c r="G591" i="5" s="1"/>
  <c r="N161" i="2"/>
  <c r="G586" i="5" s="1"/>
  <c r="J162" i="2"/>
  <c r="G575" i="9" s="1"/>
  <c r="J163" i="2"/>
  <c r="G576" i="9" s="1"/>
  <c r="J164" i="2"/>
  <c r="G577" i="9" s="1"/>
  <c r="I577" i="9" s="1"/>
  <c r="J165" i="2"/>
  <c r="G578" i="9" s="1"/>
  <c r="I578" i="9" s="1"/>
  <c r="J166" i="2"/>
  <c r="G579" i="9" s="1"/>
  <c r="J161" i="2"/>
  <c r="G574" i="9" s="1"/>
  <c r="I612" i="6" l="1"/>
  <c r="I611" i="6"/>
  <c r="I613" i="6"/>
  <c r="I614" i="6"/>
  <c r="I610" i="6"/>
  <c r="N169" i="2"/>
  <c r="R169" i="2"/>
  <c r="J169" i="2"/>
  <c r="G582" i="9" s="1"/>
  <c r="E609" i="6"/>
  <c r="I609" i="6" s="1"/>
  <c r="V169" i="2"/>
  <c r="E617" i="6" s="1"/>
  <c r="J53" i="2"/>
  <c r="R53" i="2"/>
  <c r="R61" i="2"/>
  <c r="G497" i="6" s="1"/>
  <c r="N53" i="2"/>
  <c r="N61" i="2"/>
  <c r="G479" i="5" s="1"/>
  <c r="R50" i="2"/>
  <c r="N50" i="2"/>
  <c r="E574" i="9"/>
  <c r="E618" i="3"/>
  <c r="E586" i="5"/>
  <c r="E620" i="3"/>
  <c r="I620" i="3" s="1"/>
  <c r="E588" i="5"/>
  <c r="I588" i="5" s="1"/>
  <c r="E623" i="3"/>
  <c r="I623" i="3" s="1"/>
  <c r="E576" i="9"/>
  <c r="I576" i="9" s="1"/>
  <c r="E591" i="5"/>
  <c r="I591" i="5" s="1"/>
  <c r="E587" i="5"/>
  <c r="I587" i="5" s="1"/>
  <c r="E624" i="3"/>
  <c r="I624" i="3" s="1"/>
  <c r="E579" i="9"/>
  <c r="I579" i="9" s="1"/>
  <c r="E622" i="3"/>
  <c r="I622" i="3" s="1"/>
  <c r="E575" i="9"/>
  <c r="I575" i="9" s="1"/>
  <c r="E590" i="5"/>
  <c r="I590" i="5" s="1"/>
  <c r="E619" i="3"/>
  <c r="I619" i="3" s="1"/>
  <c r="E621" i="3"/>
  <c r="I621" i="3" s="1"/>
  <c r="E580" i="9"/>
  <c r="I580" i="9" s="1"/>
  <c r="E589" i="5"/>
  <c r="I589" i="5" s="1"/>
  <c r="E592" i="5"/>
  <c r="I592" i="5" s="1"/>
  <c r="X163" i="2"/>
  <c r="X165" i="2"/>
  <c r="W165" i="2"/>
  <c r="E656" i="7" s="1"/>
  <c r="I656" i="7" s="1"/>
  <c r="W163" i="2"/>
  <c r="E654" i="7" s="1"/>
  <c r="I654" i="7" s="1"/>
  <c r="X162" i="2"/>
  <c r="X161" i="2"/>
  <c r="E658" i="7"/>
  <c r="I658" i="7" s="1"/>
  <c r="X166" i="2"/>
  <c r="X164" i="2"/>
  <c r="W161" i="2"/>
  <c r="W166" i="2"/>
  <c r="E657" i="7" s="1"/>
  <c r="I657" i="7" s="1"/>
  <c r="W164" i="2"/>
  <c r="E655" i="7" s="1"/>
  <c r="I655" i="7" s="1"/>
  <c r="W162" i="2"/>
  <c r="E653" i="7" s="1"/>
  <c r="I653" i="7" s="1"/>
  <c r="E572" i="6"/>
  <c r="R130" i="2"/>
  <c r="G572" i="6" s="1"/>
  <c r="N130" i="2"/>
  <c r="G549" i="5" s="1"/>
  <c r="J130" i="2"/>
  <c r="G536" i="9" s="1"/>
  <c r="X34" i="2"/>
  <c r="E594" i="5" l="1"/>
  <c r="G617" i="6"/>
  <c r="I617" i="6" s="1"/>
  <c r="I572" i="6"/>
  <c r="E582" i="9"/>
  <c r="I582" i="9" s="1"/>
  <c r="G594" i="5"/>
  <c r="I594" i="5" s="1"/>
  <c r="E652" i="7"/>
  <c r="I652" i="7" s="1"/>
  <c r="W169" i="2"/>
  <c r="E660" i="7" s="1"/>
  <c r="I660" i="7" s="1"/>
  <c r="E626" i="3"/>
  <c r="I626" i="3" s="1"/>
  <c r="X169" i="2"/>
  <c r="N63" i="2"/>
  <c r="E470" i="9" s="1"/>
  <c r="E466" i="9"/>
  <c r="R63" i="2"/>
  <c r="E483" i="5" s="1"/>
  <c r="E479" i="5"/>
  <c r="I479" i="5" s="1"/>
  <c r="E536" i="9"/>
  <c r="I536" i="9" s="1"/>
  <c r="I574" i="9"/>
  <c r="I586" i="5"/>
  <c r="E549" i="5"/>
  <c r="E579" i="3"/>
  <c r="I579" i="3" s="1"/>
  <c r="X130" i="2"/>
  <c r="W130" i="2"/>
  <c r="E614" i="7" s="1"/>
  <c r="I614" i="7" s="1"/>
  <c r="J118" i="2"/>
  <c r="G529" i="9" s="1"/>
  <c r="I529" i="9" s="1"/>
  <c r="J116" i="2"/>
  <c r="G527" i="9" s="1"/>
  <c r="N118" i="2"/>
  <c r="G541" i="5" s="1"/>
  <c r="R118" i="2"/>
  <c r="G564" i="6" s="1"/>
  <c r="V118" i="2"/>
  <c r="V85" i="2"/>
  <c r="E525" i="6"/>
  <c r="V92" i="2"/>
  <c r="E527" i="6" s="1"/>
  <c r="V93" i="2"/>
  <c r="E528" i="6" s="1"/>
  <c r="V78" i="2"/>
  <c r="R85" i="2"/>
  <c r="G524" i="6" s="1"/>
  <c r="G525" i="6"/>
  <c r="R92" i="2"/>
  <c r="G527" i="6" s="1"/>
  <c r="R93" i="2"/>
  <c r="G528" i="6" s="1"/>
  <c r="R78" i="2"/>
  <c r="G520" i="6" s="1"/>
  <c r="N85" i="2"/>
  <c r="G502" i="5" s="1"/>
  <c r="N92" i="2"/>
  <c r="N93" i="2"/>
  <c r="N78" i="2"/>
  <c r="G498" i="5" s="1"/>
  <c r="J85" i="2"/>
  <c r="G491" i="9" s="1"/>
  <c r="G492" i="9"/>
  <c r="J92" i="2"/>
  <c r="G494" i="9" s="1"/>
  <c r="J93" i="2"/>
  <c r="G495" i="9" s="1"/>
  <c r="J78" i="2"/>
  <c r="G487" i="9" s="1"/>
  <c r="J139" i="2"/>
  <c r="G544" i="9" s="1"/>
  <c r="N139" i="2"/>
  <c r="G557" i="5" s="1"/>
  <c r="R139" i="2"/>
  <c r="G580" i="6" s="1"/>
  <c r="V139" i="2"/>
  <c r="E580" i="6" s="1"/>
  <c r="I580" i="6" s="1"/>
  <c r="V138" i="2"/>
  <c r="R138" i="2"/>
  <c r="G579" i="6" s="1"/>
  <c r="N138" i="2"/>
  <c r="G556" i="5" s="1"/>
  <c r="J138" i="2"/>
  <c r="G543" i="9" s="1"/>
  <c r="J125" i="2"/>
  <c r="G531" i="9" s="1"/>
  <c r="J126" i="2"/>
  <c r="G532" i="9" s="1"/>
  <c r="J128" i="2"/>
  <c r="G534" i="9" s="1"/>
  <c r="J129" i="2"/>
  <c r="G535" i="9" s="1"/>
  <c r="J132" i="2"/>
  <c r="G538" i="9" s="1"/>
  <c r="J133" i="2"/>
  <c r="G539" i="9" s="1"/>
  <c r="N125" i="2"/>
  <c r="G544" i="5" s="1"/>
  <c r="N126" i="2"/>
  <c r="G545" i="5" s="1"/>
  <c r="N128" i="2"/>
  <c r="G547" i="5" s="1"/>
  <c r="N129" i="2"/>
  <c r="G548" i="5" s="1"/>
  <c r="N132" i="2"/>
  <c r="G551" i="5" s="1"/>
  <c r="N133" i="2"/>
  <c r="G552" i="5" s="1"/>
  <c r="R125" i="2"/>
  <c r="G567" i="6" s="1"/>
  <c r="R126" i="2"/>
  <c r="G568" i="6" s="1"/>
  <c r="R128" i="2"/>
  <c r="G570" i="6" s="1"/>
  <c r="R129" i="2"/>
  <c r="G571" i="6" s="1"/>
  <c r="R132" i="2"/>
  <c r="G574" i="6" s="1"/>
  <c r="R133" i="2"/>
  <c r="G575" i="6" s="1"/>
  <c r="V125" i="2"/>
  <c r="E567" i="6" s="1"/>
  <c r="V126" i="2"/>
  <c r="E568" i="6" s="1"/>
  <c r="V128" i="2"/>
  <c r="E570" i="6" s="1"/>
  <c r="I570" i="6" s="1"/>
  <c r="V129" i="2"/>
  <c r="E571" i="6" s="1"/>
  <c r="I571" i="6" s="1"/>
  <c r="E574" i="6"/>
  <c r="I574" i="6" s="1"/>
  <c r="E575" i="6"/>
  <c r="E576" i="6"/>
  <c r="I576" i="6" s="1"/>
  <c r="E563" i="6"/>
  <c r="R116" i="2"/>
  <c r="G563" i="6" s="1"/>
  <c r="N116" i="2"/>
  <c r="G540" i="5" s="1"/>
  <c r="V194" i="2"/>
  <c r="V195" i="2"/>
  <c r="E285" i="6" s="1"/>
  <c r="V198" i="2"/>
  <c r="D285" i="6" s="1"/>
  <c r="V193" i="2"/>
  <c r="R194" i="2"/>
  <c r="R195" i="2"/>
  <c r="R198" i="2"/>
  <c r="R199" i="2"/>
  <c r="R193" i="2"/>
  <c r="I286" i="6" s="1"/>
  <c r="N194" i="2"/>
  <c r="N195" i="2"/>
  <c r="N198" i="2"/>
  <c r="N199" i="2"/>
  <c r="N193" i="2"/>
  <c r="J194" i="2"/>
  <c r="J195" i="2"/>
  <c r="J198" i="2"/>
  <c r="J199" i="2"/>
  <c r="J193" i="2"/>
  <c r="N205" i="2"/>
  <c r="M207" i="2" s="1"/>
  <c r="H207" i="2"/>
  <c r="V98" i="2"/>
  <c r="E538" i="6" s="1"/>
  <c r="V99" i="2"/>
  <c r="V100" i="2" s="1"/>
  <c r="E540" i="6" s="1"/>
  <c r="V102" i="2"/>
  <c r="E542" i="6" s="1"/>
  <c r="V103" i="2"/>
  <c r="E545" i="6"/>
  <c r="V106" i="2"/>
  <c r="E546" i="6" s="1"/>
  <c r="V108" i="2"/>
  <c r="E548" i="6" s="1"/>
  <c r="V109" i="2"/>
  <c r="E549" i="6" s="1"/>
  <c r="E551" i="6"/>
  <c r="I551" i="6" s="1"/>
  <c r="V97" i="2"/>
  <c r="E537" i="6" s="1"/>
  <c r="R98" i="2"/>
  <c r="G538" i="6" s="1"/>
  <c r="R99" i="2"/>
  <c r="R102" i="2"/>
  <c r="G542" i="6" s="1"/>
  <c r="R103" i="2"/>
  <c r="R105" i="2"/>
  <c r="G545" i="6" s="1"/>
  <c r="R106" i="2"/>
  <c r="G546" i="6" s="1"/>
  <c r="R108" i="2"/>
  <c r="G548" i="6" s="1"/>
  <c r="R109" i="2"/>
  <c r="G549" i="6" s="1"/>
  <c r="R97" i="2"/>
  <c r="G537" i="6" s="1"/>
  <c r="N98" i="2"/>
  <c r="N99" i="2"/>
  <c r="G517" i="5" s="1"/>
  <c r="N102" i="2"/>
  <c r="N103" i="2"/>
  <c r="G521" i="5" s="1"/>
  <c r="N105" i="2"/>
  <c r="N106" i="2"/>
  <c r="N108" i="2"/>
  <c r="N109" i="2"/>
  <c r="N97" i="2"/>
  <c r="J98" i="2"/>
  <c r="G504" i="9" s="1"/>
  <c r="J99" i="2"/>
  <c r="G505" i="9" s="1"/>
  <c r="J102" i="2"/>
  <c r="G508" i="9" s="1"/>
  <c r="J103" i="2"/>
  <c r="J105" i="2"/>
  <c r="G511" i="9" s="1"/>
  <c r="J106" i="2"/>
  <c r="G512" i="9" s="1"/>
  <c r="J108" i="2"/>
  <c r="G514" i="9" s="1"/>
  <c r="J109" i="2"/>
  <c r="G515" i="9" s="1"/>
  <c r="J111" i="2"/>
  <c r="G517" i="9" s="1"/>
  <c r="I517" i="9" s="1"/>
  <c r="J97" i="2"/>
  <c r="G503" i="9" s="1"/>
  <c r="V74" i="2"/>
  <c r="E514" i="6" s="1"/>
  <c r="V44" i="2"/>
  <c r="E489" i="6" s="1"/>
  <c r="R44" i="2"/>
  <c r="N44" i="2"/>
  <c r="J44" i="2"/>
  <c r="G458" i="9" s="1"/>
  <c r="R43" i="2"/>
  <c r="N43" i="2"/>
  <c r="J43" i="2"/>
  <c r="R74" i="2"/>
  <c r="G514" i="6" s="1"/>
  <c r="N74" i="2"/>
  <c r="J74" i="2"/>
  <c r="G482" i="9" s="1"/>
  <c r="V73" i="2"/>
  <c r="E513" i="6" s="1"/>
  <c r="R73" i="2"/>
  <c r="G513" i="6" s="1"/>
  <c r="N73" i="2"/>
  <c r="J73" i="2"/>
  <c r="G481" i="9" s="1"/>
  <c r="I525" i="6" l="1"/>
  <c r="I545" i="6"/>
  <c r="I568" i="6"/>
  <c r="I514" i="6"/>
  <c r="I575" i="6"/>
  <c r="E481" i="9"/>
  <c r="I481" i="9" s="1"/>
  <c r="G491" i="5"/>
  <c r="E503" i="9"/>
  <c r="G515" i="5"/>
  <c r="E508" i="9"/>
  <c r="G520" i="5"/>
  <c r="C273" i="9"/>
  <c r="C278" i="5"/>
  <c r="D277" i="5"/>
  <c r="D286" i="6"/>
  <c r="I527" i="6"/>
  <c r="E457" i="9"/>
  <c r="I457" i="9" s="1"/>
  <c r="G470" i="5"/>
  <c r="E515" i="9"/>
  <c r="G527" i="5"/>
  <c r="I542" i="6"/>
  <c r="D273" i="9"/>
  <c r="D278" i="5"/>
  <c r="E277" i="5"/>
  <c r="E286" i="6"/>
  <c r="E495" i="9"/>
  <c r="I495" i="9" s="1"/>
  <c r="G506" i="5"/>
  <c r="E470" i="5"/>
  <c r="G488" i="6"/>
  <c r="E514" i="9"/>
  <c r="G526" i="5"/>
  <c r="E504" i="9"/>
  <c r="I504" i="9" s="1"/>
  <c r="G516" i="5"/>
  <c r="R104" i="2"/>
  <c r="G544" i="6" s="1"/>
  <c r="G543" i="6"/>
  <c r="I549" i="6"/>
  <c r="G277" i="5"/>
  <c r="G286" i="6"/>
  <c r="E494" i="9"/>
  <c r="G505" i="5"/>
  <c r="E512" i="9"/>
  <c r="I512" i="9" s="1"/>
  <c r="G524" i="5"/>
  <c r="I548" i="6"/>
  <c r="I538" i="6"/>
  <c r="G273" i="9"/>
  <c r="G278" i="5"/>
  <c r="E492" i="9"/>
  <c r="I492" i="9" s="1"/>
  <c r="G503" i="5"/>
  <c r="E482" i="9"/>
  <c r="G492" i="5"/>
  <c r="E458" i="9"/>
  <c r="G471" i="5"/>
  <c r="E511" i="9"/>
  <c r="I511" i="9" s="1"/>
  <c r="G523" i="5"/>
  <c r="R100" i="2"/>
  <c r="G540" i="6" s="1"/>
  <c r="I540" i="6" s="1"/>
  <c r="G539" i="6"/>
  <c r="I546" i="6"/>
  <c r="E471" i="5"/>
  <c r="I471" i="5" s="1"/>
  <c r="G489" i="6"/>
  <c r="I489" i="6" s="1"/>
  <c r="G281" i="5"/>
  <c r="I278" i="5"/>
  <c r="C277" i="5"/>
  <c r="C286" i="6"/>
  <c r="I528" i="6"/>
  <c r="E273" i="9"/>
  <c r="E278" i="5"/>
  <c r="F289" i="3"/>
  <c r="E274" i="9"/>
  <c r="H289" i="3"/>
  <c r="G274" i="9"/>
  <c r="I482" i="9"/>
  <c r="I508" i="9"/>
  <c r="I274" i="9"/>
  <c r="G277" i="9"/>
  <c r="I458" i="9"/>
  <c r="I515" i="9"/>
  <c r="C289" i="3"/>
  <c r="C274" i="9"/>
  <c r="E495" i="3"/>
  <c r="G457" i="9"/>
  <c r="J104" i="2"/>
  <c r="G510" i="9" s="1"/>
  <c r="G509" i="9"/>
  <c r="I514" i="9"/>
  <c r="D289" i="3"/>
  <c r="D274" i="9"/>
  <c r="I494" i="9"/>
  <c r="G285" i="6"/>
  <c r="J45" i="2"/>
  <c r="E496" i="3"/>
  <c r="I496" i="3" s="1"/>
  <c r="R140" i="2"/>
  <c r="J140" i="2"/>
  <c r="E579" i="6"/>
  <c r="V140" i="2"/>
  <c r="E581" i="6" s="1"/>
  <c r="E564" i="6"/>
  <c r="I564" i="6" s="1"/>
  <c r="V84" i="2"/>
  <c r="E523" i="6" s="1"/>
  <c r="V79" i="2"/>
  <c r="R84" i="2"/>
  <c r="R79" i="2"/>
  <c r="G521" i="6" s="1"/>
  <c r="N140" i="2"/>
  <c r="J79" i="2"/>
  <c r="J84" i="2"/>
  <c r="G490" i="9" s="1"/>
  <c r="N84" i="2"/>
  <c r="G501" i="5" s="1"/>
  <c r="N79" i="2"/>
  <c r="G499" i="5" s="1"/>
  <c r="E293" i="3"/>
  <c r="I289" i="3"/>
  <c r="E289" i="6"/>
  <c r="I285" i="6"/>
  <c r="E281" i="5"/>
  <c r="I277" i="5"/>
  <c r="E277" i="9"/>
  <c r="I273" i="9"/>
  <c r="E544" i="9"/>
  <c r="I544" i="9" s="1"/>
  <c r="E543" i="9"/>
  <c r="I543" i="9" s="1"/>
  <c r="E539" i="9"/>
  <c r="I539" i="9" s="1"/>
  <c r="E538" i="9"/>
  <c r="I538" i="9" s="1"/>
  <c r="E535" i="9"/>
  <c r="I535" i="9" s="1"/>
  <c r="E534" i="9"/>
  <c r="I534" i="9" s="1"/>
  <c r="E532" i="9"/>
  <c r="I532" i="9" s="1"/>
  <c r="E531" i="9"/>
  <c r="I531" i="9" s="1"/>
  <c r="V45" i="2"/>
  <c r="R45" i="2"/>
  <c r="N45" i="2"/>
  <c r="J289" i="3"/>
  <c r="E551" i="3"/>
  <c r="I551" i="3" s="1"/>
  <c r="E487" i="9"/>
  <c r="E520" i="6"/>
  <c r="J100" i="2"/>
  <c r="G506" i="9" s="1"/>
  <c r="E509" i="9"/>
  <c r="I509" i="9" s="1"/>
  <c r="N104" i="2"/>
  <c r="G522" i="5" s="1"/>
  <c r="E505" i="9"/>
  <c r="I505" i="9" s="1"/>
  <c r="N100" i="2"/>
  <c r="G518" i="5" s="1"/>
  <c r="E543" i="6"/>
  <c r="I543" i="6" s="1"/>
  <c r="V104" i="2"/>
  <c r="E544" i="6" s="1"/>
  <c r="E527" i="9"/>
  <c r="E571" i="3"/>
  <c r="E540" i="5"/>
  <c r="E541" i="5"/>
  <c r="E570" i="3"/>
  <c r="E528" i="9"/>
  <c r="I503" i="9"/>
  <c r="N87" i="2"/>
  <c r="E491" i="9"/>
  <c r="I491" i="9" s="1"/>
  <c r="W111" i="2"/>
  <c r="E593" i="7" s="1"/>
  <c r="I593" i="7" s="1"/>
  <c r="E539" i="6"/>
  <c r="I539" i="6" s="1"/>
  <c r="E524" i="6"/>
  <c r="I524" i="6" s="1"/>
  <c r="V87" i="2"/>
  <c r="R87" i="2"/>
  <c r="J87" i="2"/>
  <c r="E529" i="5"/>
  <c r="I529" i="5" s="1"/>
  <c r="E527" i="5"/>
  <c r="I527" i="5" s="1"/>
  <c r="E521" i="5"/>
  <c r="I521" i="5" s="1"/>
  <c r="E552" i="5"/>
  <c r="I513" i="6"/>
  <c r="E491" i="5"/>
  <c r="E492" i="5"/>
  <c r="I492" i="5" s="1"/>
  <c r="E526" i="5"/>
  <c r="I526" i="5" s="1"/>
  <c r="E520" i="5"/>
  <c r="E551" i="5"/>
  <c r="E545" i="5"/>
  <c r="I579" i="6"/>
  <c r="E556" i="5"/>
  <c r="E498" i="5"/>
  <c r="I498" i="5" s="1"/>
  <c r="E502" i="5"/>
  <c r="I502" i="5" s="1"/>
  <c r="I549" i="5"/>
  <c r="I537" i="6"/>
  <c r="E515" i="5"/>
  <c r="E524" i="5"/>
  <c r="E517" i="5"/>
  <c r="I517" i="5" s="1"/>
  <c r="E548" i="5"/>
  <c r="I567" i="6"/>
  <c r="E544" i="5"/>
  <c r="E557" i="5"/>
  <c r="E506" i="5"/>
  <c r="E523" i="5"/>
  <c r="I523" i="5" s="1"/>
  <c r="E553" i="5"/>
  <c r="E547" i="5"/>
  <c r="E505" i="5"/>
  <c r="I505" i="5" s="1"/>
  <c r="E516" i="5"/>
  <c r="I516" i="5" s="1"/>
  <c r="E503" i="5"/>
  <c r="E527" i="3"/>
  <c r="E521" i="3"/>
  <c r="I521" i="3" s="1"/>
  <c r="E520" i="3"/>
  <c r="E587" i="3"/>
  <c r="E586" i="3"/>
  <c r="E583" i="3"/>
  <c r="I583" i="3" s="1"/>
  <c r="E582" i="3"/>
  <c r="I582" i="3" s="1"/>
  <c r="E581" i="3"/>
  <c r="I581" i="3" s="1"/>
  <c r="E578" i="3"/>
  <c r="I578" i="3" s="1"/>
  <c r="E577" i="3"/>
  <c r="I577" i="3" s="1"/>
  <c r="E575" i="3"/>
  <c r="I575" i="3" s="1"/>
  <c r="E574" i="3"/>
  <c r="E535" i="3"/>
  <c r="I535" i="3" s="1"/>
  <c r="E534" i="3"/>
  <c r="I534" i="3" s="1"/>
  <c r="E531" i="3"/>
  <c r="I531" i="3" s="1"/>
  <c r="E532" i="3"/>
  <c r="I532" i="3" s="1"/>
  <c r="E558" i="3"/>
  <c r="I558" i="3" s="1"/>
  <c r="E556" i="3"/>
  <c r="I556" i="3" s="1"/>
  <c r="E555" i="3"/>
  <c r="I555" i="3" s="1"/>
  <c r="E553" i="3"/>
  <c r="I553" i="3" s="1"/>
  <c r="E552" i="3"/>
  <c r="I552" i="3" s="1"/>
  <c r="E550" i="3"/>
  <c r="I550" i="3" s="1"/>
  <c r="E549" i="3"/>
  <c r="I549" i="3" s="1"/>
  <c r="E546" i="3"/>
  <c r="I546" i="3" s="1"/>
  <c r="E545" i="3"/>
  <c r="I545" i="3" s="1"/>
  <c r="E544" i="3"/>
  <c r="R117" i="2"/>
  <c r="V119" i="2"/>
  <c r="N117" i="2"/>
  <c r="R119" i="2"/>
  <c r="W198" i="2"/>
  <c r="E310" i="7" s="1"/>
  <c r="N119" i="2"/>
  <c r="X92" i="2"/>
  <c r="X93" i="2"/>
  <c r="J119" i="2"/>
  <c r="V117" i="2"/>
  <c r="X132" i="2"/>
  <c r="X129" i="2"/>
  <c r="X125" i="2"/>
  <c r="X118" i="2"/>
  <c r="X78" i="2"/>
  <c r="X85" i="2"/>
  <c r="J117" i="2"/>
  <c r="G528" i="9" s="1"/>
  <c r="W118" i="2"/>
  <c r="E606" i="7" s="1"/>
  <c r="I606" i="7" s="1"/>
  <c r="W93" i="2"/>
  <c r="E570" i="7" s="1"/>
  <c r="I570" i="7" s="1"/>
  <c r="W126" i="2"/>
  <c r="E610" i="7" s="1"/>
  <c r="I610" i="7" s="1"/>
  <c r="W86" i="2"/>
  <c r="E567" i="7" s="1"/>
  <c r="I567" i="7" s="1"/>
  <c r="W78" i="2"/>
  <c r="W85" i="2"/>
  <c r="E566" i="7" s="1"/>
  <c r="I566" i="7" s="1"/>
  <c r="X86" i="2"/>
  <c r="V200" i="2"/>
  <c r="J285" i="6" s="1"/>
  <c r="W92" i="2"/>
  <c r="E569" i="7" s="1"/>
  <c r="I569" i="7" s="1"/>
  <c r="R200" i="2"/>
  <c r="N200" i="2"/>
  <c r="J200" i="2"/>
  <c r="J274" i="9" s="1"/>
  <c r="X194" i="2"/>
  <c r="X116" i="2"/>
  <c r="X139" i="2"/>
  <c r="X133" i="2"/>
  <c r="X138" i="2"/>
  <c r="X193" i="2"/>
  <c r="W116" i="2"/>
  <c r="E605" i="7" s="1"/>
  <c r="I605" i="7" s="1"/>
  <c r="W128" i="2"/>
  <c r="E612" i="7" s="1"/>
  <c r="I612" i="7" s="1"/>
  <c r="W138" i="2"/>
  <c r="E621" i="7" s="1"/>
  <c r="I621" i="7" s="1"/>
  <c r="W133" i="2"/>
  <c r="E617" i="7" s="1"/>
  <c r="I617" i="7" s="1"/>
  <c r="W139" i="2"/>
  <c r="E622" i="7" s="1"/>
  <c r="I622" i="7" s="1"/>
  <c r="W129" i="2"/>
  <c r="E613" i="7" s="1"/>
  <c r="I613" i="7" s="1"/>
  <c r="W125" i="2"/>
  <c r="E609" i="7" s="1"/>
  <c r="I609" i="7" s="1"/>
  <c r="W132" i="2"/>
  <c r="E616" i="7" s="1"/>
  <c r="I616" i="7" s="1"/>
  <c r="X126" i="2"/>
  <c r="X128" i="2"/>
  <c r="W199" i="2"/>
  <c r="D310" i="7" s="1"/>
  <c r="X195" i="2"/>
  <c r="W194" i="2"/>
  <c r="G310" i="7" s="1"/>
  <c r="W193" i="2"/>
  <c r="W195" i="2"/>
  <c r="F310" i="7" s="1"/>
  <c r="X199" i="2"/>
  <c r="X198" i="2"/>
  <c r="W108" i="2"/>
  <c r="E590" i="7" s="1"/>
  <c r="I590" i="7" s="1"/>
  <c r="W102" i="2"/>
  <c r="E584" i="7" s="1"/>
  <c r="I584" i="7" s="1"/>
  <c r="X111" i="2"/>
  <c r="X98" i="2"/>
  <c r="W109" i="2"/>
  <c r="E591" i="7" s="1"/>
  <c r="I591" i="7" s="1"/>
  <c r="W103" i="2"/>
  <c r="W98" i="2"/>
  <c r="E580" i="7" s="1"/>
  <c r="I580" i="7" s="1"/>
  <c r="X105" i="2"/>
  <c r="X97" i="2"/>
  <c r="X106" i="2"/>
  <c r="X99" i="2"/>
  <c r="W105" i="2"/>
  <c r="E587" i="7" s="1"/>
  <c r="I587" i="7" s="1"/>
  <c r="W97" i="2"/>
  <c r="E579" i="7" s="1"/>
  <c r="I579" i="7" s="1"/>
  <c r="W99" i="2"/>
  <c r="X109" i="2"/>
  <c r="X103" i="2"/>
  <c r="W106" i="2"/>
  <c r="E588" i="7" s="1"/>
  <c r="I588" i="7" s="1"/>
  <c r="X108" i="2"/>
  <c r="X102" i="2"/>
  <c r="W74" i="2"/>
  <c r="E556" i="7" s="1"/>
  <c r="I556" i="7" s="1"/>
  <c r="E531" i="7"/>
  <c r="I531" i="7" s="1"/>
  <c r="W73" i="2"/>
  <c r="E555" i="7" s="1"/>
  <c r="I555" i="7" s="1"/>
  <c r="X44" i="2"/>
  <c r="X74" i="2"/>
  <c r="X73" i="2"/>
  <c r="H56" i="2"/>
  <c r="I56" i="2"/>
  <c r="K56" i="2"/>
  <c r="L56" i="2"/>
  <c r="M56" i="2"/>
  <c r="O56" i="2"/>
  <c r="P56" i="2"/>
  <c r="Q56" i="2"/>
  <c r="T56" i="2"/>
  <c r="U56" i="2"/>
  <c r="V55" i="2"/>
  <c r="V58" i="2"/>
  <c r="E494" i="6" s="1"/>
  <c r="R46" i="2"/>
  <c r="R55" i="2"/>
  <c r="G493" i="6" s="1"/>
  <c r="R58" i="2"/>
  <c r="N46" i="2"/>
  <c r="N55" i="2"/>
  <c r="N58" i="2"/>
  <c r="J46" i="2"/>
  <c r="J55" i="2"/>
  <c r="G462" i="9" s="1"/>
  <c r="V43" i="2"/>
  <c r="E488" i="6" s="1"/>
  <c r="V25" i="2"/>
  <c r="E456" i="6" s="1"/>
  <c r="I456" i="6" s="1"/>
  <c r="V27" i="2"/>
  <c r="E457" i="6" s="1"/>
  <c r="V29" i="2"/>
  <c r="E459" i="6" s="1"/>
  <c r="V24" i="2"/>
  <c r="E455" i="6" s="1"/>
  <c r="R25" i="2"/>
  <c r="G456" i="6" s="1"/>
  <c r="R27" i="2"/>
  <c r="G457" i="6" s="1"/>
  <c r="R29" i="2"/>
  <c r="G459" i="6" s="1"/>
  <c r="R24" i="2"/>
  <c r="G455" i="6" s="1"/>
  <c r="N25" i="2"/>
  <c r="N27" i="2"/>
  <c r="N29" i="2"/>
  <c r="N24" i="2"/>
  <c r="J25" i="2"/>
  <c r="J27" i="2"/>
  <c r="J29" i="2"/>
  <c r="J24" i="2"/>
  <c r="E522" i="5" l="1"/>
  <c r="I544" i="6"/>
  <c r="E518" i="5"/>
  <c r="I524" i="5"/>
  <c r="T49" i="2"/>
  <c r="I520" i="5"/>
  <c r="I503" i="5"/>
  <c r="U46" i="2"/>
  <c r="V46" i="2" s="1"/>
  <c r="T52" i="2"/>
  <c r="T47" i="2"/>
  <c r="E558" i="5"/>
  <c r="G581" i="6"/>
  <c r="I581" i="6" s="1"/>
  <c r="E459" i="9"/>
  <c r="G472" i="5"/>
  <c r="E545" i="9"/>
  <c r="G558" i="5"/>
  <c r="I506" i="5"/>
  <c r="E423" i="9"/>
  <c r="G437" i="5"/>
  <c r="E476" i="5"/>
  <c r="G494" i="6"/>
  <c r="I494" i="6" s="1"/>
  <c r="J277" i="5"/>
  <c r="J286" i="6"/>
  <c r="E427" i="9"/>
  <c r="G441" i="5"/>
  <c r="R88" i="2"/>
  <c r="E508" i="5" s="1"/>
  <c r="G526" i="6"/>
  <c r="N88" i="2"/>
  <c r="E497" i="9" s="1"/>
  <c r="G504" i="5"/>
  <c r="E501" i="5"/>
  <c r="I501" i="5" s="1"/>
  <c r="G523" i="6"/>
  <c r="I523" i="6" s="1"/>
  <c r="E425" i="9"/>
  <c r="G439" i="5"/>
  <c r="E472" i="5"/>
  <c r="G490" i="6"/>
  <c r="I522" i="5"/>
  <c r="E424" i="9"/>
  <c r="G438" i="5"/>
  <c r="E463" i="9"/>
  <c r="G476" i="5"/>
  <c r="I518" i="5"/>
  <c r="N65" i="2"/>
  <c r="G480" i="5" s="1"/>
  <c r="G475" i="5"/>
  <c r="J273" i="9"/>
  <c r="J278" i="5"/>
  <c r="E465" i="3"/>
  <c r="I465" i="3" s="1"/>
  <c r="G425" i="9"/>
  <c r="I425" i="9" s="1"/>
  <c r="J88" i="2"/>
  <c r="G497" i="9" s="1"/>
  <c r="G493" i="9"/>
  <c r="E588" i="3"/>
  <c r="G545" i="9"/>
  <c r="E463" i="3"/>
  <c r="I463" i="3" s="1"/>
  <c r="G423" i="9"/>
  <c r="E467" i="3"/>
  <c r="I467" i="3" s="1"/>
  <c r="G427" i="9"/>
  <c r="E497" i="3"/>
  <c r="I497" i="3" s="1"/>
  <c r="G459" i="9"/>
  <c r="I459" i="9" s="1"/>
  <c r="E464" i="3"/>
  <c r="I464" i="3" s="1"/>
  <c r="G424" i="9"/>
  <c r="I528" i="9"/>
  <c r="E528" i="3"/>
  <c r="I528" i="3" s="1"/>
  <c r="G488" i="9"/>
  <c r="I545" i="9"/>
  <c r="J81" i="2"/>
  <c r="E475" i="5"/>
  <c r="I475" i="5" s="1"/>
  <c r="R65" i="2"/>
  <c r="X140" i="2"/>
  <c r="W140" i="2"/>
  <c r="E623" i="7" s="1"/>
  <c r="I623" i="7" s="1"/>
  <c r="W84" i="2"/>
  <c r="E562" i="7"/>
  <c r="I562" i="7" s="1"/>
  <c r="V81" i="2"/>
  <c r="E531" i="6" s="1"/>
  <c r="E521" i="6"/>
  <c r="I521" i="6" s="1"/>
  <c r="R81" i="2"/>
  <c r="E499" i="5"/>
  <c r="I499" i="5" s="1"/>
  <c r="E493" i="6"/>
  <c r="I493" i="6" s="1"/>
  <c r="E467" i="9"/>
  <c r="E462" i="9"/>
  <c r="I462" i="9" s="1"/>
  <c r="N81" i="2"/>
  <c r="E488" i="9"/>
  <c r="X79" i="2"/>
  <c r="E581" i="7"/>
  <c r="I581" i="7" s="1"/>
  <c r="E585" i="7"/>
  <c r="I585" i="7" s="1"/>
  <c r="X84" i="2"/>
  <c r="E314" i="7"/>
  <c r="I310" i="7"/>
  <c r="E510" i="9"/>
  <c r="I510" i="9" s="1"/>
  <c r="E506" i="9"/>
  <c r="I506" i="9" s="1"/>
  <c r="E547" i="3"/>
  <c r="I547" i="3" s="1"/>
  <c r="I520" i="6"/>
  <c r="E530" i="3"/>
  <c r="I530" i="3" s="1"/>
  <c r="E490" i="9"/>
  <c r="I490" i="9" s="1"/>
  <c r="I487" i="9"/>
  <c r="E526" i="6"/>
  <c r="V88" i="2"/>
  <c r="V90" i="2" s="1"/>
  <c r="I527" i="9"/>
  <c r="E493" i="9"/>
  <c r="I493" i="9" s="1"/>
  <c r="I423" i="9"/>
  <c r="E533" i="3"/>
  <c r="I533" i="3" s="1"/>
  <c r="E504" i="5"/>
  <c r="X87" i="2"/>
  <c r="W87" i="2"/>
  <c r="I552" i="5"/>
  <c r="X55" i="2"/>
  <c r="I545" i="5"/>
  <c r="I547" i="5"/>
  <c r="I548" i="5"/>
  <c r="I488" i="6"/>
  <c r="I544" i="5"/>
  <c r="I551" i="5"/>
  <c r="I515" i="5"/>
  <c r="I470" i="5"/>
  <c r="I491" i="5"/>
  <c r="I553" i="5"/>
  <c r="I457" i="6"/>
  <c r="E439" i="5"/>
  <c r="E438" i="5"/>
  <c r="E437" i="5"/>
  <c r="I455" i="6"/>
  <c r="E441" i="5"/>
  <c r="I459" i="6"/>
  <c r="I557" i="5"/>
  <c r="I556" i="5"/>
  <c r="I563" i="6"/>
  <c r="I558" i="5"/>
  <c r="X43" i="2"/>
  <c r="I571" i="3"/>
  <c r="I570" i="3"/>
  <c r="E500" i="3"/>
  <c r="I500" i="3" s="1"/>
  <c r="X25" i="2"/>
  <c r="X24" i="2"/>
  <c r="W119" i="2"/>
  <c r="X119" i="2"/>
  <c r="X117" i="2"/>
  <c r="W117" i="2"/>
  <c r="W200" i="2"/>
  <c r="J310" i="7" s="1"/>
  <c r="X200" i="2"/>
  <c r="X27" i="2"/>
  <c r="W55" i="2"/>
  <c r="E535" i="7" s="1"/>
  <c r="I535" i="7" s="1"/>
  <c r="W25" i="2"/>
  <c r="E474" i="7" s="1"/>
  <c r="G474" i="7" s="1"/>
  <c r="X29" i="2"/>
  <c r="W24" i="2"/>
  <c r="E473" i="7" s="1"/>
  <c r="G473" i="7" s="1"/>
  <c r="W43" i="2"/>
  <c r="E530" i="7" s="1"/>
  <c r="I530" i="7" s="1"/>
  <c r="W27" i="2"/>
  <c r="E475" i="7" s="1"/>
  <c r="G475" i="7" s="1"/>
  <c r="W29" i="2"/>
  <c r="E477" i="7" s="1"/>
  <c r="G477" i="7" s="1"/>
  <c r="I618" i="3"/>
  <c r="I587" i="3"/>
  <c r="I588" i="3"/>
  <c r="I586" i="3"/>
  <c r="I574" i="3"/>
  <c r="I544" i="3"/>
  <c r="I527" i="3"/>
  <c r="I520" i="3"/>
  <c r="I495" i="3"/>
  <c r="I526" i="6" l="1"/>
  <c r="E537" i="3"/>
  <c r="I424" i="9"/>
  <c r="I488" i="9"/>
  <c r="T60" i="2"/>
  <c r="E490" i="6"/>
  <c r="W46" i="2"/>
  <c r="E532" i="7" s="1"/>
  <c r="I532" i="7" s="1"/>
  <c r="X46" i="2"/>
  <c r="I490" i="6"/>
  <c r="E568" i="7"/>
  <c r="I568" i="7" s="1"/>
  <c r="I427" i="9"/>
  <c r="I504" i="5"/>
  <c r="T65" i="2"/>
  <c r="T67" i="2" s="1"/>
  <c r="T61" i="2"/>
  <c r="T63" i="2" s="1"/>
  <c r="T50" i="2"/>
  <c r="T53" i="2"/>
  <c r="U52" i="2"/>
  <c r="U53" i="2" s="1"/>
  <c r="U49" i="2"/>
  <c r="U50" i="2" s="1"/>
  <c r="U60" i="2"/>
  <c r="U47" i="2"/>
  <c r="I472" i="5"/>
  <c r="E480" i="5"/>
  <c r="G498" i="6"/>
  <c r="N90" i="2"/>
  <c r="G508" i="5"/>
  <c r="E498" i="9"/>
  <c r="G509" i="5"/>
  <c r="E509" i="5"/>
  <c r="G531" i="6"/>
  <c r="R90" i="2"/>
  <c r="G530" i="6"/>
  <c r="I476" i="5"/>
  <c r="E538" i="3"/>
  <c r="G498" i="9"/>
  <c r="J90" i="2"/>
  <c r="X81" i="2"/>
  <c r="N67" i="2"/>
  <c r="E471" i="9" s="1"/>
  <c r="R67" i="2"/>
  <c r="E484" i="5" s="1"/>
  <c r="E530" i="6"/>
  <c r="I439" i="5"/>
  <c r="X100" i="2"/>
  <c r="X88" i="2"/>
  <c r="J56" i="2"/>
  <c r="N56" i="2"/>
  <c r="R56" i="2"/>
  <c r="V56" i="2"/>
  <c r="I438" i="5"/>
  <c r="I441" i="5"/>
  <c r="I541" i="5"/>
  <c r="I540" i="5"/>
  <c r="N47" i="2"/>
  <c r="W26" i="2"/>
  <c r="W88" i="2" s="1"/>
  <c r="W90" i="2" s="1"/>
  <c r="R47" i="2"/>
  <c r="I437" i="5"/>
  <c r="J47" i="2"/>
  <c r="X26" i="2"/>
  <c r="V47" i="2"/>
  <c r="X90" i="2" l="1"/>
  <c r="V49" i="2"/>
  <c r="E491" i="6"/>
  <c r="I491" i="6" s="1"/>
  <c r="V50" i="2"/>
  <c r="U65" i="2"/>
  <c r="U67" i="2" s="1"/>
  <c r="U61" i="2"/>
  <c r="U63" i="2" s="1"/>
  <c r="V52" i="2"/>
  <c r="V60" i="2"/>
  <c r="W79" i="2"/>
  <c r="W100" i="2"/>
  <c r="E582" i="7" s="1"/>
  <c r="I582" i="7" s="1"/>
  <c r="W104" i="2"/>
  <c r="E565" i="7"/>
  <c r="I565" i="7" s="1"/>
  <c r="E572" i="7"/>
  <c r="W45" i="2"/>
  <c r="X56" i="2"/>
  <c r="W56" i="2"/>
  <c r="X45" i="2"/>
  <c r="W47" i="2"/>
  <c r="X47" i="2"/>
  <c r="I135" i="2"/>
  <c r="T135" i="2"/>
  <c r="P135" i="2"/>
  <c r="L135" i="2"/>
  <c r="M135" i="2"/>
  <c r="H135" i="2"/>
  <c r="S135" i="2"/>
  <c r="U135" i="2"/>
  <c r="K135" i="2"/>
  <c r="O135" i="2"/>
  <c r="G135" i="2"/>
  <c r="E496" i="6" l="1"/>
  <c r="I496" i="6" s="1"/>
  <c r="V61" i="2"/>
  <c r="V65" i="2"/>
  <c r="E492" i="6"/>
  <c r="I492" i="6" s="1"/>
  <c r="W52" i="2"/>
  <c r="X52" i="2"/>
  <c r="V53" i="2"/>
  <c r="X53" i="2" s="1"/>
  <c r="W81" i="2"/>
  <c r="E573" i="7" s="1"/>
  <c r="E563" i="7"/>
  <c r="I563" i="7" s="1"/>
  <c r="M141" i="2"/>
  <c r="M136" i="2" s="1"/>
  <c r="G141" i="2"/>
  <c r="G136" i="2" s="1"/>
  <c r="N135" i="2"/>
  <c r="G554" i="5" s="1"/>
  <c r="L141" i="2"/>
  <c r="L136" i="2" s="1"/>
  <c r="K141" i="2"/>
  <c r="K136" i="2" s="1"/>
  <c r="H141" i="2"/>
  <c r="H136" i="2" s="1"/>
  <c r="P141" i="2"/>
  <c r="P136" i="2" s="1"/>
  <c r="T141" i="2"/>
  <c r="T136" i="2" s="1"/>
  <c r="S141" i="2"/>
  <c r="S136" i="2" s="1"/>
  <c r="Q141" i="2"/>
  <c r="Q136" i="2" s="1"/>
  <c r="O141" i="2"/>
  <c r="O136" i="2" s="1"/>
  <c r="U141" i="2"/>
  <c r="U136" i="2" s="1"/>
  <c r="I141" i="2"/>
  <c r="I136" i="2" s="1"/>
  <c r="V135" i="2"/>
  <c r="R135" i="2"/>
  <c r="G577" i="6" s="1"/>
  <c r="J135" i="2"/>
  <c r="G541" i="9" s="1"/>
  <c r="E498" i="6" l="1"/>
  <c r="I498" i="6" s="1"/>
  <c r="V67" i="2"/>
  <c r="E502" i="6" s="1"/>
  <c r="E497" i="6"/>
  <c r="I497" i="6" s="1"/>
  <c r="V63" i="2"/>
  <c r="E501" i="6" s="1"/>
  <c r="E534" i="7"/>
  <c r="I534" i="7" s="1"/>
  <c r="W53" i="2"/>
  <c r="J141" i="2"/>
  <c r="N141" i="2"/>
  <c r="E577" i="6"/>
  <c r="I577" i="6" s="1"/>
  <c r="V141" i="2"/>
  <c r="V136" i="2" s="1"/>
  <c r="R141" i="2"/>
  <c r="E541" i="9"/>
  <c r="I541" i="9" s="1"/>
  <c r="E584" i="3"/>
  <c r="I584" i="3" s="1"/>
  <c r="E554" i="5"/>
  <c r="X135" i="2"/>
  <c r="W135" i="2"/>
  <c r="E619" i="7" s="1"/>
  <c r="I619" i="7" s="1"/>
  <c r="R136" i="2" l="1"/>
  <c r="G582" i="6"/>
  <c r="N136" i="2"/>
  <c r="G559" i="5"/>
  <c r="J136" i="2"/>
  <c r="G546" i="9"/>
  <c r="W141" i="2"/>
  <c r="W136" i="2" s="1"/>
  <c r="I554" i="5"/>
  <c r="E582" i="6"/>
  <c r="E546" i="9"/>
  <c r="X141" i="2"/>
  <c r="E559" i="5"/>
  <c r="E589" i="3"/>
  <c r="I589" i="3" s="1"/>
  <c r="I582" i="6" l="1"/>
  <c r="I546" i="9"/>
  <c r="I559" i="5"/>
  <c r="E624" i="7"/>
  <c r="I624" i="7" s="1"/>
  <c r="X104" i="2"/>
  <c r="E586" i="7"/>
  <c r="I586" i="7" s="1"/>
  <c r="G49" i="2" l="1"/>
  <c r="G50" i="2" s="1"/>
  <c r="G67" i="2"/>
  <c r="I60" i="2"/>
  <c r="I65" i="2" s="1"/>
  <c r="I49" i="2"/>
  <c r="I50" i="2" s="1"/>
  <c r="J58" i="2"/>
  <c r="G463" i="9" s="1"/>
  <c r="I463" i="9" s="1"/>
  <c r="H49" i="2"/>
  <c r="H50" i="2" s="1"/>
  <c r="H60" i="2"/>
  <c r="H65" i="2" l="1"/>
  <c r="H61" i="2"/>
  <c r="H63" i="2" s="1"/>
  <c r="X58" i="2"/>
  <c r="E501" i="3"/>
  <c r="I501" i="3" s="1"/>
  <c r="I67" i="2"/>
  <c r="I61" i="2"/>
  <c r="I63" i="2" s="1"/>
  <c r="H67" i="2"/>
  <c r="J60" i="2"/>
  <c r="J49" i="2"/>
  <c r="G460" i="9" s="1"/>
  <c r="I460" i="9" s="1"/>
  <c r="W58" i="2"/>
  <c r="E536" i="7" s="1"/>
  <c r="I536" i="7" s="1"/>
  <c r="J65" i="2" l="1"/>
  <c r="G467" i="9" s="1"/>
  <c r="I467" i="9" s="1"/>
  <c r="G465" i="9"/>
  <c r="I465" i="9" s="1"/>
  <c r="W49" i="2"/>
  <c r="E533" i="7" s="1"/>
  <c r="I533" i="7" s="1"/>
  <c r="E498" i="3"/>
  <c r="I498" i="3" s="1"/>
  <c r="X60" i="2"/>
  <c r="E503" i="3"/>
  <c r="I503" i="3" s="1"/>
  <c r="X49" i="2"/>
  <c r="J50" i="2"/>
  <c r="J61" i="2"/>
  <c r="G466" i="9" s="1"/>
  <c r="I466" i="9" s="1"/>
  <c r="W60" i="2"/>
  <c r="W50" i="2" l="1"/>
  <c r="E538" i="7"/>
  <c r="I538" i="7" s="1"/>
  <c r="W65" i="2"/>
  <c r="E540" i="7" s="1"/>
  <c r="I540" i="7" s="1"/>
  <c r="J67" i="2"/>
  <c r="E505" i="3"/>
  <c r="X65" i="2"/>
  <c r="J63" i="2"/>
  <c r="E504" i="3"/>
  <c r="I504" i="3" s="1"/>
  <c r="X50" i="2"/>
  <c r="W61" i="2"/>
  <c r="X61" i="2"/>
  <c r="X63" i="2" l="1"/>
  <c r="E508" i="3"/>
  <c r="W63" i="2"/>
  <c r="E543" i="7" s="1"/>
  <c r="E539" i="7"/>
  <c r="I539" i="7" s="1"/>
  <c r="X67" i="2"/>
  <c r="E509" i="3"/>
  <c r="W67" i="2"/>
  <c r="E544" i="7" s="1"/>
  <c r="I594" i="3" l="1"/>
</calcChain>
</file>

<file path=xl/comments1.xml><?xml version="1.0" encoding="utf-8"?>
<comments xmlns="http://schemas.openxmlformats.org/spreadsheetml/2006/main">
  <authors>
    <author>Jaco Du Toit</author>
    <author>Magda le Roux</author>
    <author>Stephan Van Wyk</author>
    <author>Tebogo Kekane</author>
  </authors>
  <commentList>
    <comment ref="I24" authorId="0" shapeId="0">
      <text>
        <r>
          <rPr>
            <b/>
            <sz val="9"/>
            <color indexed="81"/>
            <rFont val="Tahoma"/>
            <family val="2"/>
          </rPr>
          <t>Jaco Du Toit:</t>
        </r>
        <r>
          <rPr>
            <sz val="9"/>
            <color indexed="81"/>
            <rFont val="Tahoma"/>
            <family val="2"/>
          </rPr>
          <t xml:space="preserve">
production stats not confirmed by Magda</t>
        </r>
      </text>
    </comment>
    <comment ref="S24" authorId="0" shapeId="0">
      <text>
        <r>
          <rPr>
            <b/>
            <sz val="9"/>
            <color indexed="81"/>
            <rFont val="Tahoma"/>
            <family val="2"/>
          </rPr>
          <t>Jaco Du Toit:</t>
        </r>
        <r>
          <rPr>
            <sz val="9"/>
            <color indexed="81"/>
            <rFont val="Tahoma"/>
            <family val="2"/>
          </rPr>
          <t xml:space="preserve">
figure changed from 120510</t>
        </r>
      </text>
    </comment>
    <comment ref="S25" authorId="0" shapeId="0">
      <text>
        <r>
          <rPr>
            <b/>
            <sz val="9"/>
            <color indexed="81"/>
            <rFont val="Tahoma"/>
            <family val="2"/>
          </rPr>
          <t>Jaco Du Toit:</t>
        </r>
        <r>
          <rPr>
            <sz val="9"/>
            <color indexed="81"/>
            <rFont val="Tahoma"/>
            <family val="2"/>
          </rPr>
          <t xml:space="preserve">
figure changed from 0</t>
        </r>
      </text>
    </comment>
    <comment ref="I26" authorId="0" shapeId="0">
      <text>
        <r>
          <rPr>
            <b/>
            <sz val="9"/>
            <color indexed="81"/>
            <rFont val="Tahoma"/>
            <family val="2"/>
          </rPr>
          <t>Jaco Du Toit:</t>
        </r>
        <r>
          <rPr>
            <sz val="9"/>
            <color indexed="81"/>
            <rFont val="Tahoma"/>
            <family val="2"/>
          </rPr>
          <t xml:space="preserve">
Magda's report shows 369403.03</t>
        </r>
      </text>
    </comment>
    <comment ref="M26" authorId="0" shapeId="0">
      <text>
        <r>
          <rPr>
            <b/>
            <sz val="9"/>
            <color indexed="81"/>
            <rFont val="Tahoma"/>
            <family val="2"/>
          </rPr>
          <t>Jaco Du Toit:</t>
        </r>
        <r>
          <rPr>
            <sz val="9"/>
            <color indexed="81"/>
            <rFont val="Tahoma"/>
            <family val="2"/>
          </rPr>
          <t xml:space="preserve">
Magda's report shows 322091.91</t>
        </r>
      </text>
    </comment>
    <comment ref="S26" authorId="0" shapeId="0">
      <text>
        <r>
          <rPr>
            <b/>
            <sz val="9"/>
            <color indexed="81"/>
            <rFont val="Tahoma"/>
            <family val="2"/>
          </rPr>
          <t>Jaco Du Toit:</t>
        </r>
        <r>
          <rPr>
            <sz val="9"/>
            <color indexed="81"/>
            <rFont val="Tahoma"/>
            <family val="2"/>
          </rPr>
          <t xml:space="preserve">
Magda's report show 127251.97</t>
        </r>
      </text>
    </comment>
    <comment ref="W26" authorId="1" shapeId="0">
      <text>
        <r>
          <rPr>
            <b/>
            <sz val="9"/>
            <color indexed="81"/>
            <rFont val="Tahoma"/>
            <family val="2"/>
          </rPr>
          <t>Magda le Roux:</t>
        </r>
        <r>
          <rPr>
            <sz val="9"/>
            <color indexed="81"/>
            <rFont val="Tahoma"/>
            <family val="2"/>
          </rPr>
          <t xml:space="preserve">
Official: 4230232 due to rounding</t>
        </r>
      </text>
    </comment>
    <comment ref="I29" authorId="0" shapeId="0">
      <text>
        <r>
          <rPr>
            <b/>
            <sz val="9"/>
            <color indexed="81"/>
            <rFont val="Tahoma"/>
            <family val="2"/>
          </rPr>
          <t>Jaco Du Toit:</t>
        </r>
        <r>
          <rPr>
            <sz val="9"/>
            <color indexed="81"/>
            <rFont val="Tahoma"/>
            <family val="2"/>
          </rPr>
          <t xml:space="preserve">
Figure changed from 160 648.93 with confirmed figures from Magda</t>
        </r>
      </text>
    </comment>
    <comment ref="K29" authorId="0" shapeId="0">
      <text>
        <r>
          <rPr>
            <b/>
            <sz val="9"/>
            <color indexed="81"/>
            <rFont val="Tahoma"/>
            <family val="2"/>
          </rPr>
          <t>Jaco Du Toit:</t>
        </r>
        <r>
          <rPr>
            <sz val="9"/>
            <color indexed="81"/>
            <rFont val="Tahoma"/>
            <family val="2"/>
          </rPr>
          <t xml:space="preserve">
Figure changed from 172977.49</t>
        </r>
      </text>
    </comment>
    <comment ref="S29" authorId="0" shapeId="0">
      <text>
        <r>
          <rPr>
            <b/>
            <sz val="9"/>
            <color indexed="81"/>
            <rFont val="Tahoma"/>
            <family val="2"/>
          </rPr>
          <t>Jaco Du Toit:</t>
        </r>
        <r>
          <rPr>
            <sz val="9"/>
            <color indexed="81"/>
            <rFont val="Tahoma"/>
            <family val="2"/>
          </rPr>
          <t xml:space="preserve">
Figure changed from 34803.11</t>
        </r>
      </text>
    </comment>
    <comment ref="W37" authorId="2" shapeId="0">
      <text>
        <r>
          <rPr>
            <b/>
            <sz val="9"/>
            <color indexed="81"/>
            <rFont val="Tahoma"/>
            <family val="2"/>
          </rPr>
          <t>Comment:</t>
        </r>
        <r>
          <rPr>
            <sz val="9"/>
            <color indexed="81"/>
            <rFont val="Tahoma"/>
            <family val="2"/>
          </rPr>
          <t xml:space="preserve">
Last Total will be considered as FY Total</t>
        </r>
      </text>
    </comment>
    <comment ref="B39" authorId="1" shapeId="0">
      <text>
        <r>
          <rPr>
            <b/>
            <sz val="9"/>
            <color indexed="81"/>
            <rFont val="Tahoma"/>
            <family val="2"/>
          </rPr>
          <t>Magda le Roux:</t>
        </r>
        <r>
          <rPr>
            <sz val="9"/>
            <color indexed="81"/>
            <rFont val="Tahoma"/>
            <family val="2"/>
          </rPr>
          <t xml:space="preserve">
= (TFP 2020-TFP 2019) / TFP 2019</t>
        </r>
      </text>
    </comment>
    <comment ref="W39" authorId="1" shapeId="0">
      <text>
        <r>
          <rPr>
            <b/>
            <sz val="9"/>
            <color indexed="81"/>
            <rFont val="Tahoma"/>
            <family val="2"/>
          </rPr>
          <t>Magda le Roux:</t>
        </r>
        <r>
          <rPr>
            <sz val="9"/>
            <color indexed="81"/>
            <rFont val="Tahoma"/>
            <family val="2"/>
          </rPr>
          <t xml:space="preserve">
= (TFP 2020-TFP 2019 / TFP 2020. (expressed as %)</t>
        </r>
      </text>
    </comment>
    <comment ref="B43" authorId="1" shapeId="0">
      <text>
        <r>
          <rPr>
            <b/>
            <sz val="9"/>
            <color indexed="81"/>
            <rFont val="Tahoma"/>
            <family val="2"/>
          </rPr>
          <t>Magda le Roux:</t>
        </r>
        <r>
          <rPr>
            <sz val="9"/>
            <color indexed="81"/>
            <rFont val="Tahoma"/>
            <family val="2"/>
          </rPr>
          <t xml:space="preserve">
Potable water obtained from internal or external sources that is used for domestic purposes by facilities o</t>
        </r>
        <r>
          <rPr>
            <u/>
            <sz val="9"/>
            <color indexed="81"/>
            <rFont val="Tahoma"/>
            <family val="2"/>
          </rPr>
          <t>utside of the mining area</t>
        </r>
        <r>
          <rPr>
            <sz val="9"/>
            <color indexed="81"/>
            <rFont val="Tahoma"/>
            <family val="2"/>
          </rPr>
          <t xml:space="preserve"> but under management of the Mine (e.g. Mine towns / Villages / clubs / guest houses).</t>
        </r>
      </text>
    </comment>
    <comment ref="B44" authorId="1" shapeId="0">
      <text>
        <r>
          <rPr>
            <b/>
            <sz val="9"/>
            <color indexed="81"/>
            <rFont val="Tahoma"/>
            <family val="2"/>
          </rPr>
          <t>Magda le Roux:</t>
        </r>
        <r>
          <rPr>
            <sz val="9"/>
            <color indexed="81"/>
            <rFont val="Tahoma"/>
            <family val="2"/>
          </rPr>
          <t xml:space="preserve">
Water obtained from either an external source (e.g. Municipality ) or an internal source (e.g. boreholes or own water treatment works)</t>
        </r>
        <r>
          <rPr>
            <u/>
            <sz val="9"/>
            <color indexed="81"/>
            <rFont val="Tahoma"/>
            <family val="2"/>
          </rPr>
          <t xml:space="preserve"> that adhere to the applicable standard for drinking water and is used for mining activities</t>
        </r>
        <r>
          <rPr>
            <sz val="9"/>
            <color indexed="81"/>
            <rFont val="Tahoma"/>
            <family val="2"/>
          </rPr>
          <t xml:space="preserve"> (e.g. cooling), ore processing (e.g. pump gland servicing, ore washing and ore transport) or on-mine domestic use (e.g. change houses and laundry services).</t>
        </r>
      </text>
    </comment>
    <comment ref="Q44" authorId="0" shapeId="0">
      <text>
        <r>
          <rPr>
            <b/>
            <sz val="9"/>
            <color indexed="81"/>
            <rFont val="Tahoma"/>
            <family val="2"/>
          </rPr>
          <t>Jaco Du Toit:</t>
        </r>
        <r>
          <rPr>
            <sz val="9"/>
            <color indexed="81"/>
            <rFont val="Tahoma"/>
            <family val="2"/>
          </rPr>
          <t xml:space="preserve">
figure change from 15547 to 15701 during June for may report, amendment form submitted.</t>
        </r>
      </text>
    </comment>
    <comment ref="S44" authorId="0" shapeId="0">
      <text>
        <r>
          <rPr>
            <b/>
            <sz val="9"/>
            <color indexed="81"/>
            <rFont val="Tahoma"/>
            <family val="2"/>
          </rPr>
          <t>Jaco Du Toit:</t>
        </r>
        <r>
          <rPr>
            <sz val="9"/>
            <color indexed="81"/>
            <rFont val="Tahoma"/>
            <family val="2"/>
          </rPr>
          <t xml:space="preserve">
please note that not all meter readings was recorded due to covid-19 lockdown</t>
        </r>
      </text>
    </comment>
    <comment ref="W44" authorId="1" shapeId="0">
      <text>
        <r>
          <rPr>
            <b/>
            <sz val="9"/>
            <color indexed="81"/>
            <rFont val="Tahoma"/>
            <family val="2"/>
          </rPr>
          <t>Magda le Roux:</t>
        </r>
        <r>
          <rPr>
            <sz val="9"/>
            <color indexed="81"/>
            <rFont val="Tahoma"/>
            <family val="2"/>
          </rPr>
          <t xml:space="preserve">
audit CDM under report 3390, thus change from 169192 to 172582</t>
        </r>
      </text>
    </comment>
    <comment ref="B46" authorId="1" shapeId="0">
      <text>
        <r>
          <rPr>
            <b/>
            <sz val="9"/>
            <color indexed="81"/>
            <rFont val="Tahoma"/>
            <family val="2"/>
          </rPr>
          <t>Magda le Roux:</t>
        </r>
        <r>
          <rPr>
            <sz val="9"/>
            <color indexed="81"/>
            <rFont val="Tahoma"/>
            <family val="2"/>
          </rPr>
          <t xml:space="preserve">
Raw water: Water obtained from an external source that is untreated or only partially treated and is </t>
        </r>
        <r>
          <rPr>
            <u/>
            <sz val="9"/>
            <color indexed="81"/>
            <rFont val="Tahoma"/>
            <family val="2"/>
          </rPr>
          <t>not of a standard suitable for drinking</t>
        </r>
        <r>
          <rPr>
            <sz val="9"/>
            <color indexed="81"/>
            <rFont val="Tahoma"/>
            <family val="2"/>
          </rPr>
          <t xml:space="preserve"> i.e. rivers and dams, quarries and boreholes</t>
        </r>
      </text>
    </comment>
    <comment ref="O46" authorId="0" shapeId="0">
      <text>
        <r>
          <rPr>
            <b/>
            <sz val="9"/>
            <color indexed="81"/>
            <rFont val="Tahoma"/>
            <family val="2"/>
          </rPr>
          <t>Jaco Du Toit:</t>
        </r>
        <r>
          <rPr>
            <sz val="9"/>
            <color indexed="81"/>
            <rFont val="Tahoma"/>
            <family val="2"/>
          </rPr>
          <t xml:space="preserve">
Meter off from 04 to 31 January 2020
MlR  amended in Q4 from 6808 to 43927.67- the average monthly use for the first 6 months. JdT Changed back to 6808 as this was the actual usage.</t>
        </r>
      </text>
    </comment>
    <comment ref="P46" authorId="0" shapeId="0">
      <text>
        <r>
          <rPr>
            <b/>
            <sz val="9"/>
            <color indexed="81"/>
            <rFont val="Tahoma"/>
            <family val="2"/>
          </rPr>
          <t>Jaco Du Toit:</t>
        </r>
        <r>
          <rPr>
            <sz val="9"/>
            <color indexed="81"/>
            <rFont val="Tahoma"/>
            <family val="2"/>
          </rPr>
          <t xml:space="preserve">
No RAW water used</t>
        </r>
      </text>
    </comment>
    <comment ref="Q46" authorId="0" shapeId="0">
      <text>
        <r>
          <rPr>
            <b/>
            <sz val="9"/>
            <color indexed="81"/>
            <rFont val="Tahoma"/>
            <family val="2"/>
          </rPr>
          <t>Jaco Du Toit:</t>
        </r>
        <r>
          <rPr>
            <sz val="9"/>
            <color indexed="81"/>
            <rFont val="Tahoma"/>
            <family val="2"/>
          </rPr>
          <t xml:space="preserve">
No RAW water used</t>
        </r>
      </text>
    </comment>
    <comment ref="S46" authorId="0" shapeId="0">
      <text>
        <r>
          <rPr>
            <b/>
            <sz val="9"/>
            <color indexed="81"/>
            <rFont val="Tahoma"/>
            <family val="2"/>
          </rPr>
          <t>Jaco Du Toit:</t>
        </r>
        <r>
          <rPr>
            <sz val="9"/>
            <color indexed="81"/>
            <rFont val="Tahoma"/>
            <family val="2"/>
          </rPr>
          <t xml:space="preserve">
No RAW water used during April 2020</t>
        </r>
      </text>
    </comment>
    <comment ref="T46" authorId="0" shapeId="0">
      <text>
        <r>
          <rPr>
            <b/>
            <sz val="9"/>
            <color indexed="81"/>
            <rFont val="Tahoma"/>
            <family val="2"/>
          </rPr>
          <t>Jaco Du Toit:</t>
        </r>
        <r>
          <rPr>
            <sz val="9"/>
            <color indexed="81"/>
            <rFont val="Tahoma"/>
            <family val="2"/>
          </rPr>
          <t xml:space="preserve">
Jaco Du Toit:
some water was used but can not obtain quantity due to faulty meter , used underground de-watering water from thickener sump
Amended by Mlr in Q4: average of first 10 months used for May and June. JdT Changed back to 0 due to no water used</t>
        </r>
      </text>
    </comment>
    <comment ref="U46" authorId="0" shapeId="0">
      <text>
        <r>
          <rPr>
            <b/>
            <sz val="9"/>
            <color indexed="81"/>
            <rFont val="Tahoma"/>
            <family val="2"/>
          </rPr>
          <t>Jaco Du Toit:</t>
        </r>
        <r>
          <rPr>
            <sz val="9"/>
            <color indexed="81"/>
            <rFont val="Tahoma"/>
            <family val="2"/>
          </rPr>
          <t xml:space="preserve">
New meter installed.
No water used</t>
        </r>
      </text>
    </comment>
    <comment ref="B48" authorId="1" shapeId="0">
      <text>
        <r>
          <rPr>
            <b/>
            <sz val="9"/>
            <color indexed="81"/>
            <rFont val="Tahoma"/>
            <family val="2"/>
          </rPr>
          <t>Magda le Roux:</t>
        </r>
        <r>
          <rPr>
            <sz val="9"/>
            <color indexed="81"/>
            <rFont val="Tahoma"/>
            <family val="2"/>
          </rPr>
          <t xml:space="preserve">
to be populated if mine has a KPI for raw water use</t>
        </r>
      </text>
    </comment>
    <comment ref="B49" authorId="1" shapeId="0">
      <text>
        <r>
          <rPr>
            <b/>
            <sz val="9"/>
            <color indexed="81"/>
            <rFont val="Tahoma"/>
            <family val="2"/>
          </rPr>
          <t>Magda le Roux:</t>
        </r>
        <r>
          <rPr>
            <sz val="9"/>
            <color indexed="81"/>
            <rFont val="Tahoma"/>
            <family val="2"/>
          </rPr>
          <t xml:space="preserve">
New water: All water sources entering the mine water balance for the first time, therefore specifically</t>
        </r>
        <r>
          <rPr>
            <u/>
            <sz val="9"/>
            <color indexed="81"/>
            <rFont val="Tahoma"/>
            <family val="2"/>
          </rPr>
          <t xml:space="preserve"> excluding water that is recycled, reclaimed and/or reused by the mine</t>
        </r>
        <r>
          <rPr>
            <sz val="9"/>
            <color indexed="81"/>
            <rFont val="Tahoma"/>
            <family val="2"/>
          </rPr>
          <t>. This could otherwise be defined as water required to replace losses of water from the water circuit.</t>
        </r>
      </text>
    </comment>
    <comment ref="B51" authorId="1" shapeId="0">
      <text>
        <r>
          <rPr>
            <b/>
            <sz val="9"/>
            <color indexed="81"/>
            <rFont val="Tahoma"/>
            <family val="2"/>
          </rPr>
          <t>Magda le Roux:</t>
        </r>
        <r>
          <rPr>
            <sz val="9"/>
            <color indexed="81"/>
            <rFont val="Tahoma"/>
            <family val="2"/>
          </rPr>
          <t xml:space="preserve">
to be populated if mine has a KPI for new water use</t>
        </r>
      </text>
    </comment>
    <comment ref="B52" authorId="1" shapeId="0">
      <text>
        <r>
          <rPr>
            <b/>
            <sz val="9"/>
            <color indexed="81"/>
            <rFont val="Tahoma"/>
            <family val="2"/>
          </rPr>
          <t>Magda le Roux:</t>
        </r>
        <r>
          <rPr>
            <sz val="9"/>
            <color indexed="81"/>
            <rFont val="Tahoma"/>
            <family val="2"/>
          </rPr>
          <t xml:space="preserve">
The total water use on the mine (including all water input sources) but excluding the water that is diverted around the mine’s operations without being used or affected by the operations and also excluding water that has been used in the mining operations and that is supplied directly to an off-site third party for beneficial use by that party. </t>
        </r>
        <r>
          <rPr>
            <u/>
            <sz val="9"/>
            <color indexed="81"/>
            <rFont val="Tahoma"/>
            <family val="2"/>
          </rPr>
          <t>May be diifferent for each mine,  thus to be calculated and entered separately by each operation</t>
        </r>
        <r>
          <rPr>
            <sz val="9"/>
            <color indexed="81"/>
            <rFont val="Tahoma"/>
            <family val="2"/>
          </rPr>
          <t>.</t>
        </r>
      </text>
    </comment>
    <comment ref="G52" authorId="1" shapeId="0">
      <text>
        <r>
          <rPr>
            <b/>
            <sz val="9"/>
            <color indexed="81"/>
            <rFont val="Tahoma"/>
            <family val="2"/>
          </rPr>
          <t>Magda le Roux:</t>
        </r>
        <r>
          <rPr>
            <sz val="9"/>
            <color indexed="81"/>
            <rFont val="Tahoma"/>
            <family val="2"/>
          </rPr>
          <t xml:space="preserve">
Jaco consumptive water will be equal to the total water : on mine potable +  raw +  underground. EXCLUDE recycling water.</t>
        </r>
      </text>
    </comment>
    <comment ref="B54" authorId="1" shapeId="0">
      <text>
        <r>
          <rPr>
            <b/>
            <sz val="9"/>
            <color indexed="81"/>
            <rFont val="Tahoma"/>
            <family val="2"/>
          </rPr>
          <t>Magda le Roux:</t>
        </r>
        <r>
          <rPr>
            <sz val="9"/>
            <color indexed="81"/>
            <rFont val="Tahoma"/>
            <family val="2"/>
          </rPr>
          <t xml:space="preserve">
to be populated if mine has a KPI for consumptive water use</t>
        </r>
      </text>
    </comment>
    <comment ref="B55" authorId="1" shapeId="0">
      <text>
        <r>
          <rPr>
            <b/>
            <sz val="9"/>
            <color indexed="81"/>
            <rFont val="Tahoma"/>
            <family val="2"/>
          </rPr>
          <t>Magda le Roux:</t>
        </r>
        <r>
          <rPr>
            <sz val="9"/>
            <color indexed="81"/>
            <rFont val="Tahoma"/>
            <family val="2"/>
          </rPr>
          <t xml:space="preserve">
Water recycling: Involves only one use or user where the effluent resulting from the use is collected, treated (if necessary) and redirected back to its original use or related application. Water recycling sometimes involves the inclusion of additional treatment or a regeneration step to remove the contaminants that build up in the water being recycled.
Water re-use: Utilisation of treated or untreated wastewater for a process other than the one that generated it, i.e. it involves a change of user. For instance, the re-use of municipal wastewater within a mine beneficiation plant. Water re-use can be direct or indirect, intentional or unintentional, planned or unplanned, local, regional or national in terms of location, scale and significance. Water reuse may involve various kinds of treatment (or not) and the reclaimed water may be used for a variety of purposes.
</t>
        </r>
      </text>
    </comment>
    <comment ref="S55" authorId="0" shapeId="0">
      <text>
        <r>
          <rPr>
            <b/>
            <sz val="9"/>
            <color indexed="81"/>
            <rFont val="Tahoma"/>
            <family val="2"/>
          </rPr>
          <t>Jaco Du Toit:</t>
        </r>
        <r>
          <rPr>
            <sz val="9"/>
            <color indexed="81"/>
            <rFont val="Tahoma"/>
            <family val="2"/>
          </rPr>
          <t xml:space="preserve">
meter did not record to system
Isometrix: 51667 action 136364
Meter was reset and started recording during May 2020</t>
        </r>
      </text>
    </comment>
    <comment ref="B57" authorId="1" shapeId="0">
      <text>
        <r>
          <rPr>
            <b/>
            <sz val="9"/>
            <color indexed="81"/>
            <rFont val="Tahoma"/>
            <family val="2"/>
          </rPr>
          <t>Magda le Roux:</t>
        </r>
        <r>
          <rPr>
            <sz val="9"/>
            <color indexed="81"/>
            <rFont val="Tahoma"/>
            <family val="2"/>
          </rPr>
          <t xml:space="preserve">
To be populated if mine has a KPI on use of recylced water</t>
        </r>
      </text>
    </comment>
    <comment ref="B58" authorId="1" shapeId="0">
      <text>
        <r>
          <rPr>
            <b/>
            <sz val="9"/>
            <color indexed="81"/>
            <rFont val="Tahoma"/>
            <family val="2"/>
          </rPr>
          <t>Magda le Roux:</t>
        </r>
        <r>
          <rPr>
            <sz val="9"/>
            <color indexed="81"/>
            <rFont val="Tahoma"/>
            <family val="2"/>
          </rPr>
          <t xml:space="preserve">
Water pumped from underground workings for safety purposes</t>
        </r>
      </text>
    </comment>
    <comment ref="B60" authorId="1" shapeId="0">
      <text>
        <r>
          <rPr>
            <b/>
            <sz val="9"/>
            <color indexed="81"/>
            <rFont val="Tahoma"/>
            <family val="2"/>
          </rPr>
          <t>Magda le Roux:</t>
        </r>
        <r>
          <rPr>
            <sz val="9"/>
            <color indexed="81"/>
            <rFont val="Tahoma"/>
            <family val="2"/>
          </rPr>
          <t xml:space="preserve">
Calculated as the total volume of all “new” water used in any aspect of the mining operations and including all possible sources of water (water obtained from municipalities or other water utilities, ground water, surface water [rivers, wetlands, lakes and oceans], rain water, rainfall runoff, waste water from an external third party). WILL BE THE SAME AS NEW WATER EXCEPT IF WASTE WATER FROM A THIRD PARTY IS USED FOR MINING ACTIVITIES (to be added to new water to obtain total water)</t>
        </r>
      </text>
    </comment>
    <comment ref="B62" authorId="1" shapeId="0">
      <text>
        <r>
          <rPr>
            <b/>
            <sz val="9"/>
            <color indexed="81"/>
            <rFont val="Tahoma"/>
            <family val="2"/>
          </rPr>
          <t>Magda le Roux:</t>
        </r>
        <r>
          <rPr>
            <sz val="9"/>
            <color indexed="81"/>
            <rFont val="Tahoma"/>
            <family val="2"/>
          </rPr>
          <t xml:space="preserve">
KPI: FY 2019  annual total water with recycled water subtracted -1%</t>
        </r>
      </text>
    </comment>
    <comment ref="H62" authorId="1" shapeId="0">
      <text>
        <r>
          <rPr>
            <b/>
            <sz val="9"/>
            <color indexed="81"/>
            <rFont val="Tahoma"/>
            <family val="2"/>
          </rPr>
          <t>Magda le Roux:</t>
        </r>
        <r>
          <rPr>
            <sz val="9"/>
            <color indexed="81"/>
            <rFont val="Tahoma"/>
            <family val="2"/>
          </rPr>
          <t xml:space="preserve">
Please check this value - and amend - it should be 0.1047, thus 0.105</t>
        </r>
      </text>
    </comment>
    <comment ref="B64" authorId="1" shapeId="0">
      <text>
        <r>
          <rPr>
            <b/>
            <sz val="9"/>
            <color indexed="81"/>
            <rFont val="Tahoma"/>
            <family val="2"/>
          </rPr>
          <t>Magda le Roux:</t>
        </r>
        <r>
          <rPr>
            <sz val="9"/>
            <color indexed="81"/>
            <rFont val="Tahoma"/>
            <family val="2"/>
          </rPr>
          <t xml:space="preserve">
Group KPI</t>
        </r>
      </text>
    </comment>
    <comment ref="B65" authorId="1" shapeId="0">
      <text>
        <r>
          <rPr>
            <b/>
            <sz val="9"/>
            <color indexed="81"/>
            <rFont val="Tahoma"/>
            <family val="2"/>
          </rPr>
          <t>Magda le Roux:</t>
        </r>
        <r>
          <rPr>
            <sz val="9"/>
            <color indexed="81"/>
            <rFont val="Tahoma"/>
            <family val="2"/>
          </rPr>
          <t xml:space="preserve">
It is calculated as the total volume of water recycled/reused by the mine divided by the sum of the total water use and recycled water (reported as a percentage).</t>
        </r>
      </text>
    </comment>
    <comment ref="B66" authorId="1" shapeId="0">
      <text>
        <r>
          <rPr>
            <b/>
            <sz val="9"/>
            <color indexed="81"/>
            <rFont val="Tahoma"/>
            <family val="2"/>
          </rPr>
          <t>Magda le Roux:</t>
        </r>
        <r>
          <rPr>
            <sz val="9"/>
            <color indexed="81"/>
            <rFont val="Tahoma"/>
            <family val="2"/>
          </rPr>
          <t xml:space="preserve">
COPY FROM FY 2019 DATA SHEET +1%; CDM already ALARP  - you meet the target. No improvement requied</t>
        </r>
      </text>
    </comment>
    <comment ref="B68" authorId="2" shapeId="0">
      <text>
        <r>
          <rPr>
            <b/>
            <sz val="9"/>
            <color indexed="81"/>
            <rFont val="Tahoma"/>
            <family val="2"/>
          </rPr>
          <t>Group Target:</t>
        </r>
        <r>
          <rPr>
            <sz val="9"/>
            <color indexed="81"/>
            <rFont val="Tahoma"/>
            <family val="2"/>
          </rPr>
          <t xml:space="preserve">
Group KPI</t>
        </r>
      </text>
    </comment>
    <comment ref="B73" authorId="1" shapeId="0">
      <text>
        <r>
          <rPr>
            <b/>
            <sz val="9"/>
            <color indexed="81"/>
            <rFont val="Tahoma"/>
            <family val="2"/>
          </rPr>
          <t>Magda le Roux:</t>
        </r>
        <r>
          <rPr>
            <sz val="9"/>
            <color indexed="81"/>
            <rFont val="Tahoma"/>
            <family val="2"/>
          </rPr>
          <t xml:space="preserve">
Aqueous solution (untreated), originating from any mining activity, ore processing activity, leechate from slimes dam and or run-off  from tainlings facilities or sewerage systems (Grey and Black water), discharged to surface water resources (e.g. rivers, dams, pans, etc.) either within or outside of the boundaries of the operation.</t>
        </r>
      </text>
    </comment>
    <comment ref="B74" authorId="1" shapeId="0">
      <text>
        <r>
          <rPr>
            <b/>
            <sz val="9"/>
            <color indexed="81"/>
            <rFont val="Tahoma"/>
            <family val="2"/>
          </rPr>
          <t>Magda le Roux:</t>
        </r>
        <r>
          <rPr>
            <sz val="9"/>
            <color indexed="81"/>
            <rFont val="Tahoma"/>
            <family val="2"/>
          </rPr>
          <t xml:space="preserve">
Aqueous solution (untreated), originating from any mining activity, ore processing activity, leechate from slimes dam and or run-off  from tainlings facilities or sewerage systems (Grey and Black water),  discharged to water treatment plants (waste water treatment works, contaminated water treatment) either within or outside of the boundaries of the operation, where water is cleaned to meet legislated standards before discharge into a secondary system (e.g recycling) or the environment (surface water bodies).</t>
        </r>
      </text>
    </comment>
    <comment ref="M78" authorId="0" shapeId="0">
      <text>
        <r>
          <rPr>
            <b/>
            <sz val="9"/>
            <color indexed="81"/>
            <rFont val="Tahoma"/>
            <family val="2"/>
          </rPr>
          <t>Jaco Du Toit:</t>
        </r>
        <r>
          <rPr>
            <sz val="9"/>
            <color indexed="81"/>
            <rFont val="Tahoma"/>
            <family val="2"/>
          </rPr>
          <t xml:space="preserve">
Reported 157119 wrongly</t>
        </r>
      </text>
    </comment>
    <comment ref="P78" authorId="0" shapeId="0">
      <text>
        <r>
          <rPr>
            <b/>
            <sz val="9"/>
            <color indexed="81"/>
            <rFont val="Tahoma"/>
            <family val="2"/>
          </rPr>
          <t>Jaco Du Toit:</t>
        </r>
        <r>
          <rPr>
            <sz val="9"/>
            <color indexed="81"/>
            <rFont val="Tahoma"/>
            <family val="2"/>
          </rPr>
          <t xml:space="preserve">
Sytem error at stores, recordings done manualy, new system installation order already in place.
Corrted during March due to no info received during February. Diesel meter system error. Reading was 131192
MlR: audit -138092 changed from 338092</t>
        </r>
      </text>
    </comment>
    <comment ref="B82" authorId="2" shapeId="0">
      <text>
        <r>
          <rPr>
            <b/>
            <sz val="9"/>
            <color indexed="81"/>
            <rFont val="Tahoma"/>
            <family val="2"/>
          </rPr>
          <t>Group Target:</t>
        </r>
        <r>
          <rPr>
            <sz val="9"/>
            <color indexed="81"/>
            <rFont val="Tahoma"/>
            <family val="2"/>
          </rPr>
          <t xml:space="preserve">
Group KPI</t>
        </r>
      </text>
    </comment>
    <comment ref="S83" authorId="0" shapeId="0">
      <text>
        <r>
          <rPr>
            <b/>
            <sz val="9"/>
            <color indexed="81"/>
            <rFont val="Tahoma"/>
            <family val="2"/>
          </rPr>
          <t>Jaco Du Toit:</t>
        </r>
        <r>
          <rPr>
            <sz val="9"/>
            <color indexed="81"/>
            <rFont val="Tahoma"/>
            <family val="2"/>
          </rPr>
          <t xml:space="preserve">
no diesel added to generators</t>
        </r>
      </text>
    </comment>
    <comment ref="L85" authorId="0" shapeId="0">
      <text>
        <r>
          <rPr>
            <b/>
            <sz val="9"/>
            <color indexed="81"/>
            <rFont val="Tahoma"/>
            <family val="2"/>
          </rPr>
          <t>Jaco Du Toit:</t>
        </r>
        <r>
          <rPr>
            <sz val="9"/>
            <color indexed="81"/>
            <rFont val="Tahoma"/>
            <family val="2"/>
          </rPr>
          <t xml:space="preserve">
Total power failure on 13/11/2019</t>
        </r>
      </text>
    </comment>
    <comment ref="P85" authorId="0" shapeId="0">
      <text>
        <r>
          <rPr>
            <b/>
            <sz val="9"/>
            <color indexed="81"/>
            <rFont val="Tahoma"/>
            <family val="2"/>
          </rPr>
          <t>Jaco Du Toit:</t>
        </r>
        <r>
          <rPr>
            <sz val="9"/>
            <color indexed="81"/>
            <rFont val="Tahoma"/>
            <family val="2"/>
          </rPr>
          <t xml:space="preserve">
Instructed to run generator as eskom announced level 4 load shedding</t>
        </r>
      </text>
    </comment>
    <comment ref="S85" authorId="0" shapeId="0">
      <text>
        <r>
          <rPr>
            <b/>
            <sz val="9"/>
            <color indexed="81"/>
            <rFont val="Tahoma"/>
            <family val="2"/>
          </rPr>
          <t>Jaco Du Toit:</t>
        </r>
        <r>
          <rPr>
            <sz val="9"/>
            <color indexed="81"/>
            <rFont val="Tahoma"/>
            <family val="2"/>
          </rPr>
          <t xml:space="preserve">
no electricity generated for April 2020</t>
        </r>
      </text>
    </comment>
    <comment ref="J86" authorId="1" shapeId="0">
      <text>
        <r>
          <rPr>
            <b/>
            <sz val="9"/>
            <color indexed="81"/>
            <rFont val="Tahoma"/>
            <family val="2"/>
          </rPr>
          <t>Magda le Roux:</t>
        </r>
        <r>
          <rPr>
            <sz val="9"/>
            <color indexed="81"/>
            <rFont val="Tahoma"/>
            <family val="2"/>
          </rPr>
          <t xml:space="preserve">
Audit: 57 529 459 to 57 529 784.41</t>
        </r>
      </text>
    </comment>
    <comment ref="N86" authorId="1" shapeId="0">
      <text>
        <r>
          <rPr>
            <b/>
            <sz val="9"/>
            <color indexed="81"/>
            <rFont val="Tahoma"/>
            <family val="2"/>
          </rPr>
          <t>Magda le Roux:</t>
        </r>
        <r>
          <rPr>
            <sz val="9"/>
            <color indexed="81"/>
            <rFont val="Tahoma"/>
            <family val="2"/>
          </rPr>
          <t xml:space="preserve">
audit: 56 053 681.09 to  56 050 478.84</t>
        </r>
      </text>
    </comment>
    <comment ref="R86" authorId="1" shapeId="0">
      <text>
        <r>
          <rPr>
            <b/>
            <sz val="9"/>
            <color indexed="81"/>
            <rFont val="Tahoma"/>
            <family val="2"/>
          </rPr>
          <t>Magda le Roux:</t>
        </r>
        <r>
          <rPr>
            <sz val="9"/>
            <color indexed="81"/>
            <rFont val="Tahoma"/>
            <family val="2"/>
          </rPr>
          <t xml:space="preserve">
audit; from 49 501  231.13 to 49 501 312.68</t>
        </r>
      </text>
    </comment>
    <comment ref="V86" authorId="1" shapeId="0">
      <text>
        <r>
          <rPr>
            <b/>
            <sz val="9"/>
            <color indexed="81"/>
            <rFont val="Tahoma"/>
            <family val="2"/>
          </rPr>
          <t>Magda le Roux:</t>
        </r>
        <r>
          <rPr>
            <sz val="9"/>
            <color indexed="81"/>
            <rFont val="Tahoma"/>
            <family val="2"/>
          </rPr>
          <t xml:space="preserve">
audit: 37546011.32 to 37 545 945.81</t>
        </r>
      </text>
    </comment>
    <comment ref="W88" authorId="1" shapeId="0">
      <text>
        <r>
          <rPr>
            <b/>
            <sz val="9"/>
            <color indexed="81"/>
            <rFont val="Tahoma"/>
            <family val="2"/>
          </rPr>
          <t>Magda le Roux:</t>
        </r>
        <r>
          <rPr>
            <sz val="9"/>
            <color indexed="81"/>
            <rFont val="Tahoma"/>
            <family val="2"/>
          </rPr>
          <t xml:space="preserve">
amended formula </t>
        </r>
      </text>
    </comment>
    <comment ref="B91" authorId="1" shapeId="0">
      <text>
        <r>
          <rPr>
            <b/>
            <sz val="9"/>
            <color indexed="81"/>
            <rFont val="Tahoma"/>
            <family val="2"/>
          </rPr>
          <t>Magda le Roux:</t>
        </r>
        <r>
          <rPr>
            <sz val="9"/>
            <color indexed="81"/>
            <rFont val="Tahoma"/>
            <family val="2"/>
          </rPr>
          <t xml:space="preserve">
Group KPI</t>
        </r>
      </text>
    </comment>
    <comment ref="P92" authorId="0" shapeId="0">
      <text>
        <r>
          <rPr>
            <b/>
            <sz val="9"/>
            <color indexed="81"/>
            <rFont val="Tahoma"/>
            <family val="2"/>
          </rPr>
          <t>Jaco Du Toit:</t>
        </r>
        <r>
          <rPr>
            <sz val="9"/>
            <color indexed="81"/>
            <rFont val="Tahoma"/>
            <family val="2"/>
          </rPr>
          <t xml:space="preserve">
Sytem error at stores, recordings done manualy, new system installation order already in place
Corrted during March due to no info received during February. Petrol meter system error. Reading was 0</t>
        </r>
      </text>
    </comment>
    <comment ref="O98" authorId="0" shapeId="0">
      <text>
        <r>
          <rPr>
            <b/>
            <sz val="9"/>
            <color indexed="81"/>
            <rFont val="Tahoma"/>
            <family val="2"/>
          </rPr>
          <t>Jaco Du Toit:</t>
        </r>
        <r>
          <rPr>
            <sz val="9"/>
            <color indexed="81"/>
            <rFont val="Tahoma"/>
            <family val="2"/>
          </rPr>
          <t xml:space="preserve">
Changed figure from 2.5 to 2500 during March 2020</t>
        </r>
      </text>
    </comment>
    <comment ref="B105" authorId="2" shapeId="0">
      <text>
        <r>
          <rPr>
            <b/>
            <sz val="9"/>
            <color indexed="81"/>
            <rFont val="Tahoma"/>
            <family val="2"/>
          </rPr>
          <t>Footnote:</t>
        </r>
        <r>
          <rPr>
            <sz val="9"/>
            <color indexed="81"/>
            <rFont val="Tahoma"/>
            <family val="2"/>
          </rPr>
          <t xml:space="preserve">
All paper  purchased, including white and coloured paper (Typing/Photocopying Paper) in different sizes (e.g. A3, A4, etc.), as well as soft and hard cover books and risk assessment books. Unit (kg) .Mines to determine conversion factors for different types of books purchased on mine. (weigh a  purchased batch of known number)</t>
        </r>
      </text>
    </comment>
    <comment ref="V105" authorId="1" shapeId="0">
      <text>
        <r>
          <rPr>
            <b/>
            <sz val="9"/>
            <color indexed="81"/>
            <rFont val="Tahoma"/>
            <family val="2"/>
          </rPr>
          <t>Magda le Roux:</t>
        </r>
        <r>
          <rPr>
            <sz val="9"/>
            <color indexed="81"/>
            <rFont val="Tahoma"/>
            <family val="2"/>
          </rPr>
          <t xml:space="preserve">
audit : 3630.03 to 2548.44</t>
        </r>
      </text>
    </comment>
    <comment ref="B111" authorId="2" shapeId="0">
      <text>
        <r>
          <rPr>
            <b/>
            <sz val="9"/>
            <color indexed="81"/>
            <rFont val="Tahoma"/>
            <family val="2"/>
          </rPr>
          <t>Footnote:</t>
        </r>
        <r>
          <rPr>
            <sz val="9"/>
            <color indexed="81"/>
            <rFont val="Tahoma"/>
            <family val="2"/>
          </rPr>
          <t xml:space="preserve">
Chemicals used for belt splicing or degreasing agent (neat or as a component of a product)</t>
        </r>
      </text>
    </comment>
    <comment ref="B116" authorId="1" shapeId="0">
      <text>
        <r>
          <rPr>
            <b/>
            <sz val="9"/>
            <color indexed="81"/>
            <rFont val="Tahoma"/>
            <family val="2"/>
          </rPr>
          <t>Magda le Roux:</t>
        </r>
        <r>
          <rPr>
            <sz val="9"/>
            <color indexed="81"/>
            <rFont val="Tahoma"/>
            <family val="2"/>
          </rPr>
          <t xml:space="preserve">
Required for carbon footprint calculation;t = m3 x 0.481</t>
        </r>
      </text>
    </comment>
    <comment ref="B117" authorId="1" shapeId="0">
      <text>
        <r>
          <rPr>
            <b/>
            <sz val="9"/>
            <color indexed="81"/>
            <rFont val="Tahoma"/>
            <family val="2"/>
          </rPr>
          <t>Magda le Roux:</t>
        </r>
        <r>
          <rPr>
            <sz val="9"/>
            <color indexed="81"/>
            <rFont val="Tahoma"/>
            <family val="2"/>
          </rPr>
          <t xml:space="preserve">
1m3 = 0.481 t :
m3 = t/0.481</t>
        </r>
      </text>
    </comment>
    <comment ref="B118" authorId="1" shapeId="0">
      <text>
        <r>
          <rPr>
            <b/>
            <sz val="9"/>
            <color indexed="81"/>
            <rFont val="Tahoma"/>
            <family val="2"/>
          </rPr>
          <t>Magda le Roux:</t>
        </r>
        <r>
          <rPr>
            <sz val="9"/>
            <color indexed="81"/>
            <rFont val="Tahoma"/>
            <family val="2"/>
          </rPr>
          <t xml:space="preserve">
Required for carbon footprint calculation; t = m3 x 0.481</t>
        </r>
      </text>
    </comment>
    <comment ref="B119" authorId="1" shapeId="0">
      <text>
        <r>
          <rPr>
            <b/>
            <sz val="9"/>
            <color indexed="81"/>
            <rFont val="Tahoma"/>
            <family val="2"/>
          </rPr>
          <t>Magda le Roux:</t>
        </r>
        <r>
          <rPr>
            <sz val="9"/>
            <color indexed="81"/>
            <rFont val="Tahoma"/>
            <family val="2"/>
          </rPr>
          <t xml:space="preserve">
1m3 = 0.481 t :
m3 = t/0.481</t>
        </r>
      </text>
    </comment>
    <comment ref="B121" authorId="1" shapeId="0">
      <text>
        <r>
          <rPr>
            <b/>
            <sz val="9"/>
            <color indexed="81"/>
            <rFont val="Tahoma"/>
            <family val="2"/>
          </rPr>
          <t>Magda le Roux:</t>
        </r>
        <r>
          <rPr>
            <sz val="9"/>
            <color indexed="81"/>
            <rFont val="Tahoma"/>
            <family val="2"/>
          </rPr>
          <t xml:space="preserve">
Magda le Roux:
Monthly: Divide FY 2019 annual value for waste to landfill - 1%, by 12</t>
        </r>
      </text>
    </comment>
    <comment ref="I125" authorId="0" shapeId="0">
      <text>
        <r>
          <rPr>
            <b/>
            <sz val="9"/>
            <color indexed="81"/>
            <rFont val="Tahoma"/>
            <family val="2"/>
          </rPr>
          <t>Jaco Du Toit:</t>
        </r>
        <r>
          <rPr>
            <sz val="9"/>
            <color indexed="81"/>
            <rFont val="Tahoma"/>
            <family val="2"/>
          </rPr>
          <t xml:space="preserve">
See amendment January 2020, figure was 1.39t</t>
        </r>
      </text>
    </comment>
    <comment ref="H130" authorId="0" shapeId="0">
      <text>
        <r>
          <rPr>
            <b/>
            <sz val="9"/>
            <color indexed="81"/>
            <rFont val="Tahoma"/>
            <family val="2"/>
          </rPr>
          <t>Jaco Du Toit:</t>
        </r>
        <r>
          <rPr>
            <sz val="9"/>
            <color indexed="81"/>
            <rFont val="Tahoma"/>
            <family val="2"/>
          </rPr>
          <t xml:space="preserve">
See amendment January 2020, figure was 103.86t</t>
        </r>
      </text>
    </comment>
    <comment ref="I130" authorId="0" shapeId="0">
      <text>
        <r>
          <rPr>
            <b/>
            <sz val="9"/>
            <color indexed="81"/>
            <rFont val="Tahoma"/>
            <family val="2"/>
          </rPr>
          <t>Jaco Du Toit:</t>
        </r>
        <r>
          <rPr>
            <sz val="9"/>
            <color indexed="81"/>
            <rFont val="Tahoma"/>
            <family val="2"/>
          </rPr>
          <t xml:space="preserve">
See amendment January 2020, figure was 64.04t</t>
        </r>
      </text>
    </comment>
    <comment ref="L130" authorId="0" shapeId="0">
      <text>
        <r>
          <rPr>
            <b/>
            <sz val="9"/>
            <color indexed="81"/>
            <rFont val="Tahoma"/>
            <family val="2"/>
          </rPr>
          <t>Jaco Du Toit:</t>
        </r>
        <r>
          <rPr>
            <sz val="9"/>
            <color indexed="81"/>
            <rFont val="Tahoma"/>
            <family val="2"/>
          </rPr>
          <t xml:space="preserve">
See amendment January 2020, figure was 65.48t</t>
        </r>
      </text>
    </comment>
    <comment ref="S136" authorId="0" shapeId="0">
      <text>
        <r>
          <rPr>
            <b/>
            <sz val="9"/>
            <color indexed="81"/>
            <rFont val="Tahoma"/>
            <family val="2"/>
          </rPr>
          <t>Jaco Du Toit:</t>
        </r>
        <r>
          <rPr>
            <sz val="9"/>
            <color indexed="81"/>
            <rFont val="Tahoma"/>
            <family val="2"/>
          </rPr>
          <t xml:space="preserve">
Only one load scrap steel removed during April due to covid-19 lockdown</t>
        </r>
      </text>
    </comment>
    <comment ref="Q138" authorId="0" shapeId="0">
      <text>
        <r>
          <rPr>
            <b/>
            <sz val="9"/>
            <color indexed="81"/>
            <rFont val="Tahoma"/>
            <family val="2"/>
          </rPr>
          <t>Jaco Du Toit:</t>
        </r>
        <r>
          <rPr>
            <sz val="9"/>
            <color indexed="81"/>
            <rFont val="Tahoma"/>
            <family val="2"/>
          </rPr>
          <t xml:space="preserve">
Data receive in May, Ament data during May for April report.</t>
        </r>
      </text>
    </comment>
    <comment ref="W148" authorId="0" shapeId="0">
      <text>
        <r>
          <rPr>
            <b/>
            <sz val="9"/>
            <color indexed="81"/>
            <rFont val="Tahoma"/>
            <family val="2"/>
          </rPr>
          <t>Jaco Du Toit:</t>
        </r>
        <r>
          <rPr>
            <sz val="9"/>
            <color indexed="81"/>
            <rFont val="Tahoma"/>
            <family val="2"/>
          </rPr>
          <t xml:space="preserve">
Interwaste Hazardous waste = R95162.46
Averda Medical waste = R 12302.80</t>
        </r>
      </text>
    </comment>
    <comment ref="W149" authorId="1" shapeId="0">
      <text>
        <r>
          <rPr>
            <b/>
            <sz val="9"/>
            <color indexed="81"/>
            <rFont val="Tahoma"/>
            <family val="2"/>
          </rPr>
          <t>Magda le Roux:</t>
        </r>
        <r>
          <rPr>
            <sz val="9"/>
            <color indexed="81"/>
            <rFont val="Tahoma"/>
            <family val="2"/>
          </rPr>
          <t xml:space="preserve">
Please supply the waste costs for FY 2020.
Interwaste costs =R207046.38
Medical waste Averda = R12302.80</t>
        </r>
      </text>
    </comment>
    <comment ref="B154" authorId="2" shapeId="0">
      <text>
        <r>
          <rPr>
            <b/>
            <sz val="9"/>
            <color indexed="81"/>
            <rFont val="Tahoma"/>
            <family val="2"/>
          </rPr>
          <t>Footnote:</t>
        </r>
        <r>
          <rPr>
            <sz val="9"/>
            <color indexed="81"/>
            <rFont val="Tahoma"/>
            <family val="2"/>
          </rPr>
          <t xml:space="preserve">
e.g. Game Farms</t>
        </r>
      </text>
    </comment>
    <comment ref="B156" authorId="2" shapeId="0">
      <text>
        <r>
          <rPr>
            <b/>
            <sz val="9"/>
            <color indexed="81"/>
            <rFont val="Tahoma"/>
            <family val="2"/>
          </rPr>
          <t>Footnote:</t>
        </r>
        <r>
          <rPr>
            <sz val="9"/>
            <color indexed="81"/>
            <rFont val="Tahoma"/>
            <family val="2"/>
          </rPr>
          <t xml:space="preserve">
Confirmed species only</t>
        </r>
      </text>
    </comment>
    <comment ref="B157" authorId="2" shapeId="0">
      <text>
        <r>
          <rPr>
            <b/>
            <sz val="9"/>
            <color indexed="81"/>
            <rFont val="Tahoma"/>
            <family val="2"/>
          </rPr>
          <t>Footnote:</t>
        </r>
        <r>
          <rPr>
            <sz val="9"/>
            <color indexed="81"/>
            <rFont val="Tahoma"/>
            <family val="2"/>
          </rPr>
          <t xml:space="preserve">
Confirmed species only</t>
        </r>
      </text>
    </comment>
    <comment ref="K166" authorId="1" shapeId="0">
      <text>
        <r>
          <rPr>
            <b/>
            <sz val="9"/>
            <color indexed="81"/>
            <rFont val="Tahoma"/>
            <family val="2"/>
          </rPr>
          <t>Magda le Roux:</t>
        </r>
        <r>
          <rPr>
            <sz val="9"/>
            <color indexed="81"/>
            <rFont val="Tahoma"/>
            <family val="2"/>
          </rPr>
          <t xml:space="preserve">
audit: 23 to 2.3</t>
        </r>
      </text>
    </comment>
    <comment ref="Q169" authorId="0" shapeId="0">
      <text>
        <r>
          <rPr>
            <b/>
            <sz val="9"/>
            <color indexed="81"/>
            <rFont val="Tahoma"/>
            <family val="2"/>
          </rPr>
          <t>Jaco Du Toit:</t>
        </r>
        <r>
          <rPr>
            <sz val="9"/>
            <color indexed="81"/>
            <rFont val="Tahoma"/>
            <family val="2"/>
          </rPr>
          <t xml:space="preserve">
No ozone depleting substances added to any system during March 2020</t>
        </r>
      </text>
    </comment>
    <comment ref="S169" authorId="0" shapeId="0">
      <text>
        <r>
          <rPr>
            <b/>
            <sz val="9"/>
            <color indexed="81"/>
            <rFont val="Tahoma"/>
            <family val="2"/>
          </rPr>
          <t>Jaco Du Toit:</t>
        </r>
        <r>
          <rPr>
            <sz val="9"/>
            <color indexed="81"/>
            <rFont val="Tahoma"/>
            <family val="2"/>
          </rPr>
          <t xml:space="preserve">
No ozone depleting substances added to any system during April 2020 due to covid-19 lockdown</t>
        </r>
      </text>
    </comment>
    <comment ref="T170" authorId="1" shapeId="0">
      <text>
        <r>
          <rPr>
            <b/>
            <sz val="9"/>
            <color indexed="81"/>
            <rFont val="Tahoma"/>
            <family val="2"/>
          </rPr>
          <t>Magda le Roux:</t>
        </r>
        <r>
          <rPr>
            <sz val="9"/>
            <color indexed="81"/>
            <rFont val="Tahoma"/>
            <family val="2"/>
          </rPr>
          <t xml:space="preserve">
audit: 1.00 to 0.00</t>
        </r>
      </text>
    </comment>
    <comment ref="B186" authorId="1" shapeId="0">
      <text>
        <r>
          <rPr>
            <b/>
            <sz val="9"/>
            <color indexed="81"/>
            <rFont val="Tahoma"/>
            <family val="2"/>
          </rPr>
          <t>Magda le Roux:</t>
        </r>
        <r>
          <rPr>
            <sz val="9"/>
            <color indexed="81"/>
            <rFont val="Tahoma"/>
            <family val="2"/>
          </rPr>
          <t xml:space="preserve">
Data to be obtained by Group</t>
        </r>
      </text>
    </comment>
    <comment ref="B187" authorId="1" shapeId="0">
      <text>
        <r>
          <rPr>
            <b/>
            <sz val="9"/>
            <color indexed="81"/>
            <rFont val="Tahoma"/>
            <family val="2"/>
          </rPr>
          <t>Magda le Roux:</t>
        </r>
        <r>
          <rPr>
            <sz val="9"/>
            <color indexed="81"/>
            <rFont val="Tahoma"/>
            <family val="2"/>
          </rPr>
          <t xml:space="preserve">
Data to be obtained by group</t>
        </r>
      </text>
    </comment>
    <comment ref="B193" authorId="2" shapeId="0">
      <text>
        <r>
          <rPr>
            <b/>
            <sz val="9"/>
            <color indexed="81"/>
            <rFont val="Tahoma"/>
            <family val="2"/>
          </rPr>
          <t>Report:</t>
        </r>
        <r>
          <rPr>
            <sz val="9"/>
            <color indexed="81"/>
            <rFont val="Tahoma"/>
            <family val="2"/>
          </rPr>
          <t xml:space="preserve">
Details of Serious Environmental Incidents to be completed on Quarterly Report</t>
        </r>
      </text>
    </comment>
    <comment ref="B194" authorId="2" shapeId="0">
      <text>
        <r>
          <rPr>
            <b/>
            <sz val="9"/>
            <color indexed="81"/>
            <rFont val="Tahoma"/>
            <family val="2"/>
          </rPr>
          <t xml:space="preserve">Report:
Details of Serious </t>
        </r>
        <r>
          <rPr>
            <sz val="9"/>
            <color indexed="81"/>
            <rFont val="Tahoma"/>
            <family val="2"/>
          </rPr>
          <t>Environmental Incidents to be completed on Quarterly Report</t>
        </r>
      </text>
    </comment>
    <comment ref="B195" authorId="2" shapeId="0">
      <text>
        <r>
          <rPr>
            <b/>
            <sz val="9"/>
            <color indexed="81"/>
            <rFont val="Tahoma"/>
            <family val="2"/>
          </rPr>
          <t xml:space="preserve">Report:
Details of Serious </t>
        </r>
        <r>
          <rPr>
            <sz val="9"/>
            <color indexed="81"/>
            <rFont val="Tahoma"/>
            <family val="2"/>
          </rPr>
          <t>Environmental Incidents to be completed on Quarterly Report</t>
        </r>
      </text>
    </comment>
    <comment ref="T212" authorId="1" shapeId="0">
      <text>
        <r>
          <rPr>
            <b/>
            <sz val="9"/>
            <color indexed="81"/>
            <rFont val="Tahoma"/>
            <family val="2"/>
          </rPr>
          <t>Magda le Roux:</t>
        </r>
        <r>
          <rPr>
            <sz val="9"/>
            <color indexed="81"/>
            <rFont val="Tahoma"/>
            <family val="2"/>
          </rPr>
          <t xml:space="preserve">
supply feedback please</t>
        </r>
      </text>
    </comment>
    <comment ref="T216" authorId="3" shapeId="0">
      <text>
        <r>
          <rPr>
            <b/>
            <sz val="9"/>
            <color indexed="81"/>
            <rFont val="Tahoma"/>
            <family val="2"/>
          </rPr>
          <t>Tebogo Kekane:</t>
        </r>
        <r>
          <rPr>
            <sz val="9"/>
            <color indexed="81"/>
            <rFont val="Tahoma"/>
            <family val="2"/>
          </rPr>
          <t xml:space="preserve">
02 issues outstanding:
1. Training of the waste control officer and 2. registration of waste tyre storage area. Note that CDM completed its part, await the registration from the waste bureau</t>
        </r>
      </text>
    </comment>
    <comment ref="T217" authorId="3" shapeId="0">
      <text>
        <r>
          <rPr>
            <b/>
            <sz val="9"/>
            <color indexed="81"/>
            <rFont val="Tahoma"/>
            <family val="2"/>
          </rPr>
          <t>Tebogo Kekane:</t>
        </r>
        <r>
          <rPr>
            <sz val="9"/>
            <color indexed="81"/>
            <rFont val="Tahoma"/>
            <family val="2"/>
          </rPr>
          <t xml:space="preserve">
2 issues oustanding:
1. community awareness on water conservation
2. Development of a water conservation and water demand plan</t>
        </r>
      </text>
    </comment>
    <comment ref="T218" authorId="3" shapeId="0">
      <text>
        <r>
          <rPr>
            <b/>
            <sz val="9"/>
            <color indexed="81"/>
            <rFont val="Tahoma"/>
            <family val="2"/>
          </rPr>
          <t>Tebogo Kekane:
This was delayed by the initial study conducted in the wrong season and was poorly written. The process had to be done again. New specialist was appointed and he is 98% done.</t>
        </r>
      </text>
    </comment>
  </commentList>
</comments>
</file>

<file path=xl/comments2.xml><?xml version="1.0" encoding="utf-8"?>
<comments xmlns="http://schemas.openxmlformats.org/spreadsheetml/2006/main">
  <authors>
    <author>Magda le Roux</author>
    <author>Stephan Van Wyk</author>
    <author>Thiha Ratshibvumo</author>
  </authors>
  <commentList>
    <comment ref="B349" authorId="0" shapeId="0">
      <text>
        <r>
          <rPr>
            <b/>
            <sz val="9"/>
            <color indexed="81"/>
            <rFont val="Tahoma"/>
            <family val="2"/>
          </rPr>
          <t>Magda le Roux:</t>
        </r>
        <r>
          <rPr>
            <sz val="9"/>
            <color indexed="81"/>
            <rFont val="Tahoma"/>
            <family val="2"/>
          </rPr>
          <t xml:space="preserve">
= (TFP 2017-TFP 2016) / TFP 2016</t>
        </r>
      </text>
    </comment>
    <comment ref="G466" authorId="1" shapeId="0">
      <text>
        <r>
          <rPr>
            <b/>
            <sz val="9"/>
            <color indexed="81"/>
            <rFont val="Tahoma"/>
            <family val="2"/>
          </rPr>
          <t>Stephan Van Wyk:</t>
        </r>
        <r>
          <rPr>
            <sz val="9"/>
            <color indexed="81"/>
            <rFont val="Tahoma"/>
            <family val="2"/>
          </rPr>
          <t xml:space="preserve">
Not Tracked</t>
        </r>
      </text>
    </comment>
    <comment ref="I545" authorId="2" shapeId="0">
      <text>
        <r>
          <rPr>
            <b/>
            <sz val="9"/>
            <color indexed="81"/>
            <rFont val="Tahoma"/>
            <family val="2"/>
          </rPr>
          <t>Thiha Ratshibvumo:</t>
        </r>
        <r>
          <rPr>
            <sz val="9"/>
            <color indexed="81"/>
            <rFont val="Tahoma"/>
            <family val="2"/>
          </rPr>
          <t xml:space="preserve">treating of road ways underground </t>
        </r>
      </text>
    </comment>
    <comment ref="I549" authorId="2" shapeId="0">
      <text>
        <r>
          <rPr>
            <b/>
            <sz val="9"/>
            <color indexed="81"/>
            <rFont val="Tahoma"/>
            <family val="2"/>
          </rPr>
          <t>Thiha Ratshibvumo:</t>
        </r>
        <r>
          <rPr>
            <sz val="9"/>
            <color indexed="81"/>
            <rFont val="Tahoma"/>
            <family val="2"/>
          </rPr>
          <t xml:space="preserve">
increased maintenance frequency and mills onceoff maintenance </t>
        </r>
      </text>
    </comment>
    <comment ref="I574" authorId="2" shapeId="0">
      <text>
        <r>
          <rPr>
            <b/>
            <sz val="9"/>
            <color indexed="81"/>
            <rFont val="Tahoma"/>
            <family val="2"/>
          </rPr>
          <t>Thiha Ratshibvumo:</t>
        </r>
        <r>
          <rPr>
            <sz val="9"/>
            <color indexed="81"/>
            <rFont val="Tahoma"/>
            <family val="2"/>
          </rPr>
          <t xml:space="preserve">
the paper calcultaion changed - measuring A3 and A4 in previous period , curently meauring all papers </t>
        </r>
      </text>
    </comment>
    <comment ref="I578" authorId="2" shapeId="0">
      <text>
        <r>
          <rPr>
            <b/>
            <sz val="9"/>
            <color indexed="81"/>
            <rFont val="Tahoma"/>
            <family val="2"/>
          </rPr>
          <t>Thiha Ratshibvumo:</t>
        </r>
        <r>
          <rPr>
            <sz val="9"/>
            <color indexed="81"/>
            <rFont val="Tahoma"/>
            <family val="2"/>
          </rPr>
          <t xml:space="preserve">
sorting and removing more plastics</t>
        </r>
      </text>
    </comment>
  </commentList>
</comments>
</file>

<file path=xl/sharedStrings.xml><?xml version="1.0" encoding="utf-8"?>
<sst xmlns="http://schemas.openxmlformats.org/spreadsheetml/2006/main" count="3945" uniqueCount="1009">
  <si>
    <t>PRODUCTION</t>
  </si>
  <si>
    <t>Unit</t>
  </si>
  <si>
    <t>Q1</t>
  </si>
  <si>
    <t>Q2</t>
  </si>
  <si>
    <t>Q3</t>
  </si>
  <si>
    <t>Q4</t>
  </si>
  <si>
    <t xml:space="preserve"> Average / Quarter</t>
  </si>
  <si>
    <t>Tonnes</t>
  </si>
  <si>
    <t>Overburden moved</t>
  </si>
  <si>
    <t>Carats recovered</t>
  </si>
  <si>
    <t>Carats</t>
  </si>
  <si>
    <t>WATER MANAGEMENT</t>
  </si>
  <si>
    <t>Water Use</t>
  </si>
  <si>
    <t>EFFLUENT MANAGEMENT</t>
  </si>
  <si>
    <t>Effluent Volumes</t>
  </si>
  <si>
    <t>Effluent discharged to surface water bodies</t>
  </si>
  <si>
    <t xml:space="preserve">Effluent discharged to a purification works </t>
  </si>
  <si>
    <t>ENERGY MANAGEMENT</t>
  </si>
  <si>
    <t>Litre</t>
  </si>
  <si>
    <t>MATERIALS CONSUMPTION</t>
  </si>
  <si>
    <t>Steel</t>
  </si>
  <si>
    <t>Timber</t>
  </si>
  <si>
    <t xml:space="preserve">Ferrosilicon (FeSi) use </t>
  </si>
  <si>
    <t>Sodium Nitrate</t>
  </si>
  <si>
    <t>Paper Bought</t>
  </si>
  <si>
    <t>Carbon Tetrachloride (CTC)</t>
  </si>
  <si>
    <t>Halon</t>
  </si>
  <si>
    <t>%</t>
  </si>
  <si>
    <t>WASTE MANAGEMENT</t>
  </si>
  <si>
    <t>Waste Disposal / Recycling</t>
  </si>
  <si>
    <t>Total waste recycled</t>
  </si>
  <si>
    <t>Cardboard / paper recycled</t>
  </si>
  <si>
    <t xml:space="preserve">% Waste Recycled vs Generated </t>
  </si>
  <si>
    <t>LAND MANAGEMENT</t>
  </si>
  <si>
    <t>Rehabilitation Status</t>
  </si>
  <si>
    <t xml:space="preserve">Total area disturbed </t>
  </si>
  <si>
    <t xml:space="preserve">Cumulative area undergoing rehabilitation </t>
  </si>
  <si>
    <t>Total area still requiring rehabilitation</t>
  </si>
  <si>
    <t>Environmental Incidents</t>
  </si>
  <si>
    <t>Major</t>
  </si>
  <si>
    <t>Nr</t>
  </si>
  <si>
    <t>High</t>
  </si>
  <si>
    <t>Low</t>
  </si>
  <si>
    <t>Minor</t>
  </si>
  <si>
    <t>N/A</t>
  </si>
  <si>
    <t>Biodiversity Management</t>
  </si>
  <si>
    <t>Total Protected Area</t>
  </si>
  <si>
    <t>Paper Weights</t>
  </si>
  <si>
    <t>Paper Calculator</t>
  </si>
  <si>
    <t>Conveyor Calculator</t>
  </si>
  <si>
    <t>A4 Ream (500 Sheet)</t>
  </si>
  <si>
    <t>2.5Kg</t>
  </si>
  <si>
    <t>Number of A4 Boxes</t>
  </si>
  <si>
    <t>Number of A3 Boxes</t>
  </si>
  <si>
    <t>Conveyor in m</t>
  </si>
  <si>
    <t>Total Kg (12.5 kg  / m)</t>
  </si>
  <si>
    <t>A4 Box (5 p/box)</t>
  </si>
  <si>
    <t>12.5Kg</t>
  </si>
  <si>
    <t>A3 Ream (500 Sheet)</t>
  </si>
  <si>
    <t>5Kg</t>
  </si>
  <si>
    <t>Total Kg</t>
  </si>
  <si>
    <t>A3 Box (5 p/box)</t>
  </si>
  <si>
    <t>25Kg</t>
  </si>
  <si>
    <t>Back to Paper Bought</t>
  </si>
  <si>
    <t xml:space="preserve">Back to Conveyor </t>
  </si>
  <si>
    <t>Total Number of Findings</t>
  </si>
  <si>
    <t>Table of Contents</t>
  </si>
  <si>
    <t xml:space="preserve">EXECUTIVE SUMMARY </t>
  </si>
  <si>
    <t>EMP PA</t>
  </si>
  <si>
    <t>Closure Liability</t>
  </si>
  <si>
    <t>Other:</t>
  </si>
  <si>
    <t>TABLE OF CONTENTS</t>
  </si>
  <si>
    <t>LIST OF TABLES</t>
  </si>
  <si>
    <t>EXECUTIVE SUMMARY</t>
  </si>
  <si>
    <t xml:space="preserve"> Commitment</t>
  </si>
  <si>
    <t xml:space="preserve"> Next Steps</t>
  </si>
  <si>
    <t xml:space="preserve"> Responsibility</t>
  </si>
  <si>
    <t xml:space="preserve"> Due Date</t>
  </si>
  <si>
    <t xml:space="preserve"> Audit / Assessment</t>
  </si>
  <si>
    <t xml:space="preserve"> Date Conducted</t>
  </si>
  <si>
    <t xml:space="preserve"> Date Submitted</t>
  </si>
  <si>
    <t xml:space="preserve"> Next Due Date</t>
  </si>
  <si>
    <t xml:space="preserve"> In terms of Legislation:</t>
  </si>
  <si>
    <t xml:space="preserve"> Authority:</t>
  </si>
  <si>
    <t xml:space="preserve"> Details of Instruction:</t>
  </si>
  <si>
    <t xml:space="preserve"> List of Actions to address 
instruction:</t>
  </si>
  <si>
    <t xml:space="preserve"> Due Date of reply:</t>
  </si>
  <si>
    <t xml:space="preserve">Please note all external complaints received for the period under review. </t>
  </si>
  <si>
    <t xml:space="preserve">This section of the report focuses on the internal processes and systems on mine. Areas such as certification and Group Projects / Initiatives are reported on. </t>
  </si>
  <si>
    <t xml:space="preserve"> Certification Body:</t>
  </si>
  <si>
    <t xml:space="preserve"> Date of the most recent Audit:</t>
  </si>
  <si>
    <t xml:space="preserve"> No. of Findings</t>
  </si>
  <si>
    <t xml:space="preserve"> No. of Critical Findings:</t>
  </si>
  <si>
    <t xml:space="preserve"> Description of Complaint:</t>
  </si>
  <si>
    <t xml:space="preserve"> Investigation Status</t>
  </si>
  <si>
    <t xml:space="preserve"> Severity</t>
  </si>
  <si>
    <t xml:space="preserve"> IsoMetrix No.</t>
  </si>
  <si>
    <t xml:space="preserve"> Date</t>
  </si>
  <si>
    <t xml:space="preserve"> Conclusion of Assessor</t>
  </si>
  <si>
    <t xml:space="preserve"> Assessor</t>
  </si>
  <si>
    <t>Review Date</t>
  </si>
  <si>
    <t xml:space="preserve"> Procedure No.</t>
  </si>
  <si>
    <t xml:space="preserve"> Procedure Name</t>
  </si>
  <si>
    <t xml:space="preserve"> Status</t>
  </si>
  <si>
    <t xml:space="preserve"> Due Date:</t>
  </si>
  <si>
    <t xml:space="preserve"> Inception Date</t>
  </si>
  <si>
    <t xml:space="preserve"> Progress</t>
  </si>
  <si>
    <t xml:space="preserve">This section deals with the monitoring done by each operation. Please provide as much detail as possible. </t>
  </si>
  <si>
    <t>Sampling Date</t>
  </si>
  <si>
    <t>Location</t>
  </si>
  <si>
    <t>Non-conformance</t>
  </si>
  <si>
    <t>Standard</t>
  </si>
  <si>
    <t>Element</t>
  </si>
  <si>
    <t xml:space="preserve"> Element</t>
  </si>
  <si>
    <t xml:space="preserve"> Dust Fall-out</t>
  </si>
  <si>
    <t>Monitoring Point</t>
  </si>
  <si>
    <t>Dust Fall-out rate</t>
  </si>
  <si>
    <t>PM 2.5</t>
  </si>
  <si>
    <t>Noise Level</t>
  </si>
  <si>
    <t xml:space="preserve">Most consumption figures will be normalised by using the operations' official production figures. </t>
  </si>
  <si>
    <t>This Period</t>
  </si>
  <si>
    <t>Previous Period</t>
  </si>
  <si>
    <t>%Deviation</t>
  </si>
  <si>
    <t>Reason if ≥ 20 %</t>
  </si>
  <si>
    <t xml:space="preserve"> Ore Treated ROM</t>
  </si>
  <si>
    <t xml:space="preserve"> Ore Treated from
 Dumps</t>
  </si>
  <si>
    <t xml:space="preserve"> Overburden Moved</t>
  </si>
  <si>
    <t xml:space="preserve"> Carats recovered</t>
  </si>
  <si>
    <t xml:space="preserve">This section indicated the progress towards concurrent rehabilitation as implemented via the Mine Rehabilitation and Closure Focus area. The figures provided must correlate to the period being reported on. </t>
  </si>
  <si>
    <t>Concurrent Rahabilitation Status</t>
  </si>
  <si>
    <t>Total area disturbed</t>
  </si>
  <si>
    <t>Total area considered rehabilitated during the reporting period</t>
  </si>
  <si>
    <t>Cumulative area considered as rehabilitated</t>
  </si>
  <si>
    <t>Water Source</t>
  </si>
  <si>
    <t xml:space="preserve"> Water Source</t>
  </si>
  <si>
    <t xml:space="preserve"> Potable Water</t>
  </si>
  <si>
    <t>Raw Water</t>
  </si>
  <si>
    <t>m³</t>
  </si>
  <si>
    <t>Discharge Point</t>
  </si>
  <si>
    <t>Effluent discharged to a purification works</t>
  </si>
  <si>
    <t>Energy Management</t>
  </si>
  <si>
    <t>Energy Source</t>
  </si>
  <si>
    <t>Electricity Generated</t>
  </si>
  <si>
    <t>Electricity Purchased</t>
  </si>
  <si>
    <t>Petrol</t>
  </si>
  <si>
    <t>Material</t>
  </si>
  <si>
    <t>Calcium Carbonate</t>
  </si>
  <si>
    <t>Calcium Chloride</t>
  </si>
  <si>
    <t>Ferrosilicon</t>
  </si>
  <si>
    <t>Grease</t>
  </si>
  <si>
    <t>Oils &amp; Hydraulic Fluids</t>
  </si>
  <si>
    <t xml:space="preserve">Waste Disposal </t>
  </si>
  <si>
    <t>Recycling</t>
  </si>
  <si>
    <t>Waste Incineration</t>
  </si>
  <si>
    <t xml:space="preserve"> Cardboard / paper</t>
  </si>
  <si>
    <t xml:space="preserve"> Conveyor belting</t>
  </si>
  <si>
    <t xml:space="preserve"> Lead acid batteries</t>
  </si>
  <si>
    <t xml:space="preserve"> Plastic</t>
  </si>
  <si>
    <t xml:space="preserve"> Scrap Metal</t>
  </si>
  <si>
    <t xml:space="preserve"> Toner / ink catridges</t>
  </si>
  <si>
    <t xml:space="preserve"> Tyres</t>
  </si>
  <si>
    <t xml:space="preserve"> Used Oil</t>
  </si>
  <si>
    <t xml:space="preserve"> Hazardous Waste
 Disposed</t>
  </si>
  <si>
    <t xml:space="preserve"> Domestic Waste
 Disposed</t>
  </si>
  <si>
    <t xml:space="preserve"> Medical Waste</t>
  </si>
  <si>
    <t xml:space="preserve"> Other Waste</t>
  </si>
  <si>
    <t>Ozone Depleting Substances</t>
  </si>
  <si>
    <t>1,1,1-trichloroethane (TCA)</t>
  </si>
  <si>
    <t>Methyl Bromide</t>
  </si>
  <si>
    <t>Please note any research that the operation plans to do or is busy with.</t>
  </si>
  <si>
    <t xml:space="preserve"> Project Description</t>
  </si>
  <si>
    <t xml:space="preserve"> Service Provider</t>
  </si>
  <si>
    <t xml:space="preserve"> Planned Outcome</t>
  </si>
  <si>
    <t xml:space="preserve"> Planned Due Date</t>
  </si>
  <si>
    <t xml:space="preserve"> Actual Outcome</t>
  </si>
  <si>
    <t xml:space="preserve"> Service Provider / 
 Project Manager</t>
  </si>
  <si>
    <t>Please note any other reduction programmes or plans implemented during the reporting period.</t>
  </si>
  <si>
    <t xml:space="preserve">Please specify any achievements or awards received by the operation during the reporting period. </t>
  </si>
  <si>
    <t>Achievement</t>
  </si>
  <si>
    <t xml:space="preserve">Awarded by </t>
  </si>
  <si>
    <t>Reason</t>
  </si>
  <si>
    <t>Award Date</t>
  </si>
  <si>
    <t>Report Sign-off:</t>
  </si>
  <si>
    <t>Environmental Specialist</t>
  </si>
  <si>
    <t>HSE Manager</t>
  </si>
  <si>
    <t>General / Mine Manager</t>
  </si>
  <si>
    <t>Date:</t>
  </si>
  <si>
    <t>Details of non-conformance</t>
  </si>
  <si>
    <t xml:space="preserve">Ore treated from dumps </t>
  </si>
  <si>
    <t>Ore treated ROM</t>
  </si>
  <si>
    <t>LPG</t>
  </si>
  <si>
    <t>MATERIAL</t>
  </si>
  <si>
    <t xml:space="preserve">Steel </t>
  </si>
  <si>
    <t>Trichloroethylene</t>
  </si>
  <si>
    <t>Waste Disposal</t>
  </si>
  <si>
    <t>Hazardous Waste Disposed</t>
  </si>
  <si>
    <t>Domestic Waste Disposed</t>
  </si>
  <si>
    <t>Lead Acid batteries</t>
  </si>
  <si>
    <t>Plastic</t>
  </si>
  <si>
    <t>Toner / ink cartridges</t>
  </si>
  <si>
    <t>Tyres</t>
  </si>
  <si>
    <t>Used Oil</t>
  </si>
  <si>
    <t xml:space="preserve">Number of Invasive Plant Species </t>
  </si>
  <si>
    <t>Number of Red Data Flora Species</t>
  </si>
  <si>
    <t>Number of Red Data Fauna Species</t>
  </si>
  <si>
    <t>1,1,1-Trichloroethane (TCA)</t>
  </si>
  <si>
    <t>Medical Waste</t>
  </si>
  <si>
    <t>Other Waste</t>
  </si>
  <si>
    <t>Total Waste Incinerated</t>
  </si>
  <si>
    <t>Total Waste Generated</t>
  </si>
  <si>
    <r>
      <t>m</t>
    </r>
    <r>
      <rPr>
        <vertAlign val="superscript"/>
        <sz val="10"/>
        <color theme="0"/>
        <rFont val="Calibri"/>
        <family val="2"/>
      </rPr>
      <t>3</t>
    </r>
  </si>
  <si>
    <r>
      <t>m</t>
    </r>
    <r>
      <rPr>
        <b/>
        <vertAlign val="superscript"/>
        <sz val="10"/>
        <color theme="0"/>
        <rFont val="Calibri"/>
        <family val="2"/>
      </rPr>
      <t>3</t>
    </r>
  </si>
  <si>
    <t>-</t>
  </si>
  <si>
    <t>Quarter 1</t>
  </si>
  <si>
    <t>Quarter 2</t>
  </si>
  <si>
    <t>Quarter 3</t>
  </si>
  <si>
    <t>Quarter 4</t>
  </si>
  <si>
    <t>Date 
Conducted</t>
  </si>
  <si>
    <t>Date 
Submitted</t>
  </si>
  <si>
    <t>Next 
Due Date</t>
  </si>
  <si>
    <t>WUL - Water Use Licence</t>
  </si>
  <si>
    <t>EMP PA  - EMP Performance Assessment</t>
  </si>
  <si>
    <t>No. of Findings</t>
  </si>
  <si>
    <t>Conclusion of Assessor</t>
  </si>
  <si>
    <t>Audit / Assessments</t>
  </si>
  <si>
    <t>Assessor</t>
  </si>
  <si>
    <t>Scrap Metal</t>
  </si>
  <si>
    <t>List / Detail</t>
  </si>
  <si>
    <t>Total Treated</t>
  </si>
  <si>
    <t>Waste License</t>
  </si>
  <si>
    <t xml:space="preserve"> </t>
  </si>
  <si>
    <t>Maximum Licenced Volume in m³ per Quarter</t>
  </si>
  <si>
    <t xml:space="preserve"> Underground Dewatering</t>
  </si>
  <si>
    <t>Maximum Licenced Volume per Quarter (m³)</t>
  </si>
  <si>
    <t>Flocculants</t>
  </si>
  <si>
    <t>Sodium Nitrite</t>
  </si>
  <si>
    <t xml:space="preserve"> E-Waste</t>
  </si>
  <si>
    <t>⁸ Include explosive boxes</t>
  </si>
  <si>
    <t>₁₀ Confirmed species only</t>
  </si>
  <si>
    <t>₁₁ Confirmed species only</t>
  </si>
  <si>
    <t>₁₂ Chlorofluorocarbons</t>
  </si>
  <si>
    <t>Area of Pits</t>
  </si>
  <si>
    <t>Area of Topsoil Stockpiles</t>
  </si>
  <si>
    <t>Area of Waste Rock Dumps</t>
  </si>
  <si>
    <t>Land Disturbance</t>
  </si>
  <si>
    <t>E-Waste</t>
  </si>
  <si>
    <t>IWWMP / GN 704</t>
  </si>
  <si>
    <t>Legal Compliance</t>
  </si>
  <si>
    <t>CAP</t>
  </si>
  <si>
    <t>Internal EMS</t>
  </si>
  <si>
    <t>Other</t>
  </si>
  <si>
    <t>Maximum Licenced Volume in m³ per Annum</t>
  </si>
  <si>
    <t>Maximum Licenced Volume per Annum (m³)</t>
  </si>
  <si>
    <t>1.   COMPLIANCE</t>
  </si>
  <si>
    <t>2.   ASSURANCE</t>
  </si>
  <si>
    <t>3.   MONITORING</t>
  </si>
  <si>
    <t>4.   PERFORMANCE</t>
  </si>
  <si>
    <t xml:space="preserve">   4.9   Ozone Depleting Substances</t>
  </si>
  <si>
    <t>5.   PROJECTS AND ACHIEVEMENTS</t>
  </si>
  <si>
    <t>Total water use on mine</t>
  </si>
  <si>
    <t>Percentage recycled water</t>
  </si>
  <si>
    <t>kWh</t>
  </si>
  <si>
    <t>kg</t>
  </si>
  <si>
    <t>Total electricity used</t>
  </si>
  <si>
    <t>t</t>
  </si>
  <si>
    <t>Oxy-acetylene</t>
  </si>
  <si>
    <t>g/t</t>
  </si>
  <si>
    <t>FeSi use in gram  per tonne treated</t>
  </si>
  <si>
    <t>Oils and Hydraulic fluids  (in l) per tonne treated</t>
  </si>
  <si>
    <t>litre /tonne</t>
  </si>
  <si>
    <r>
      <t>Hazardous waste disposed in m</t>
    </r>
    <r>
      <rPr>
        <sz val="10"/>
        <color theme="0"/>
        <rFont val="Calibri"/>
        <family val="2"/>
      </rPr>
      <t>³</t>
    </r>
    <r>
      <rPr>
        <sz val="10"/>
        <color theme="0"/>
        <rFont val="Calibri"/>
        <family val="2"/>
        <scheme val="minor"/>
      </rPr>
      <t xml:space="preserve"> (Optional)</t>
    </r>
  </si>
  <si>
    <t>Domestic Waste Disposed  in m³ (Optional)</t>
  </si>
  <si>
    <t>Waste Recycled</t>
  </si>
  <si>
    <t xml:space="preserve">We hereby acknowledge the contents of this report and confirms that it is a  true  reflection of the current state of the environment at the operation. </t>
  </si>
  <si>
    <t xml:space="preserve"> Applicable Legislation (In terms of):</t>
  </si>
  <si>
    <t>EMP PA³</t>
  </si>
  <si>
    <t>¹ YTD: Year to Date</t>
  </si>
  <si>
    <t>² WUL: Water Use Licence</t>
  </si>
  <si>
    <t>³ EMP PA: Environmental Management Programme Performance Assessment</t>
  </si>
  <si>
    <t>Standard⁴</t>
  </si>
  <si>
    <t>LPG⁵</t>
  </si>
  <si>
    <t>Paper Bought⁶</t>
  </si>
  <si>
    <t>Trichloroethylene⁷ (TCE)</t>
  </si>
  <si>
    <t>⁵ Note Only LPG used for energy purposes (e.g. cooking, furnace), not cutting</t>
  </si>
  <si>
    <t xml:space="preserve"> Total Waste
 Incinerated⁸</t>
  </si>
  <si>
    <t>Total Protected area⁹</t>
  </si>
  <si>
    <t>⁴ Record value of standard</t>
  </si>
  <si>
    <t xml:space="preserve"> PM₁₀</t>
  </si>
  <si>
    <t xml:space="preserve"> PM₂,₅</t>
  </si>
  <si>
    <r>
      <rPr>
        <sz val="11"/>
        <color theme="1"/>
        <rFont val="Calibri"/>
        <family val="2"/>
      </rPr>
      <t xml:space="preserve">⁶ </t>
    </r>
    <r>
      <rPr>
        <i/>
        <sz val="11"/>
        <color theme="1"/>
        <rFont val="Calibri"/>
        <family val="2"/>
      </rPr>
      <t>Paper Bought: Required for Carbon Footprint Calculation</t>
    </r>
  </si>
  <si>
    <r>
      <rPr>
        <sz val="11"/>
        <color theme="1"/>
        <rFont val="Calibri"/>
        <family val="2"/>
      </rPr>
      <t xml:space="preserve">⁷ </t>
    </r>
    <r>
      <rPr>
        <i/>
        <sz val="11"/>
        <color theme="1"/>
        <rFont val="Calibri"/>
        <family val="2"/>
      </rPr>
      <t>Trichloroethylene: Chemicals used for belt splicing or degreasing agent (neat or as a component of a product, also known as "trichlor". Carcinogenic</t>
    </r>
  </si>
  <si>
    <t>⁹ e.g. Game Farms</t>
  </si>
  <si>
    <t xml:space="preserve">We hereby acknowledge the contents of this report and confirms that it is a true reflection of the current state of the environment at the operation. </t>
  </si>
  <si>
    <t xml:space="preserve"> Applicable Legislation(In terms of):</t>
  </si>
  <si>
    <r>
      <t xml:space="preserve">⁴ </t>
    </r>
    <r>
      <rPr>
        <sz val="11"/>
        <color theme="1"/>
        <rFont val="Calibri"/>
        <family val="2"/>
        <scheme val="minor"/>
      </rPr>
      <t>Record value of standard</t>
    </r>
  </si>
  <si>
    <r>
      <rPr>
        <sz val="11"/>
        <color theme="1"/>
        <rFont val="Calibri"/>
        <family val="2"/>
        <scheme val="minor"/>
      </rPr>
      <t xml:space="preserve">⁶ </t>
    </r>
    <r>
      <rPr>
        <i/>
        <sz val="11"/>
        <color theme="1"/>
        <rFont val="Calibri"/>
        <family val="2"/>
        <scheme val="minor"/>
      </rPr>
      <t>Paper Bought: Required for Carbon Footprint Calculation</t>
    </r>
  </si>
  <si>
    <r>
      <rPr>
        <sz val="11"/>
        <color theme="1"/>
        <rFont val="Calibri"/>
        <family val="2"/>
        <scheme val="minor"/>
      </rPr>
      <t xml:space="preserve">⁷ </t>
    </r>
    <r>
      <rPr>
        <i/>
        <sz val="11"/>
        <color theme="1"/>
        <rFont val="Calibri"/>
        <family val="2"/>
        <scheme val="minor"/>
      </rPr>
      <t>Trichloroethylene: Chemicals used for belt splicing or degreasing agent (neat or as a component of a product, also known as "trichlor". Carcinogenic</t>
    </r>
  </si>
  <si>
    <r>
      <t>⁹</t>
    </r>
    <r>
      <rPr>
        <sz val="11"/>
        <color theme="1"/>
        <rFont val="Calibri"/>
        <family val="2"/>
        <scheme val="minor"/>
      </rPr>
      <t xml:space="preserve"> e.g. Game Farms</t>
    </r>
  </si>
  <si>
    <t xml:space="preserve"> Applicable Legislation ( In terms of):</t>
  </si>
  <si>
    <t>1.COMPLIANCE</t>
  </si>
  <si>
    <t>1.1 Directives and Instructions</t>
  </si>
  <si>
    <t>1.2 External Statutory Audits</t>
  </si>
  <si>
    <t>1.3  Environmental Management Programme Report Commitments</t>
  </si>
  <si>
    <t>1.4  General Compliance</t>
  </si>
  <si>
    <t>1.  COMPLIANCE</t>
  </si>
  <si>
    <t xml:space="preserve">All operations are required to conduct and submit external audits / assessments as part of a self-regulatory approach, to the various environmental authorities. This section seeks to identify the assessments required per operation, the frequency of assessments as well as outcomes as communicated to authorities during the year. </t>
  </si>
  <si>
    <t xml:space="preserve">All operations are required to conduct and submit external audits / assessments as part of a self-regulatory approach, to the various environmental authorities. This section seeks to identify the assessments required per operation, the frequency of assessments, as well as outcomes as communicated to authorities during the year. </t>
  </si>
  <si>
    <t>1.1  Directives and Instructions</t>
  </si>
  <si>
    <t>1.2  External Statutory Audits</t>
  </si>
  <si>
    <t>2.  ASSURANCE</t>
  </si>
  <si>
    <t>All operations are required to conduct and submit external audits / assessments as part of a self-regulatory approach, to the various environmental authorities. This section seeks to identify the assessments required per operation, the frequency of assessments, as well as outcomes as communicated to authorities during the year.</t>
  </si>
  <si>
    <t>2.1  ISO 14001 Certification</t>
  </si>
  <si>
    <t>2.2  Incident Reporting</t>
  </si>
  <si>
    <t>2.4  Internal Assessments</t>
  </si>
  <si>
    <t>2.5  Procedure Review</t>
  </si>
  <si>
    <t>Note the procedures currently under review, as well as procedures that had been reviewed during this quarter.</t>
  </si>
  <si>
    <t>2.8  Water Management</t>
  </si>
  <si>
    <t>3.  MONITORING</t>
  </si>
  <si>
    <t xml:space="preserve"> Rehabilitation  Schedule</t>
  </si>
  <si>
    <t>Only assessments conducted by either on-site personnel, group personnel or consultants contracted for assessments to be used internally only, are noted in this section.</t>
  </si>
  <si>
    <r>
      <t xml:space="preserve">Report all the Environmental incidents for the period under review. </t>
    </r>
    <r>
      <rPr>
        <i/>
        <sz val="11"/>
        <color theme="1"/>
        <rFont val="Calibri"/>
        <family val="2"/>
        <scheme val="minor"/>
      </rPr>
      <t xml:space="preserve">Note that the figures quoted in this section need to correspond with IsoMetrix. </t>
    </r>
  </si>
  <si>
    <r>
      <t>Report on  all the Environmental incidents for the period under review.</t>
    </r>
    <r>
      <rPr>
        <i/>
        <sz val="11"/>
        <color theme="1"/>
        <rFont val="Calibri"/>
        <family val="2"/>
      </rPr>
      <t xml:space="preserve"> Note that the figures quoted in this section need to correspond with IsoMetrix. </t>
    </r>
  </si>
  <si>
    <r>
      <t xml:space="preserve">Report on all the Environmental incidents for the period under review. </t>
    </r>
    <r>
      <rPr>
        <i/>
        <sz val="11"/>
        <color theme="1"/>
        <rFont val="Calibri"/>
        <family val="2"/>
      </rPr>
      <t xml:space="preserve">Note that the figures quoted in this section need to correspond with IsoMetrix. </t>
    </r>
  </si>
  <si>
    <t>3.1  Surface Water Quality</t>
  </si>
  <si>
    <t>3.3  Air Quality</t>
  </si>
  <si>
    <t>3.4  Environmental Noise</t>
  </si>
  <si>
    <t>3.2  Surface Water Quality</t>
  </si>
  <si>
    <t>3.2  Groundwater Quality</t>
  </si>
  <si>
    <t>3.3  Groundwater Quality</t>
  </si>
  <si>
    <t>4.  PERFORMANCE</t>
  </si>
  <si>
    <t>4.1  Production</t>
  </si>
  <si>
    <t>4.2  Land Management</t>
  </si>
  <si>
    <t>4.3  Water Management</t>
  </si>
  <si>
    <t>4.3.1  Water Abstraction and Consumption</t>
  </si>
  <si>
    <t xml:space="preserve"> Abstraction from Surface Water Bodies</t>
  </si>
  <si>
    <t xml:space="preserve"> Abstraction from Groundwater (boreholes)</t>
  </si>
  <si>
    <t>Re-used / Recycled water</t>
  </si>
  <si>
    <t>4.4  Effluent Management</t>
  </si>
  <si>
    <t>Concurrent Rehabilitation Status</t>
  </si>
  <si>
    <t>Cumulative area undergoing rehabilitation</t>
  </si>
  <si>
    <t>ha</t>
  </si>
  <si>
    <t>4.5  Energy Management</t>
  </si>
  <si>
    <t>4.6  Materials Consumption</t>
  </si>
  <si>
    <t>4.7  Waste Management</t>
  </si>
  <si>
    <t>Waste Generated</t>
  </si>
  <si>
    <t>Total waste generated</t>
  </si>
  <si>
    <t>4.8  Biodiversity Management</t>
  </si>
  <si>
    <t>4.9  Ozone Depleting Substances</t>
  </si>
  <si>
    <t>5.  PROJECTS AND ACHIEVEMENTS</t>
  </si>
  <si>
    <t xml:space="preserve">This section is used to describe all current projects and findings of completed projects, as well as any achievements or awards relevant to environmental management. </t>
  </si>
  <si>
    <t>5.1  Research Projects</t>
  </si>
  <si>
    <t>5.2  Energy Efficiency Projects</t>
  </si>
  <si>
    <t xml:space="preserve">Energy efficiency is a high level priority area within Petra. The operations are encouraged to implement measures to save energy such as electricity and diesel on a gross scale or to use these resources more efficiently where gross reductions are not feasible. </t>
  </si>
  <si>
    <t>5.3  Consumption Reduction Plans</t>
  </si>
  <si>
    <t xml:space="preserve">5.4  Achievements </t>
  </si>
  <si>
    <r>
      <t>m</t>
    </r>
    <r>
      <rPr>
        <b/>
        <vertAlign val="superscript"/>
        <sz val="10"/>
        <rFont val="Calibri"/>
        <family val="2"/>
      </rPr>
      <t>3</t>
    </r>
    <r>
      <rPr>
        <b/>
        <sz val="10"/>
        <rFont val="Calibri"/>
        <family val="2"/>
        <scheme val="minor"/>
      </rPr>
      <t>/t</t>
    </r>
  </si>
  <si>
    <t>External Statutory Audits (Optional on Excel sheet)</t>
  </si>
  <si>
    <t>Internal Assessments (Optional on Excel sheet)</t>
  </si>
  <si>
    <t>kWh/t</t>
  </si>
  <si>
    <t>Electricity use per tonne treated</t>
  </si>
  <si>
    <t xml:space="preserve"> Carats Recovered</t>
  </si>
  <si>
    <t xml:space="preserve">This section indicated the progress towards concurrent rehabilitation as implemented via the Mine Rehabilitation and Closure Focus area. The figures provided must correlate with the period being reported on. </t>
  </si>
  <si>
    <t xml:space="preserve">This section indicates the progress towards concurrent rehabilitation as implemented via the Mine Rehabilitation and Closure Focus area. The figures provided must correlate with the period being reported on. </t>
  </si>
  <si>
    <t>Number of Red Data Flora species₁₀</t>
  </si>
  <si>
    <t>Number of Invasive Plant Species</t>
  </si>
  <si>
    <t>Number of Red Data Fauna Species₁₁</t>
  </si>
  <si>
    <t>Most consumption figures will be normalised by using the operations' official production figures (tonnes treated).</t>
  </si>
  <si>
    <t>Total Protected Area⁹</t>
  </si>
  <si>
    <t>Number of Red Data Flora Species₁₀</t>
  </si>
  <si>
    <t>Effluent volumes</t>
  </si>
  <si>
    <t>Effluent Discharged to Surface Water Bodies</t>
  </si>
  <si>
    <t>Effluent Discharged to a Purification Works</t>
  </si>
  <si>
    <t>Effluent Source</t>
  </si>
  <si>
    <t>Effluent  Source</t>
  </si>
  <si>
    <t>Total Area Disturbed</t>
  </si>
  <si>
    <t>Total Area Considered Rehabilitated During the Reporting Period</t>
  </si>
  <si>
    <t>Cumulative Area Considered as Rehabilitated</t>
  </si>
  <si>
    <t>Cumulative Area Undergoing Rehabilitation</t>
  </si>
  <si>
    <t>Total Area Still Requiring Rehabilitation</t>
  </si>
  <si>
    <t>Note the procedures currently under review, as well as procedures that had been reviewed during the period under review.</t>
  </si>
  <si>
    <r>
      <t xml:space="preserve">This section focuses on the number of commitments made in the Environmental Management Programme Report that is </t>
    </r>
    <r>
      <rPr>
        <b/>
        <sz val="11"/>
        <color theme="1"/>
        <rFont val="Calibri"/>
        <family val="2"/>
      </rPr>
      <t>not being implemented,</t>
    </r>
    <r>
      <rPr>
        <sz val="11"/>
        <color theme="1"/>
        <rFont val="Calibri"/>
        <family val="2"/>
      </rPr>
      <t xml:space="preserve"> as well as the action plans to address the non-compliance. 
</t>
    </r>
    <r>
      <rPr>
        <i/>
        <sz val="11"/>
        <color theme="1"/>
        <rFont val="Calibri"/>
        <family val="2"/>
      </rPr>
      <t>Commitments complied with or actions already completed, do not need to be reported on.</t>
    </r>
    <r>
      <rPr>
        <sz val="11"/>
        <color theme="1"/>
        <rFont val="Calibri"/>
        <family val="2"/>
      </rPr>
      <t xml:space="preserve"> </t>
    </r>
  </si>
  <si>
    <r>
      <t xml:space="preserve">Report all the Environmental incidents for the period under review. </t>
    </r>
    <r>
      <rPr>
        <i/>
        <sz val="11"/>
        <color theme="1"/>
        <rFont val="Calibri"/>
        <family val="2"/>
      </rPr>
      <t xml:space="preserve">Note that the figures quoted in this section needs to correspond with IsoMetrix. </t>
    </r>
  </si>
  <si>
    <t>tonnes</t>
  </si>
  <si>
    <t>Mining Area Owned</t>
  </si>
  <si>
    <t>Mining Area Not Owned but Responsible for</t>
  </si>
  <si>
    <t>Exploration Area Owned</t>
  </si>
  <si>
    <t>Exploratoin Area not Owned but Responsible for</t>
  </si>
  <si>
    <t>Other Land Owned</t>
  </si>
  <si>
    <t>Other Land Managed but not Owned</t>
  </si>
  <si>
    <t>Total Area Considered Rehabilitated during the Reporting Period</t>
  </si>
  <si>
    <t>Area of Excavations</t>
  </si>
  <si>
    <t>Area of Overburden Dumps</t>
  </si>
  <si>
    <t>Protected Areas or Sensitive Landscapes Under Active Management</t>
  </si>
  <si>
    <t>Note the dates of the most recent surveys, as well as responsible specialists:</t>
  </si>
  <si>
    <t>ANNUAL ENVIRONMENTAL REPORT</t>
  </si>
  <si>
    <t>3.2  Ground Water Quality</t>
  </si>
  <si>
    <t xml:space="preserve">4.3.1  Water Abstraction and Consumption </t>
  </si>
  <si>
    <t>Total water use</t>
  </si>
  <si>
    <t>Total electricity use</t>
  </si>
  <si>
    <t>1. COMPLIANCE</t>
  </si>
  <si>
    <t>2.5   Procedure Review</t>
  </si>
  <si>
    <t>2.4   Internal Assessments</t>
  </si>
  <si>
    <t>2.2   Incident Reporting</t>
  </si>
  <si>
    <t>2.1   ISO 14001 Certification</t>
  </si>
  <si>
    <t>3.1   Surface Water Quality</t>
  </si>
  <si>
    <t>3.2   Groundwater Quality</t>
  </si>
  <si>
    <t>3.3   Air Quality</t>
  </si>
  <si>
    <t>3.4   Environmental Noise</t>
  </si>
  <si>
    <t>4.1   Production</t>
  </si>
  <si>
    <t>4.2   Land Management</t>
  </si>
  <si>
    <t>4.3   Water Management</t>
  </si>
  <si>
    <t>4.4   Effluent Management</t>
  </si>
  <si>
    <t>4.5   Energy Management</t>
  </si>
  <si>
    <t>4.6   Materials Consumption</t>
  </si>
  <si>
    <t>4.7   Waste Management</t>
  </si>
  <si>
    <t>4.8   Biodiversity Management</t>
  </si>
  <si>
    <t>5.1   Research Projects</t>
  </si>
  <si>
    <t>5.2   Energy Efficiency Projects</t>
  </si>
  <si>
    <t>5.3   Consumption Reduction Plans</t>
  </si>
  <si>
    <t xml:space="preserve">5.4   Achievements </t>
  </si>
  <si>
    <t>1.2   External Statutory Audits</t>
  </si>
  <si>
    <t>1.1   Directives and Instructions</t>
  </si>
  <si>
    <t>Review date</t>
  </si>
  <si>
    <t>Status</t>
  </si>
  <si>
    <t>The compliance of Petra's Operations is measured against the applicable Environmental legislation in the respective countries of operation. The section below is dedicated to identify any non-compliances by the operations.</t>
  </si>
  <si>
    <t xml:space="preserve">This section is used to describe all current projects and findings of completed projects, as well as any achievements or awards relevant to Environmental Management. </t>
  </si>
  <si>
    <t xml:space="preserve">Most consumption figures will be normalised by using the operations' official production figures (tonnes treated). </t>
  </si>
  <si>
    <t>Responsibility</t>
  </si>
  <si>
    <t>Due Date</t>
  </si>
  <si>
    <r>
      <t xml:space="preserve">Report all the Environmental incidents for the period under review. </t>
    </r>
    <r>
      <rPr>
        <i/>
        <sz val="11"/>
        <color theme="1"/>
        <rFont val="Calibri"/>
        <family val="2"/>
      </rPr>
      <t xml:space="preserve">Note that the figures quoted in this section need to correspond with IsoMetrix. </t>
    </r>
  </si>
  <si>
    <t xml:space="preserve">All operations are required to conduct and submit external audits / assessments, as part of a self-regulatory approach, to the various environmental authorities. This section seeks to identify the assessments required per operation, the frequency of assessments, as well as outcomes as  communicated to authorities during the year. </t>
  </si>
  <si>
    <r>
      <t xml:space="preserve">This section focuses on the number of commitments made in the Environmental Management  Programme  Report that is </t>
    </r>
    <r>
      <rPr>
        <b/>
        <sz val="11"/>
        <color theme="1"/>
        <rFont val="Calibri"/>
        <family val="2"/>
      </rPr>
      <t>not being implemented,</t>
    </r>
    <r>
      <rPr>
        <sz val="11"/>
        <color theme="1"/>
        <rFont val="Calibri"/>
        <family val="2"/>
      </rPr>
      <t xml:space="preserve"> as well as the action plans to address the  non-compliance. 
</t>
    </r>
    <r>
      <rPr>
        <i/>
        <sz val="11"/>
        <color theme="1"/>
        <rFont val="Calibri"/>
        <family val="2"/>
      </rPr>
      <t>Commitments complied with or actions already completed, do not need to be reported on.</t>
    </r>
    <r>
      <rPr>
        <sz val="11"/>
        <color theme="1"/>
        <rFont val="Calibri"/>
        <family val="2"/>
      </rPr>
      <t xml:space="preserve"> </t>
    </r>
  </si>
  <si>
    <t xml:space="preserve">We hereby acknowledge the contents of this report and confirms that it is a true reflection of the current state of the Environment at the operation. </t>
  </si>
  <si>
    <t xml:space="preserve">We hereby acknowledge the contents of this report and confirms that it is true a reflection of the current state of the Environment at the operation. </t>
  </si>
  <si>
    <t>The compliance of Petra's Operations is measured against the applicable Environmental legislation in the respective countries of operation. The section below is dedicated to identify any non-compliances at the operations.</t>
  </si>
  <si>
    <t>Most consumption figures will be normalised by using the operation's official production figures (tonnes treated).</t>
  </si>
  <si>
    <t>Energy use  is the most important factor contributing to an operation's carbon footprint and must  be carefully monitored and managed.</t>
  </si>
  <si>
    <r>
      <rPr>
        <sz val="11"/>
        <color theme="1"/>
        <rFont val="Calibri"/>
        <family val="2"/>
      </rPr>
      <t xml:space="preserve">⁷ </t>
    </r>
    <r>
      <rPr>
        <i/>
        <sz val="11"/>
        <color theme="1"/>
        <rFont val="Calibri"/>
        <family val="2"/>
      </rPr>
      <t>Trichloroethylene: Chemicals used for belt splicing or degreasing agent (neat or as a component of a product, also known as "trichlor". Carcinogenic substance.</t>
    </r>
  </si>
  <si>
    <t>Number of Red Data Flora Species₁ₒ</t>
  </si>
  <si>
    <t xml:space="preserve">                                                                                                                                                                                                    </t>
  </si>
  <si>
    <t>Monitoring Report ID/name</t>
  </si>
  <si>
    <t>Monitoring Report ID/Name</t>
  </si>
  <si>
    <t>Total water use on mine in  m3/ tonne treated</t>
  </si>
  <si>
    <t>Medium</t>
  </si>
  <si>
    <t>Only Environmental Incidents rated as Medium, High or Major are reported on in this sub-section.</t>
  </si>
  <si>
    <t>Frequency:</t>
  </si>
  <si>
    <t>Standard:</t>
  </si>
  <si>
    <t>Please specify the standard against which groundwater quality is measured, as well as the frequency of monitoring:</t>
  </si>
  <si>
    <t>Specify the standard and frequency against which each element is measured:</t>
  </si>
  <si>
    <t>Frequency</t>
  </si>
  <si>
    <t>Diesel for vehicles</t>
  </si>
  <si>
    <t>Diesel  for electricity generation</t>
  </si>
  <si>
    <t>litre</t>
  </si>
  <si>
    <t>Diesel vehicles</t>
  </si>
  <si>
    <t>Diesel Electricity Generation</t>
  </si>
  <si>
    <t>Diesel electricity generation</t>
  </si>
  <si>
    <t>Diesel electricity generated</t>
  </si>
  <si>
    <t>Diesel Vehicles</t>
  </si>
  <si>
    <t>Total diesel consumption</t>
  </si>
  <si>
    <t>Total Diesel Consumption</t>
  </si>
  <si>
    <t>Department:</t>
  </si>
  <si>
    <t>Title:</t>
  </si>
  <si>
    <t>Document Number:</t>
  </si>
  <si>
    <t>Originator:</t>
  </si>
  <si>
    <t>Responsible HOD:</t>
  </si>
  <si>
    <t>Distribution</t>
  </si>
  <si>
    <t>Original Date:</t>
  </si>
  <si>
    <t>Revision Number:</t>
  </si>
  <si>
    <t>Approved:</t>
  </si>
  <si>
    <t>Name of Official:</t>
  </si>
  <si>
    <t>Designation:</t>
  </si>
  <si>
    <t>Approval Date:</t>
  </si>
  <si>
    <t>Authorisation:</t>
  </si>
  <si>
    <t>Authorisation Date:</t>
  </si>
  <si>
    <t>Revision Date:</t>
  </si>
  <si>
    <t>Next Revision Date:</t>
  </si>
  <si>
    <t>Waste tonnes hoisted</t>
  </si>
  <si>
    <t>Total Financial Provision  for Mine closure</t>
  </si>
  <si>
    <t>R</t>
  </si>
  <si>
    <t>Off-Mine Potable Water Consumption</t>
  </si>
  <si>
    <t>On mine Potable Water Consumption</t>
  </si>
  <si>
    <t>Off- Mine Potable Water Consumption</t>
  </si>
  <si>
    <t>Reason if ≥ 20%</t>
  </si>
  <si>
    <t>Rainfall</t>
  </si>
  <si>
    <t>mm</t>
  </si>
  <si>
    <t>This period</t>
  </si>
  <si>
    <r>
      <t>Re-used / recycled water in m</t>
    </r>
    <r>
      <rPr>
        <vertAlign val="superscript"/>
        <sz val="10"/>
        <rFont val="Calibri"/>
        <family val="2"/>
      </rPr>
      <t>3</t>
    </r>
    <r>
      <rPr>
        <sz val="10"/>
        <rFont val="Calibri"/>
        <family val="2"/>
        <scheme val="minor"/>
      </rPr>
      <t xml:space="preserve"> / tonne treated</t>
    </r>
  </si>
  <si>
    <r>
      <t>On Mine  potable water use in m</t>
    </r>
    <r>
      <rPr>
        <vertAlign val="superscript"/>
        <sz val="10"/>
        <rFont val="Calibri"/>
        <family val="2"/>
      </rPr>
      <t>3</t>
    </r>
    <r>
      <rPr>
        <sz val="10"/>
        <rFont val="Calibri"/>
        <family val="2"/>
      </rPr>
      <t>/ tonne treated</t>
    </r>
  </si>
  <si>
    <r>
      <t>Raw water use in m</t>
    </r>
    <r>
      <rPr>
        <vertAlign val="superscript"/>
        <sz val="10"/>
        <color theme="0"/>
        <rFont val="Calibri"/>
        <family val="2"/>
      </rPr>
      <t>3</t>
    </r>
  </si>
  <si>
    <r>
      <t>Raw water use in m</t>
    </r>
    <r>
      <rPr>
        <vertAlign val="superscript"/>
        <sz val="10"/>
        <rFont val="Calibri"/>
        <family val="2"/>
      </rPr>
      <t>3</t>
    </r>
    <r>
      <rPr>
        <sz val="10"/>
        <rFont val="Calibri"/>
        <family val="2"/>
        <scheme val="minor"/>
      </rPr>
      <t xml:space="preserve"> / tonne treated</t>
    </r>
  </si>
  <si>
    <r>
      <t>Re-used / recycled water in m</t>
    </r>
    <r>
      <rPr>
        <vertAlign val="superscript"/>
        <sz val="10"/>
        <color theme="0"/>
        <rFont val="Calibri"/>
        <family val="2"/>
      </rPr>
      <t>3</t>
    </r>
  </si>
  <si>
    <t>PROGRESS ON GROUP IMPROVEMENT STRATEGIES</t>
  </si>
  <si>
    <t>Previous period</t>
  </si>
  <si>
    <t>Deviation</t>
  </si>
  <si>
    <t>Reason if deviation ≥ 20%</t>
  </si>
  <si>
    <t>Owner if not operation itself</t>
  </si>
  <si>
    <t>% Deviation</t>
  </si>
  <si>
    <t>l/t</t>
  </si>
  <si>
    <t>Oils &amp; Hydraulic Fluids per tonne treated</t>
  </si>
  <si>
    <t>Ferrosilicon per tonne treated</t>
  </si>
  <si>
    <t>t/t</t>
  </si>
  <si>
    <t>Ferrosilicon per ton treated</t>
  </si>
  <si>
    <t>Oils &amp; Hydraulic Fluids per ton treated</t>
  </si>
  <si>
    <t>Ferrosilicon per tonne  treated</t>
  </si>
  <si>
    <t>Total waste to landfill</t>
  </si>
  <si>
    <t xml:space="preserve"> Toner / ink cartridges</t>
  </si>
  <si>
    <t>List (Names of game farms and species)</t>
  </si>
  <si>
    <t>R 134a</t>
  </si>
  <si>
    <t>Other : name</t>
  </si>
  <si>
    <t>Total ozone depleting substances</t>
  </si>
  <si>
    <t>Other:( Name)</t>
  </si>
  <si>
    <t>Total Ozone depleting substances</t>
  </si>
  <si>
    <t>Total incidents</t>
  </si>
  <si>
    <t>IMPROVEMENT STRATEGY: Significant environmental incidents</t>
  </si>
  <si>
    <t>IMPROVEMENT STRATEGY: Major  Environmental incidents</t>
  </si>
  <si>
    <t>≤ 8</t>
  </si>
  <si>
    <t>Total significant Incidents</t>
  </si>
  <si>
    <t>Significant Environmental Incidents</t>
  </si>
  <si>
    <t>Major Environmental Incidents</t>
  </si>
  <si>
    <t>Total</t>
  </si>
  <si>
    <t>Carbon Footprint: Ozone Depleting Substances</t>
  </si>
  <si>
    <t>km</t>
  </si>
  <si>
    <t>Employee commute (to and from work )</t>
  </si>
  <si>
    <t>Travel by bus</t>
  </si>
  <si>
    <t>Travel by taxi</t>
  </si>
  <si>
    <t>Travel by public transport</t>
  </si>
  <si>
    <t>Travel by train</t>
  </si>
  <si>
    <t>Travel by company owned vehicles</t>
  </si>
  <si>
    <t>Travel by private owned car</t>
  </si>
  <si>
    <t xml:space="preserve">TOTAL employee commute </t>
  </si>
  <si>
    <t>Carbon footprint: business travel</t>
  </si>
  <si>
    <t>Business travel (NOT company owned vehicles/planes)</t>
  </si>
  <si>
    <t>Business flights</t>
  </si>
  <si>
    <t>Business car hire</t>
  </si>
  <si>
    <t>Cells to be filled in. The rest will calculate</t>
  </si>
  <si>
    <t>Cells not to be filled in</t>
  </si>
  <si>
    <t>GROUP IMPROVEMENT STRATEGIES</t>
  </si>
  <si>
    <t>Q 1 PROGRESS</t>
  </si>
  <si>
    <t>Q2 PROGRESS</t>
  </si>
  <si>
    <t>Q3 PROGRESS</t>
  </si>
  <si>
    <t>Q4 PROGRESS</t>
  </si>
  <si>
    <r>
      <t>1%/Annum   (tCO</t>
    </r>
    <r>
      <rPr>
        <b/>
        <sz val="10"/>
        <color theme="1"/>
        <rFont val="Calibri"/>
        <family val="2"/>
      </rPr>
      <t>₂ e/Ct)</t>
    </r>
  </si>
  <si>
    <t xml:space="preserve">Please note any compliance issues that are material to the Operation for the period under review e.g. revision of permits and licences, communication with authorities on the issuing of authorisations,  inspections done  (and pending) by the authorities. </t>
  </si>
  <si>
    <t xml:space="preserve"> Action Taken and Progress:</t>
  </si>
  <si>
    <t>The compliance of Petra's Operations is measured against the applicable Environmental legislation                                           in the respective countries of operation. The section below is dedicated to identify any non-compliances   by the operations.</t>
  </si>
  <si>
    <t xml:space="preserve">Please note any compliance issues that are material to the Operation for the period under review e.g. revision of permits and licences, communication with authorities on the issuing of authorisations,  inspections done (and pending) by the authorities. </t>
  </si>
  <si>
    <t>Please note any compliance issues that are material to the Operation for the period under review e.g. revision of permits and licences, communication with authorities on the issuing of authorisations, inspections done (and pending) by the authorities.</t>
  </si>
  <si>
    <t>Please note any compliance issues that are material to the operation for the period under review e.g. revision of permits and licences, communication with authorities on the issuing of authorisations,  inspections to be  conducted  by them -  completed or pending.</t>
  </si>
  <si>
    <t>IWWMP/GN R704</t>
  </si>
  <si>
    <t>2.6  Concurrent Rehabilitation</t>
  </si>
  <si>
    <t>Progress</t>
  </si>
  <si>
    <t>2.7  Financial Provision</t>
  </si>
  <si>
    <t>The section below requires details on the Financial Provision.</t>
  </si>
  <si>
    <t>Financial Provision</t>
  </si>
  <si>
    <t>Total Financial Provision  for Mine closure  (Quantum)</t>
  </si>
  <si>
    <t>Has total Financial Provision for Mine Closure been submitted to and approved by the DMR?</t>
  </si>
  <si>
    <t>2.6 Concurrent Rehabilitation</t>
  </si>
  <si>
    <t>2.7   Financial Provision</t>
  </si>
  <si>
    <t>Table 26: Waste Figures</t>
  </si>
  <si>
    <t>Table 27: Biodiversity Figures</t>
  </si>
  <si>
    <t>Table 22: Water Consumption figures</t>
  </si>
  <si>
    <t>Table 23: Effluent Volumes</t>
  </si>
  <si>
    <t>Table 24: Energy Consumption</t>
  </si>
  <si>
    <t>Table 25: Materials Consumption</t>
  </si>
  <si>
    <t>Table 28: Ozone Depleting Substances</t>
  </si>
  <si>
    <t>Authority</t>
  </si>
  <si>
    <t>Date of Inspection</t>
  </si>
  <si>
    <t>Scope of visit</t>
  </si>
  <si>
    <t>Actions to address findings and progress on implementation</t>
  </si>
  <si>
    <t>Date submitted</t>
  </si>
  <si>
    <t>Next audit</t>
  </si>
  <si>
    <t>Next Audit</t>
  </si>
  <si>
    <t>Conclusion of assessor</t>
  </si>
  <si>
    <t xml:space="preserve">WUL audit </t>
  </si>
  <si>
    <t xml:space="preserve">GN704 audit </t>
  </si>
  <si>
    <t>WUL² audit</t>
  </si>
  <si>
    <t xml:space="preserve">WUL² audit </t>
  </si>
  <si>
    <t>Scope of Inspection</t>
  </si>
  <si>
    <t>Scope of inspection</t>
  </si>
  <si>
    <t>Due date</t>
  </si>
  <si>
    <t xml:space="preserve"> Date of Complaint 1:</t>
  </si>
  <si>
    <t xml:space="preserve"> Date of Complaint 2:</t>
  </si>
  <si>
    <t xml:space="preserve">Please note any compliance issues that are material to the Operation for the period under review e.g. revision of permits and licences, and communication with authorities on the issuing of authorisations. </t>
  </si>
  <si>
    <t>Actions to address and progress on implementation</t>
  </si>
  <si>
    <t xml:space="preserve"> Details of Critical Finding 1:</t>
  </si>
  <si>
    <t xml:space="preserve"> Details of Critical Finding 2:</t>
  </si>
  <si>
    <t xml:space="preserve"> Actions to address and progress on implementation
 </t>
  </si>
  <si>
    <t xml:space="preserve"> Details of Critical Finding 3:</t>
  </si>
  <si>
    <t>No</t>
  </si>
  <si>
    <t>No.</t>
  </si>
  <si>
    <t>Has amended total Financial Provision for Mine Closure been submitted to and approved by the DMR?</t>
  </si>
  <si>
    <t>Location(co-ordinates)</t>
  </si>
  <si>
    <t>Non-confor - mance</t>
  </si>
  <si>
    <t>Monitoring Report ID/      name</t>
  </si>
  <si>
    <t>Location (coordinates)</t>
  </si>
  <si>
    <t>Monitoring Point Name/      ID</t>
  </si>
  <si>
    <t>Dust Fall-Out rate</t>
  </si>
  <si>
    <t>Monitoring Report ID/  Name</t>
  </si>
  <si>
    <t>Non-Conformance</t>
  </si>
  <si>
    <t>Monitoring Report ID/ Name</t>
  </si>
  <si>
    <t>Monitoring Point ID/   Name</t>
  </si>
  <si>
    <t>Monitoring Report ID/   Name</t>
  </si>
  <si>
    <t>Locality (Coordinates)</t>
  </si>
  <si>
    <t>Health, Safety and Environmental</t>
  </si>
  <si>
    <t>Monitoring Data Sheet</t>
  </si>
  <si>
    <t>General Manager</t>
  </si>
  <si>
    <t>SC2000</t>
  </si>
  <si>
    <t>Amount</t>
  </si>
  <si>
    <t>Total Kg (0.69 L )</t>
  </si>
  <si>
    <t xml:space="preserve">Note the procedures currently under review, as well as procedures that had been reviewed during this quarter. </t>
  </si>
  <si>
    <t>Executive Summary</t>
  </si>
  <si>
    <r>
      <rPr>
        <sz val="9"/>
        <color theme="1"/>
        <rFont val="Calibri"/>
        <family val="2"/>
      </rPr>
      <t xml:space="preserve">⁶ </t>
    </r>
    <r>
      <rPr>
        <i/>
        <sz val="9"/>
        <color theme="1"/>
        <rFont val="Calibri"/>
        <family val="2"/>
      </rPr>
      <t>Paper Bought: Required for Carbon Footprint Calculation</t>
    </r>
  </si>
  <si>
    <r>
      <rPr>
        <sz val="9"/>
        <color theme="1"/>
        <rFont val="Calibri"/>
        <family val="2"/>
      </rPr>
      <t xml:space="preserve">⁷ </t>
    </r>
    <r>
      <rPr>
        <i/>
        <sz val="9"/>
        <color theme="1"/>
        <rFont val="Calibri"/>
        <family val="2"/>
      </rPr>
      <t>Trichloroethylene: Chemicals used for belt splicing or degreasing agent (neat or as a component of a product, also known as "trichlor". Carcinogenic</t>
    </r>
  </si>
  <si>
    <r>
      <t>This section focuses on the number of commitments made in the Environmental Management Programme Report that was</t>
    </r>
    <r>
      <rPr>
        <b/>
        <sz val="11"/>
        <color theme="1"/>
        <rFont val="Calibri"/>
        <family val="2"/>
      </rPr>
      <t xml:space="preserve"> being implemented,</t>
    </r>
    <r>
      <rPr>
        <sz val="11"/>
        <color theme="1"/>
        <rFont val="Calibri"/>
        <family val="2"/>
      </rPr>
      <t xml:space="preserve"> as well as the action plans to address the non-compliance. 
</t>
    </r>
    <r>
      <rPr>
        <i/>
        <sz val="11"/>
        <color theme="1"/>
        <rFont val="Calibri"/>
        <family val="2"/>
      </rPr>
      <t>Commitments complied with or actions already completed, do not need to be reported on.</t>
    </r>
    <r>
      <rPr>
        <sz val="11"/>
        <color theme="1"/>
        <rFont val="Calibri"/>
        <family val="2"/>
      </rPr>
      <t xml:space="preserve"> </t>
    </r>
  </si>
  <si>
    <t>Monitoring Point ID /  Name</t>
  </si>
  <si>
    <t>Standard: -</t>
  </si>
  <si>
    <t>Responsible</t>
  </si>
  <si>
    <t>Coordinates</t>
  </si>
  <si>
    <t>Mine Manager</t>
  </si>
  <si>
    <t>Location 
(coordinates)</t>
  </si>
  <si>
    <t>Other: Waste Audit</t>
  </si>
  <si>
    <t>Production (Official  figures to be entered)</t>
  </si>
  <si>
    <t>Cells indicating possible operational KPIs</t>
  </si>
  <si>
    <t>Cells indicating group objectives and KPIs</t>
  </si>
  <si>
    <r>
      <t>KPI on  raw water use in m</t>
    </r>
    <r>
      <rPr>
        <vertAlign val="superscript"/>
        <sz val="10"/>
        <rFont val="Calibri"/>
        <family val="2"/>
      </rPr>
      <t>3</t>
    </r>
    <r>
      <rPr>
        <sz val="10"/>
        <rFont val="Calibri"/>
        <family val="2"/>
      </rPr>
      <t>/tonne treated</t>
    </r>
  </si>
  <si>
    <r>
      <t>KPI on  re-use / recycling of water in m</t>
    </r>
    <r>
      <rPr>
        <vertAlign val="superscript"/>
        <sz val="10"/>
        <rFont val="Calibri"/>
        <family val="2"/>
      </rPr>
      <t>3</t>
    </r>
    <r>
      <rPr>
        <sz val="10"/>
        <rFont val="Calibri"/>
        <family val="2"/>
      </rPr>
      <t>/tonne treated</t>
    </r>
  </si>
  <si>
    <t>m3/t</t>
  </si>
  <si>
    <r>
      <t>m</t>
    </r>
    <r>
      <rPr>
        <b/>
        <sz val="10"/>
        <rFont val="Calibri"/>
        <family val="2"/>
      </rPr>
      <t>³</t>
    </r>
    <r>
      <rPr>
        <b/>
        <sz val="10"/>
        <rFont val="Calibri"/>
        <family val="2"/>
        <scheme val="minor"/>
      </rPr>
      <t>/t</t>
    </r>
  </si>
  <si>
    <t>≥ 1 %</t>
  </si>
  <si>
    <t xml:space="preserve">Costs of waste management </t>
  </si>
  <si>
    <t>ZAR or TZS</t>
  </si>
  <si>
    <t>List/Detail</t>
  </si>
  <si>
    <t>List/detail</t>
  </si>
  <si>
    <t>Business Travel: not company owned vehicle (own vehicle, rented vehicle)</t>
  </si>
  <si>
    <t>0 Major incidents</t>
  </si>
  <si>
    <t>Reduction strategy on carbon emissions (FY 2015 to FY 2020)</t>
  </si>
  <si>
    <t>KPI</t>
  </si>
  <si>
    <t xml:space="preserve"> ISO 14001:2015 certification for South African operations</t>
  </si>
  <si>
    <t>All operations to retain certification</t>
  </si>
  <si>
    <t>Waste</t>
  </si>
  <si>
    <t>External Statutory Audits: not conducted by authorities, but by third parties</t>
  </si>
  <si>
    <t>Authority inspections/audits</t>
  </si>
  <si>
    <t>Progress on actions</t>
  </si>
  <si>
    <t>Number of findings</t>
  </si>
  <si>
    <t>Inspections/audits conducted by authorities e.g. DWS, DEA, DMR, MEM, etc</t>
  </si>
  <si>
    <t>Purpose of audit</t>
  </si>
  <si>
    <t>OPERATION:</t>
  </si>
  <si>
    <t xml:space="preserve">Other: </t>
  </si>
  <si>
    <r>
      <t>≤</t>
    </r>
    <r>
      <rPr>
        <b/>
        <sz val="8.5"/>
        <color theme="1"/>
        <rFont val="Calibri"/>
        <family val="2"/>
      </rPr>
      <t xml:space="preserve"> 1 per operation p.a.</t>
    </r>
  </si>
  <si>
    <t>Please note the details of the Operation's certification, as well as active action plans.</t>
  </si>
  <si>
    <t xml:space="preserve">Please note the details of the Operation's certification, as well as active action plans. </t>
  </si>
  <si>
    <t xml:space="preserve">Please note the details of the operation's certification, as well as active action plans.  </t>
  </si>
  <si>
    <t>1% reduction YOY</t>
  </si>
  <si>
    <t xml:space="preserve">Standard:  </t>
  </si>
  <si>
    <t xml:space="preserve">Standard: </t>
  </si>
  <si>
    <t xml:space="preserve">Frequency: </t>
  </si>
  <si>
    <t>Reason if KPI is not met</t>
  </si>
  <si>
    <t xml:space="preserve">KPI </t>
  </si>
  <si>
    <t>Reason(s) if KPI has not been met</t>
  </si>
  <si>
    <t>KPI value</t>
  </si>
  <si>
    <t>4.10  Carbon emissions</t>
  </si>
  <si>
    <t xml:space="preserve">The KPI for Petra Diamonds  is  that all South African operations are to retain their ISO 14001:2015 certification </t>
  </si>
  <si>
    <t>Reason if KPI is  not met</t>
  </si>
  <si>
    <t>Reason if KPI has not been met</t>
  </si>
  <si>
    <t>List/ detail</t>
  </si>
  <si>
    <t>List /detail</t>
  </si>
  <si>
    <t>Sodium Nitrite (Blue) - 1kg per 13 L Fluid</t>
  </si>
  <si>
    <t>Used to determine legal compliance and Environmental  performance in terms of water abstraction and consumption:</t>
  </si>
  <si>
    <t>Permitted (licenced) maximum volumes of water per source ae indicated below:</t>
  </si>
  <si>
    <t>Used to determine legal compliance and Environmental performance  in terms of water abstraction and consumption:</t>
  </si>
  <si>
    <t>Used to determine legal compliance and environmental performance in terms of water abstraction and consumption:</t>
  </si>
  <si>
    <t>Used to determine legal compliance and Environmental performance in terms of water abstraction and consumption:</t>
  </si>
  <si>
    <t>Used to determine legal compliance and Environmental performance on water management in terms of water abstraction and consumption:</t>
  </si>
  <si>
    <t>Permitted (licenced) maximum volumes of water per source are indicated below:</t>
  </si>
  <si>
    <r>
      <t xml:space="preserve">The Group HSEQ data analyst calculates the carbon emissions of each operation, as well as Petra Diamonds, from information submitted by the operations. Direct, as well as indirect emissions are calculated and annual third party audits are conducted to verify the final calculations, as well as reliability, transparency and accuracy of all data submitted.
</t>
    </r>
    <r>
      <rPr>
        <i/>
        <sz val="10"/>
        <color rgb="FFFF0000"/>
        <rFont val="Calibri"/>
        <family val="2"/>
      </rPr>
      <t xml:space="preserve">The KPI for Petra Diamonds  is that all operations will implement strategies or measures to reduce their annual emissions per carat (tCO₂ e/Ct) by 1% per annum
</t>
    </r>
  </si>
  <si>
    <r>
      <t>The Group HSEQ data analyst calculates the carbon emissions of each operation, as well as Petra Diamonds, from information submitted by the operations. Direct, as well as indirect emissions are calculated and annual third party audits are conducted to verify the final calculations, as well as reliability, transparency and accuracy of all data submitted.
T</t>
    </r>
    <r>
      <rPr>
        <sz val="11"/>
        <color rgb="FFFF0000"/>
        <rFont val="Calibri"/>
        <family val="2"/>
      </rPr>
      <t xml:space="preserve">he KPI for Petra Diamonds  is that all operations will implement strategies or measures to reduce their annual emissions per carat (tCO₂ e/Ct) by 1% per annum
</t>
    </r>
  </si>
  <si>
    <r>
      <t xml:space="preserve">The Group HSEQ data analyst calculates the carbon emissions of each operation, as well as Petra Diamonds, from information submitted by the operations. Direct, as well as indirect emissions are calculated and annual third party audits are conducted to verify the final calculations, as well as reliability, transparency and accuracy of all data submitted.
</t>
    </r>
    <r>
      <rPr>
        <i/>
        <sz val="11"/>
        <color rgb="FFFF0000"/>
        <rFont val="Calibri"/>
        <family val="2"/>
      </rPr>
      <t>The KPI for Petra Diamonds  is that all operations will implement strategies or measures to reduce their annual emissions per carat (tCO₂ e/Ct) by 1% per annum</t>
    </r>
    <r>
      <rPr>
        <sz val="11"/>
        <color theme="1"/>
        <rFont val="Calibri"/>
        <family val="2"/>
      </rPr>
      <t xml:space="preserve">
</t>
    </r>
  </si>
  <si>
    <r>
      <t xml:space="preserve">The Group HSEQ data analyst calculates the carbon emissions of each operation, as well as Petra Diamonds, from information submitted by the operations. Direct, as well as indirect emissions are calculated and annual third party audits are conducted to verify the final calculations, as well as reliability, transparency and accuracy of all data submitted.
</t>
    </r>
    <r>
      <rPr>
        <i/>
        <sz val="11"/>
        <color rgb="FFFF0000"/>
        <rFont val="Calibri"/>
        <family val="2"/>
      </rPr>
      <t xml:space="preserve">The KPI for Petra Diamonds  is that all operations will implement strategies or measures to reduce their annual emissions per carat (tCO₂ e/Ct) by 1% per annum
</t>
    </r>
  </si>
  <si>
    <t>List of Actions to Address Instruction</t>
  </si>
  <si>
    <t>Due Date of Reply:</t>
  </si>
  <si>
    <t xml:space="preserve"> List of Actions to address instruction:</t>
  </si>
  <si>
    <t>Table 1: Details of Directives / Pre-directives/ Instructions</t>
  </si>
  <si>
    <t>Table 3: Outcome of External Statutory Audits by Third Parties</t>
  </si>
  <si>
    <t>Table 2: External Statutory Audits by Third parties</t>
  </si>
  <si>
    <t>1.3   Authority Audits and Inspections</t>
  </si>
  <si>
    <t>Authorities are mandated to do site inspections/audits to check on compliance to permit and license conditions, as well as general compliance to all applicable legislation. This section indicates all authority inspections conducted in this quarter, as well as the outcomes thereof.</t>
  </si>
  <si>
    <t>Table 4: Outcome of Authority Audits and Inspections</t>
  </si>
  <si>
    <r>
      <t xml:space="preserve">Table 4: Outcome of </t>
    </r>
    <r>
      <rPr>
        <b/>
        <sz val="11"/>
        <color rgb="FF4F81BD"/>
        <rFont val="Calibri"/>
        <family val="2"/>
      </rPr>
      <t xml:space="preserve">Authority </t>
    </r>
    <r>
      <rPr>
        <sz val="11"/>
        <color rgb="FF4F81BD"/>
        <rFont val="Calibri"/>
        <family val="2"/>
      </rPr>
      <t>Audits and Inspections</t>
    </r>
  </si>
  <si>
    <r>
      <t xml:space="preserve">Table 3: Outcome of External Statutory Audits by </t>
    </r>
    <r>
      <rPr>
        <b/>
        <sz val="11"/>
        <color rgb="FF4F81BD"/>
        <rFont val="Calibri"/>
        <family val="2"/>
      </rPr>
      <t>Third Parties</t>
    </r>
  </si>
  <si>
    <r>
      <t xml:space="preserve">Table 2: External Statutory Audits by </t>
    </r>
    <r>
      <rPr>
        <b/>
        <sz val="11"/>
        <color rgb="FF4F81BD"/>
        <rFont val="Calibri"/>
        <family val="2"/>
      </rPr>
      <t>Third Parties</t>
    </r>
  </si>
  <si>
    <t>1.3 Authority Audits and Inspections</t>
  </si>
  <si>
    <t>Table 2: External Statutory Audits by Third Parties</t>
  </si>
  <si>
    <t>Table 4: Outcome of Authority audits and Inspections</t>
  </si>
  <si>
    <r>
      <t>Table 2: External Statutory Audits by</t>
    </r>
    <r>
      <rPr>
        <b/>
        <sz val="11"/>
        <color rgb="FF4F81BD"/>
        <rFont val="Calibri"/>
        <family val="2"/>
      </rPr>
      <t xml:space="preserve"> Third Parties</t>
    </r>
  </si>
  <si>
    <t>Table 3: Outcomes of External Statutory Audits by Third Parties</t>
  </si>
  <si>
    <t>1.3  Authority Audits and Inspections</t>
  </si>
  <si>
    <t>Table 3: Outcome of External Statutory Audits by Third parties</t>
  </si>
  <si>
    <r>
      <t xml:space="preserve">Table 3: Outcome of External Statutory Audits by </t>
    </r>
    <r>
      <rPr>
        <b/>
        <sz val="11"/>
        <color rgb="FF4F81BD"/>
        <rFont val="Calibri"/>
        <family val="2"/>
        <scheme val="minor"/>
      </rPr>
      <t>Third Parties</t>
    </r>
  </si>
  <si>
    <r>
      <t xml:space="preserve">Table 2: External Statutory Audits by </t>
    </r>
    <r>
      <rPr>
        <b/>
        <sz val="11"/>
        <color rgb="FF4F81BD"/>
        <rFont val="Calibri"/>
        <family val="2"/>
        <scheme val="minor"/>
      </rPr>
      <t>Third Parties</t>
    </r>
  </si>
  <si>
    <t>1.4  Environmental Management Programme Report Commitments</t>
  </si>
  <si>
    <t>1.5 General Compliance</t>
  </si>
  <si>
    <t>1.6  External Complaints</t>
  </si>
  <si>
    <t>1.4    Environmental Management Programme Report Commitments</t>
  </si>
  <si>
    <t>1.6   External Complaints</t>
  </si>
  <si>
    <t>Table 5: EMPR Implementation</t>
  </si>
  <si>
    <t>Table 6: Details of External Complaints</t>
  </si>
  <si>
    <t>Table6: Details of External Complaints</t>
  </si>
  <si>
    <t>1.5  General Compliance</t>
  </si>
  <si>
    <t>Table 7: Details of ISO 14001 Audits</t>
  </si>
  <si>
    <t>2.3  Significant Environmental Incidents</t>
  </si>
  <si>
    <t xml:space="preserve"> Description and progress on actions to address the incident</t>
  </si>
  <si>
    <t>Severity</t>
  </si>
  <si>
    <t>Investigation Status</t>
  </si>
  <si>
    <t>Table 8: Number of Environmental Incidents per Severity Class</t>
  </si>
  <si>
    <t>Table 9: Serious Environmental Incidents</t>
  </si>
  <si>
    <t>Table 9: Significant Environmental Incidents</t>
  </si>
  <si>
    <t>Description and progress on actions to address the incident</t>
  </si>
  <si>
    <t>Table 10: Internal Assessments</t>
  </si>
  <si>
    <t>2.3   Significant  Environmental Incidents</t>
  </si>
  <si>
    <t>Table109: Internal Assessments</t>
  </si>
  <si>
    <t>Table 11: Procedure Review</t>
  </si>
  <si>
    <t>Table 12: Concurrent Rehabilitation</t>
  </si>
  <si>
    <t>Table 13: Financial Provision</t>
  </si>
  <si>
    <t>This section seeks to supply information on the annually required amendment of the Financial Provision calculations and costs</t>
  </si>
  <si>
    <t>Table 14: Group Water Management Strategy Implementation</t>
  </si>
  <si>
    <t>Each operation must provide details on the annual update of their water management strategy, as well as their predictive water balance.</t>
  </si>
  <si>
    <t>This section deals with the monitoring done by each operation.</t>
  </si>
  <si>
    <t>Standard against which surface water quality is measured, as well as the frequency of monitoring to be supplied:</t>
  </si>
  <si>
    <t>Table 16: Surface Water Quality Non-conformances</t>
  </si>
  <si>
    <r>
      <t>Standard</t>
    </r>
    <r>
      <rPr>
        <vertAlign val="superscript"/>
        <sz val="10"/>
        <color theme="0"/>
        <rFont val="Calibri"/>
        <family val="2"/>
      </rPr>
      <t>4</t>
    </r>
  </si>
  <si>
    <t>Table 17: Groundwater Quality Non-conformances</t>
  </si>
  <si>
    <r>
      <t>Monitoring details for fall-out dust, PM</t>
    </r>
    <r>
      <rPr>
        <vertAlign val="subscript"/>
        <sz val="11"/>
        <color theme="1"/>
        <rFont val="Calibri"/>
        <family val="2"/>
      </rPr>
      <t xml:space="preserve">10 </t>
    </r>
    <r>
      <rPr>
        <sz val="11"/>
        <color theme="1"/>
        <rFont val="Calibri"/>
        <family val="2"/>
      </rPr>
      <t>and PM</t>
    </r>
    <r>
      <rPr>
        <vertAlign val="subscript"/>
        <sz val="11"/>
        <color theme="1"/>
        <rFont val="Calibri"/>
        <family val="2"/>
      </rPr>
      <t>2.5</t>
    </r>
    <r>
      <rPr>
        <sz val="11"/>
        <color theme="1"/>
        <rFont val="Calibri"/>
        <family val="2"/>
      </rPr>
      <t xml:space="preserve"> sampling are recorded in this section.</t>
    </r>
  </si>
  <si>
    <t>Standard and frequency against which each element is measured:</t>
  </si>
  <si>
    <t>Standard against which each element is measured, as well as the monitoring frequency:</t>
  </si>
  <si>
    <t>Table 18: Air Quality Monitoring Non-conformances</t>
  </si>
  <si>
    <r>
      <t>PM</t>
    </r>
    <r>
      <rPr>
        <vertAlign val="subscript"/>
        <sz val="11"/>
        <color theme="0"/>
        <rFont val="Calibri"/>
        <family val="2"/>
      </rPr>
      <t xml:space="preserve"> 10</t>
    </r>
  </si>
  <si>
    <r>
      <t>PM</t>
    </r>
    <r>
      <rPr>
        <vertAlign val="subscript"/>
        <sz val="11"/>
        <color theme="0"/>
        <rFont val="Calibri"/>
        <family val="2"/>
      </rPr>
      <t xml:space="preserve"> 2.5</t>
    </r>
  </si>
  <si>
    <t>Standard against which Environmental noise is measured, as well as the frequency of monitoring:</t>
  </si>
  <si>
    <t>Table 19: Environmental Noise Monitoring Non-conformances</t>
  </si>
  <si>
    <t>Table 16: Surface Water Quality Non-conformance</t>
  </si>
  <si>
    <t>Table 17: Groundwater Quality Non-conformance</t>
  </si>
  <si>
    <r>
      <t xml:space="preserve">PM </t>
    </r>
    <r>
      <rPr>
        <vertAlign val="subscript"/>
        <sz val="8"/>
        <color theme="0"/>
        <rFont val="Calibri"/>
        <family val="2"/>
      </rPr>
      <t>10</t>
    </r>
  </si>
  <si>
    <r>
      <t>PM</t>
    </r>
    <r>
      <rPr>
        <vertAlign val="subscript"/>
        <sz val="8"/>
        <color theme="0"/>
        <rFont val="Calibri"/>
        <family val="2"/>
      </rPr>
      <t xml:space="preserve"> 2.5</t>
    </r>
  </si>
  <si>
    <t>Monitoring details for fall-out dust, PM₁₀ and PM₂,₅ sampling are recorded in this section.</t>
  </si>
  <si>
    <t>Standard against which surface water quality is measured, as well as monitoring frequency to be supplied:</t>
  </si>
  <si>
    <r>
      <t xml:space="preserve">PM </t>
    </r>
    <r>
      <rPr>
        <vertAlign val="subscript"/>
        <sz val="10"/>
        <color theme="0"/>
        <rFont val="Calibri"/>
        <family val="2"/>
      </rPr>
      <t>10</t>
    </r>
    <r>
      <rPr>
        <sz val="10"/>
        <color theme="0"/>
        <rFont val="Calibri"/>
        <family val="2"/>
      </rPr>
      <t xml:space="preserve">
(µg/m</t>
    </r>
    <r>
      <rPr>
        <vertAlign val="superscript"/>
        <sz val="10"/>
        <color theme="0"/>
        <rFont val="Calibri"/>
        <family val="2"/>
      </rPr>
      <t>3</t>
    </r>
    <r>
      <rPr>
        <sz val="10"/>
        <color theme="0"/>
        <rFont val="Calibri"/>
        <family val="2"/>
      </rPr>
      <t>)</t>
    </r>
  </si>
  <si>
    <r>
      <t xml:space="preserve">PM </t>
    </r>
    <r>
      <rPr>
        <vertAlign val="subscript"/>
        <sz val="10"/>
        <color theme="0"/>
        <rFont val="Calibri"/>
        <family val="2"/>
      </rPr>
      <t>2.5</t>
    </r>
    <r>
      <rPr>
        <sz val="10"/>
        <color theme="0"/>
        <rFont val="Calibri"/>
        <family val="2"/>
      </rPr>
      <t xml:space="preserve">
(µg/m</t>
    </r>
    <r>
      <rPr>
        <vertAlign val="superscript"/>
        <sz val="10"/>
        <color theme="0"/>
        <rFont val="Calibri"/>
        <family val="2"/>
      </rPr>
      <t>3</t>
    </r>
    <r>
      <rPr>
        <sz val="10"/>
        <color theme="0"/>
        <rFont val="Calibri"/>
        <family val="2"/>
      </rPr>
      <t>)</t>
    </r>
  </si>
  <si>
    <t xml:space="preserve">This section deals with the monitoring done by each operation. </t>
  </si>
  <si>
    <t>The standard against which groundwater quality is measured, as well as the monitoring frequency is of concern in this section:</t>
  </si>
  <si>
    <t xml:space="preserve">Monitoring details for fall-out dust, PM₁₀ and PM₂,₅ sampling are recorded in this section.
</t>
  </si>
  <si>
    <r>
      <t xml:space="preserve">PM </t>
    </r>
    <r>
      <rPr>
        <vertAlign val="subscript"/>
        <sz val="9"/>
        <color theme="0"/>
        <rFont val="Calibri"/>
        <family val="2"/>
        <scheme val="minor"/>
      </rPr>
      <t>10</t>
    </r>
    <r>
      <rPr>
        <sz val="9"/>
        <color theme="0"/>
        <rFont val="Calibri"/>
        <family val="2"/>
        <scheme val="minor"/>
      </rPr>
      <t xml:space="preserve">
(µg/m</t>
    </r>
    <r>
      <rPr>
        <vertAlign val="superscript"/>
        <sz val="9"/>
        <color theme="0"/>
        <rFont val="Calibri"/>
        <family val="2"/>
        <scheme val="minor"/>
      </rPr>
      <t>3</t>
    </r>
    <r>
      <rPr>
        <sz val="9"/>
        <color theme="0"/>
        <rFont val="Calibri"/>
        <family val="2"/>
        <scheme val="minor"/>
      </rPr>
      <t>)</t>
    </r>
  </si>
  <si>
    <r>
      <t xml:space="preserve">PM </t>
    </r>
    <r>
      <rPr>
        <vertAlign val="subscript"/>
        <sz val="9"/>
        <color theme="0"/>
        <rFont val="Calibri"/>
        <family val="2"/>
        <scheme val="minor"/>
      </rPr>
      <t>2.5</t>
    </r>
    <r>
      <rPr>
        <sz val="9"/>
        <color theme="0"/>
        <rFont val="Calibri"/>
        <family val="2"/>
        <scheme val="minor"/>
      </rPr>
      <t xml:space="preserve">
(µg/m</t>
    </r>
    <r>
      <rPr>
        <vertAlign val="superscript"/>
        <sz val="9"/>
        <color theme="0"/>
        <rFont val="Calibri"/>
        <family val="2"/>
        <scheme val="minor"/>
      </rPr>
      <t>3</t>
    </r>
    <r>
      <rPr>
        <sz val="9"/>
        <color theme="0"/>
        <rFont val="Calibri"/>
        <family val="2"/>
        <scheme val="minor"/>
      </rPr>
      <t>)</t>
    </r>
  </si>
  <si>
    <r>
      <t xml:space="preserve">PM </t>
    </r>
    <r>
      <rPr>
        <vertAlign val="subscript"/>
        <sz val="11"/>
        <color theme="0"/>
        <rFont val="Calibri"/>
        <family val="2"/>
      </rPr>
      <t>10</t>
    </r>
  </si>
  <si>
    <r>
      <t xml:space="preserve">PM </t>
    </r>
    <r>
      <rPr>
        <vertAlign val="subscript"/>
        <sz val="11"/>
        <color theme="0"/>
        <rFont val="Calibri"/>
        <family val="2"/>
      </rPr>
      <t>2.5</t>
    </r>
  </si>
  <si>
    <t xml:space="preserve">The standard against which groundwater quality is measured, as well as the monitoring frequency is of concern in this section:
</t>
  </si>
  <si>
    <t xml:space="preserve">This section seeks to describe the progress made by operations regarding their physical performance in the implementation of sound environmental management principles. Units specified for each element to be reported on, are crucial for performance monitoring. </t>
  </si>
  <si>
    <t xml:space="preserve">This section seeks to describe the progress made by operations regarding their physical performance in the implementation of sound environmental management principles. Units specified for each element to be reported on, are crucial for performance monitoring. . </t>
  </si>
  <si>
    <t>Table 20: Production Figures</t>
  </si>
  <si>
    <t>This section indicates the progress towards concurrent rehabilitation as implemented via the Mine Rehabilitation and Closure Focus area. The figures provided must correlate with the period being reported on.</t>
  </si>
  <si>
    <t>This section seeks to describe the progress made by operations regarding their physical performance in the implementation of sound environmental management principles. Units specified for each element to be reported on, are crucial for performance monitoring</t>
  </si>
  <si>
    <t>Table 20 Production Figures</t>
  </si>
  <si>
    <t>Table 21: Concurrent Rehabilitation figures</t>
  </si>
  <si>
    <t>Type of survey/study</t>
  </si>
  <si>
    <t>Date</t>
  </si>
  <si>
    <t>Responsible specialists</t>
  </si>
  <si>
    <t>Note the dates of most recent surveys as well as responsible specialists:</t>
  </si>
  <si>
    <t>Type of survey/study Date</t>
  </si>
  <si>
    <t>This data is required for the carbon footprint calculation</t>
  </si>
  <si>
    <t>Table 21 Concurrent Rehabilitation figures</t>
  </si>
  <si>
    <t>Table 28 Ozone Depleting Substances</t>
  </si>
  <si>
    <t>Table20 Production Figures</t>
  </si>
  <si>
    <t>Table 26: Materials Consumption</t>
  </si>
  <si>
    <t>Table 26: Energy Consumption</t>
  </si>
  <si>
    <t xml:space="preserve">1.3  Authority Audits and Inspections </t>
  </si>
  <si>
    <t>2.9  Waste Management</t>
  </si>
  <si>
    <t>4.10  Carbon Emissions</t>
  </si>
  <si>
    <t>Table 1: Details of Directives / pre-directives / Instructions</t>
  </si>
  <si>
    <t>Table 4:  Outcome of Authority Audits and Inspections</t>
  </si>
  <si>
    <t>Table 7: Details of ISO 14 001 Audits</t>
  </si>
  <si>
    <t>4.10 Carbon emissions</t>
  </si>
  <si>
    <t>Table10 : Internal Assessments</t>
  </si>
  <si>
    <t>1.1  Directives, Pre-directives and Instructions</t>
  </si>
  <si>
    <t>1.2  External Statutory Audits by Third parties</t>
  </si>
  <si>
    <t>2.9 Waste Management</t>
  </si>
  <si>
    <t>4.10 Carbon Emissions</t>
  </si>
  <si>
    <t>Table 1: Details of Directives, Pre-directives and Instructions</t>
  </si>
  <si>
    <t>Table 4: Outcome of AuthorityAudits and  Inspections</t>
  </si>
  <si>
    <t>Table10: Internal Assessments</t>
  </si>
  <si>
    <t>1.6  External Comlaints</t>
  </si>
  <si>
    <t>Table 1: Details of Directives,Pre-directives and  Instructions</t>
  </si>
  <si>
    <t>Table 4: Outcome of Authority Audits and  Inspections</t>
  </si>
  <si>
    <t>Table 8 Number of Environmental Incidents per Severity Class</t>
  </si>
  <si>
    <t>Table 3: Outcome of External Statutory Audits</t>
  </si>
  <si>
    <t>Table 27: Materials Consumption</t>
  </si>
  <si>
    <t>Jul'19</t>
  </si>
  <si>
    <t>Aug'19</t>
  </si>
  <si>
    <t>Sept'19</t>
  </si>
  <si>
    <t>Oct '19</t>
  </si>
  <si>
    <t>Nov'19</t>
  </si>
  <si>
    <t>Dec'19</t>
  </si>
  <si>
    <t>Jan'20</t>
  </si>
  <si>
    <t>Feb'20</t>
  </si>
  <si>
    <t>Mar'20</t>
  </si>
  <si>
    <t>Apr'20</t>
  </si>
  <si>
    <t>May'20</t>
  </si>
  <si>
    <t>Jun'20</t>
  </si>
  <si>
    <t>Total 
FY 2020</t>
  </si>
  <si>
    <r>
      <t xml:space="preserve">Percentage change in Total Financial Provision costs as compared to </t>
    </r>
    <r>
      <rPr>
        <sz val="9"/>
        <color theme="0"/>
        <rFont val="Calibri"/>
        <family val="2"/>
        <scheme val="minor"/>
      </rPr>
      <t>FY 2019</t>
    </r>
  </si>
  <si>
    <r>
      <t xml:space="preserve">Percentage change in Total water use on mine per tonne treated as compared to </t>
    </r>
    <r>
      <rPr>
        <sz val="9"/>
        <color theme="0"/>
        <rFont val="Calibri"/>
        <family val="2"/>
        <scheme val="minor"/>
      </rPr>
      <t>FY 2019</t>
    </r>
  </si>
  <si>
    <t>Change in percentage recycled/re-used water as compared to FY 2019</t>
  </si>
  <si>
    <t>Change in percentage total electricity use on mine as compared to FY 2019</t>
  </si>
  <si>
    <t>Carbon Footprint: Employee commute (To be reported quarterly , but bienally updated in Q2 only)</t>
  </si>
  <si>
    <t>FY 2020</t>
  </si>
  <si>
    <t>≥ 1%</t>
  </si>
  <si>
    <t xml:space="preserve">Reduction in total tonnage of waste disposed to landfill </t>
  </si>
  <si>
    <t>Diesel for vehicles (TMM)  per ton treated</t>
  </si>
  <si>
    <r>
      <t>New water intake in m</t>
    </r>
    <r>
      <rPr>
        <sz val="10"/>
        <color theme="0"/>
        <rFont val="Calibri"/>
        <family val="2"/>
      </rPr>
      <t>³</t>
    </r>
  </si>
  <si>
    <t>New water intake in m³/tonne treated</t>
  </si>
  <si>
    <t>KPI on new water Intake</t>
  </si>
  <si>
    <r>
      <t>Consumptive water intake in m</t>
    </r>
    <r>
      <rPr>
        <sz val="10"/>
        <color theme="0"/>
        <rFont val="Calibri"/>
        <family val="2"/>
      </rPr>
      <t>³</t>
    </r>
  </si>
  <si>
    <t>Consumptive water intake in m³/tonne treated</t>
  </si>
  <si>
    <t>KPI on consumptive water Intake</t>
  </si>
  <si>
    <r>
      <rPr>
        <b/>
        <sz val="12"/>
        <color theme="1"/>
        <rFont val="Calibri"/>
        <family val="2"/>
        <scheme val="minor"/>
      </rPr>
      <t>IMPROVEMENT STRATEGY:</t>
    </r>
    <r>
      <rPr>
        <sz val="10"/>
        <color theme="1"/>
        <rFont val="Calibri"/>
        <family val="2"/>
        <scheme val="minor"/>
      </rPr>
      <t xml:space="preserve">  Year on Year 1% improvement (reduction) in water use efficiency measured in m</t>
    </r>
    <r>
      <rPr>
        <vertAlign val="superscript"/>
        <sz val="10"/>
        <color theme="1"/>
        <rFont val="Calibri"/>
        <family val="2"/>
        <scheme val="minor"/>
      </rPr>
      <t>3</t>
    </r>
    <r>
      <rPr>
        <sz val="10"/>
        <color theme="1"/>
        <rFont val="Calibri"/>
        <family val="2"/>
        <scheme val="minor"/>
      </rPr>
      <t>/t</t>
    </r>
  </si>
  <si>
    <t xml:space="preserve">IMPROVEMENT STRATEGY:1% improvement (increase) in the percentage of total water recycled on site   </t>
  </si>
  <si>
    <t>Dewatering from underground released (not used in mining circuit)</t>
  </si>
  <si>
    <t>Underground dewatering used in mining water circuit</t>
  </si>
  <si>
    <t>IMPROVEMENT STRATEGY : 1% mprovement (reduction)  in diesel use for Trackless Mobile Machines   mesured in l/t</t>
  </si>
  <si>
    <t>IMPROVEMENT STRATEGY: Year on year 1% improvement (reduction) in  electricity efficiency measured in kWh per ton treated</t>
  </si>
  <si>
    <t>PROGRESS ON GROUP IMPROVEMENT STRATEGIES (TARGETS)  (feedback Compulsary  FY2020)</t>
  </si>
  <si>
    <t>Directives,  Instructions</t>
  </si>
  <si>
    <t>implementation of Waste Optimisation strategy : 100% according to schedule</t>
  </si>
  <si>
    <t>100% according to schedule</t>
  </si>
  <si>
    <t>Implementation of Integrated Water Management Strategy : 100% according to schedule</t>
  </si>
  <si>
    <t>implementation of Ecological Management strategy : 100% according to schedule</t>
  </si>
  <si>
    <t>FY 2020 PROGRESS</t>
  </si>
  <si>
    <t>Waste Site/License</t>
  </si>
  <si>
    <t>FY 2020-Quarter 1</t>
  </si>
  <si>
    <t xml:space="preserve"> Date of Directive or  Instruction:</t>
  </si>
  <si>
    <r>
      <t xml:space="preserve">The operation is to note any </t>
    </r>
    <r>
      <rPr>
        <i/>
        <sz val="11"/>
        <color rgb="FF000000"/>
        <rFont val="Calibri"/>
        <family val="2"/>
      </rPr>
      <t xml:space="preserve">Directives or Instructions </t>
    </r>
    <r>
      <rPr>
        <sz val="11"/>
        <color rgb="FF000000"/>
        <rFont val="Calibri"/>
        <family val="2"/>
      </rPr>
      <t>received from Environmental authorities during the period under  review.</t>
    </r>
  </si>
  <si>
    <t>Table 1: Details of Directives /  Instructions</t>
  </si>
  <si>
    <t>Number of Directives / Instructions for the operation YTD¹</t>
  </si>
  <si>
    <t>The KPI for Petra Diamonds is to have not more than one directive or instruction (≤ 1) per operation for FY 2020</t>
  </si>
  <si>
    <t>The operation is to note any Directives  or Instructions received from Environmental authorities during the period under review.</t>
  </si>
  <si>
    <t>Table 1: Details of Directives/ Instructions</t>
  </si>
  <si>
    <t xml:space="preserve"> Date of Directive /Instruction:</t>
  </si>
  <si>
    <t>The KPI for Petra Diamonds is to have not more than one directive or instruction (≤ 1) per operation for FY 2020.</t>
  </si>
  <si>
    <t>The operation is to note any Directives or  Instructions received from Environmental authorities during the period under review.</t>
  </si>
  <si>
    <t xml:space="preserve"> Date of Directive/ Instruction
</t>
  </si>
  <si>
    <t>Number of Directives /Instructions for the operation YTD¹</t>
  </si>
  <si>
    <r>
      <t xml:space="preserve">The operation is to note any </t>
    </r>
    <r>
      <rPr>
        <i/>
        <sz val="11"/>
        <color rgb="FF000000"/>
        <rFont val="Calibri"/>
        <family val="2"/>
        <scheme val="minor"/>
      </rPr>
      <t>Directives or Instructions</t>
    </r>
    <r>
      <rPr>
        <sz val="11"/>
        <color rgb="FF000000"/>
        <rFont val="Calibri"/>
        <family val="2"/>
        <scheme val="minor"/>
      </rPr>
      <t xml:space="preserve"> received from Environmental authorities during the period under review.</t>
    </r>
  </si>
  <si>
    <t>Table 1: Details of Directives / Instructions</t>
  </si>
  <si>
    <t xml:space="preserve"> Date of Directive / Instruction:</t>
  </si>
  <si>
    <r>
      <t>Number of Directives / Instructions for the operation YTD</t>
    </r>
    <r>
      <rPr>
        <sz val="10"/>
        <color theme="0"/>
        <rFont val="Calibri"/>
        <family val="2"/>
      </rPr>
      <t>¹</t>
    </r>
  </si>
  <si>
    <t>1.6 External complaints</t>
  </si>
  <si>
    <t>The operation is to note any Directives or Instructions received from Environmental authorities during the period under review.</t>
  </si>
  <si>
    <t xml:space="preserve"> Date of Directive /Instruction
 </t>
  </si>
  <si>
    <t>Number of Directives/Instructions for the operation YTD¹</t>
  </si>
  <si>
    <t>The KPI for Petra Diamonds is to have not more than one directive or  instruction (≤ 1) per operation for FY 2020.</t>
  </si>
  <si>
    <t>The KPI for Petra Diamonds is 100% completion of closure and rehabilitation documents.</t>
  </si>
  <si>
    <t>Please provide details on the progress regarding all legislated required documentation for Mine Closure and Rehabilitation</t>
  </si>
  <si>
    <t>Legislated required documentation for Mine Closure and rehabilitation</t>
  </si>
  <si>
    <t>Percentage change in Total Financial Provision costs as compared to FY 2019</t>
  </si>
  <si>
    <t>Has total Financial Provision for mine Closure been amended in FY 2020?</t>
  </si>
  <si>
    <t>Comment</t>
  </si>
  <si>
    <t xml:space="preserve">2.8  Implementation of Group Environmental strategies </t>
  </si>
  <si>
    <t xml:space="preserve">Integrated Water Management Strategy </t>
  </si>
  <si>
    <t xml:space="preserve">Progress on implementation </t>
  </si>
  <si>
    <t>Waste Optimisation Strategy</t>
  </si>
  <si>
    <t>Ecological Management Strategy</t>
  </si>
  <si>
    <t>Table 14: Implementation of Integrated Water Management Strategy, Waste Optimisation Strategy  and Ecological Management
 Strategy</t>
  </si>
  <si>
    <t>Strategy</t>
  </si>
  <si>
    <t>Each operation must provide details on their progress ito the implementation of the  Integrated Water Management, Waste optimisation and Ecological Management strategies according to schedule</t>
  </si>
  <si>
    <t>Table 15: Surface Water Quality Non-conformances</t>
  </si>
  <si>
    <t>Table 16: Ground Water Quality Non-conformances</t>
  </si>
  <si>
    <t>Table 17: Air Quality Monitoring  Non-conformances</t>
  </si>
  <si>
    <t>Table 18: Environmental Noise Monitoring Non-conformances</t>
  </si>
  <si>
    <t>Table 19: Production Figures</t>
  </si>
  <si>
    <t>Table 20: Concurrent Rehabilitation figures</t>
  </si>
  <si>
    <t>Table 21: Water Consumption figures</t>
  </si>
  <si>
    <t>Table 22: Effluent Volumes</t>
  </si>
  <si>
    <t xml:space="preserve">Table 23: Energy Consumption </t>
  </si>
  <si>
    <t xml:space="preserve">Table 24: Materials Consumption </t>
  </si>
  <si>
    <t>Table 25: Waste Figures</t>
  </si>
  <si>
    <t>Table 26: Biodiversity Figures</t>
  </si>
  <si>
    <t>Table 27: Ozone Depleting Substances</t>
  </si>
  <si>
    <t>2.8  Implementation of Group Strategies</t>
  </si>
  <si>
    <t>2.6  Mine Closure and Rehabilitation</t>
  </si>
  <si>
    <t>Table 12:  Progress on Legislated Mine Closure and Rehabilitation Documentation</t>
  </si>
  <si>
    <t>Table 12: Progress on Legislated Mine Closure and Rehabilitation Documentation</t>
  </si>
  <si>
    <t>Table 14: Implementation of Group Strategies</t>
  </si>
  <si>
    <t>Table 17: Air Quality Monitoring Non-conformances</t>
  </si>
  <si>
    <t>Table 18: Environmental Noise Monitoring non-conformances</t>
  </si>
  <si>
    <t>Table 15: Surface Water Quality Non-conformance</t>
  </si>
  <si>
    <t>Table 16: Ground Water Quality Non-conformance</t>
  </si>
  <si>
    <t>Table 18 Environmental Noise Monitoring non-conformances</t>
  </si>
  <si>
    <t>Table 16 Groundwater Quality Non-conformance</t>
  </si>
  <si>
    <t>Table 17: Air Quality Monitoring Non-conformance</t>
  </si>
  <si>
    <t>Table 18: Environmental Noise Monitoring Non-Conformance</t>
  </si>
  <si>
    <t>Table 20: Land Ownership Figures</t>
  </si>
  <si>
    <t>Table 22: Land disturbance figures</t>
  </si>
  <si>
    <t>Table 23: Water Consumption figures</t>
  </si>
  <si>
    <t>Table 24: Effluent Volumes</t>
  </si>
  <si>
    <t>Table 25: Energy Consumption</t>
  </si>
  <si>
    <t>Table 27: Waste Figures</t>
  </si>
  <si>
    <t>Table 28: Biodiversity Figures</t>
  </si>
  <si>
    <t>Table 29: Ozone Depleting Substances</t>
  </si>
  <si>
    <t>Table 16: Groundwater Quality Non-conformance</t>
  </si>
  <si>
    <t>Table 23: Energy Consumption</t>
  </si>
  <si>
    <t>Table 24: Materials Consumption</t>
  </si>
  <si>
    <t>comment</t>
  </si>
  <si>
    <t>Table 14: Implementation of Integrated Water Management Strategy, Waste Optimisation Strategy 
 and Ecological Management
 Strategy</t>
  </si>
  <si>
    <t>strategy</t>
  </si>
  <si>
    <t>Progress on implementation</t>
  </si>
  <si>
    <t>previous period</t>
  </si>
  <si>
    <t>Table 14: Implementation of Integrated Water Management Strategy, Waste Optimisation Strategy
  and Ecological Management
 Strategy</t>
  </si>
  <si>
    <t>Table 14: Implementation of Integrated Water Management Strategy, Waste Optimisation Strategy  
and Ecological Management  Strategy</t>
  </si>
  <si>
    <t>Progress on Implementation</t>
  </si>
  <si>
    <t>Integrated Water Management Strategy</t>
  </si>
  <si>
    <t>he section below requires details on the Financial Provision.</t>
  </si>
  <si>
    <t>Area of fine mine waste (slimes dams)</t>
  </si>
  <si>
    <t>Area of  coarse mine waste (tailings)</t>
  </si>
  <si>
    <t>Mine waste</t>
  </si>
  <si>
    <t>fines (slimes)</t>
  </si>
  <si>
    <t>coarse (tailings)</t>
  </si>
  <si>
    <t>New water</t>
  </si>
  <si>
    <t xml:space="preserve">Consumptive water </t>
  </si>
  <si>
    <t>Underground Dewatering water used in mining circuit</t>
  </si>
  <si>
    <t>Underground Dewatering water  NOT used in mining circuit</t>
  </si>
  <si>
    <t>m³/t</t>
  </si>
  <si>
    <t>Percentage change  in total water use per ton treated (as compared to FY 2019)</t>
  </si>
  <si>
    <t>Water use efficiency (Total water use per ton treated)</t>
  </si>
  <si>
    <t>Permitted (licenced) maximum volumes of water per discharge point are indicated below:</t>
  </si>
  <si>
    <t>Change in percentage recycled/re-used water (as compared to FY 2019)</t>
  </si>
  <si>
    <t>litre/t</t>
  </si>
  <si>
    <t>Percentage change in diesel use (TMM) as compared to FY 2019</t>
  </si>
  <si>
    <t>Mine Waste</t>
  </si>
  <si>
    <t>fine (slimes)</t>
  </si>
  <si>
    <t>Percentage change in total tonnage of waste to landfill (general and hazardous)</t>
  </si>
  <si>
    <t xml:space="preserve">1% YOY reduction </t>
  </si>
  <si>
    <t>Fine (slimes)</t>
  </si>
  <si>
    <t>Coarse (tailings)</t>
  </si>
  <si>
    <t>Conveyor belting send for recycling</t>
  </si>
  <si>
    <t>IMPROVEMENT STRATEGY: Year on Year 1% improvement  on  waste  disposed to landfill</t>
  </si>
  <si>
    <t>ZAR/  TZS</t>
  </si>
  <si>
    <t>Total waste costs</t>
  </si>
  <si>
    <t>Waste Costs</t>
  </si>
  <si>
    <t>Hazardous waste</t>
  </si>
  <si>
    <t>Domestic waste</t>
  </si>
  <si>
    <t xml:space="preserve">Percentage recycled water </t>
  </si>
  <si>
    <t xml:space="preserve">KPI value:Diesel for vehicles (TMM)  per ton treated FY 2019 -1% </t>
  </si>
  <si>
    <t>KPI value: Electricity use per tonne treated FY 2019 - 1%</t>
  </si>
  <si>
    <t>KPI value: Total waste to landfill in FY 2019 -1%</t>
  </si>
  <si>
    <t>KPI value:Total water use on mine in  m3/ tonne treated FY 2019- 1%</t>
  </si>
  <si>
    <t>KPI value:Percentage recycled water Fy 2019  +1%</t>
  </si>
  <si>
    <t xml:space="preserve">Not required FY19  </t>
  </si>
  <si>
    <t>z=3*1000</t>
  </si>
  <si>
    <t xml:space="preserve"> North crusher 2 and rockbreaker development in second quarter</t>
  </si>
  <si>
    <t>Total power failure during November 2019</t>
  </si>
  <si>
    <t>Garden maintanance during summer time</t>
  </si>
  <si>
    <t>More conveyor damages during 2nd quarter</t>
  </si>
  <si>
    <t>Maintenance on machinery and equipment during 2nd quarter.</t>
  </si>
  <si>
    <t>HIV Aids Caimpains during 2nd quarter.</t>
  </si>
  <si>
    <t>Explosive boxes that was burned at Internal landfill site and HIV Aids campaign.</t>
  </si>
  <si>
    <t>1520000m³</t>
  </si>
  <si>
    <t>24000m³/a</t>
  </si>
  <si>
    <t>349368m³/a</t>
  </si>
  <si>
    <t>Acquired from Magalies Water through City of Tshwane as and when required - no limit is prescribed.</t>
  </si>
  <si>
    <t xml:space="preserve">90000m³ Cullinan sewage treatment plant </t>
  </si>
  <si>
    <t>Premier Game Farm - ± 1800 ha
Wilger Dam Game Farm - ± 800 ha
Wilger Dam - ± 70 ha
Ant sanctuary 3.24 ha</t>
  </si>
  <si>
    <t xml:space="preserve">Diamond Ant </t>
  </si>
  <si>
    <t xml:space="preserve">347 879 259 </t>
  </si>
  <si>
    <t xml:space="preserve">Yes </t>
  </si>
  <si>
    <t xml:space="preserve">Submitted to the DMR in February 2019. No feedback has been received from the DMR as yet. </t>
  </si>
  <si>
    <t xml:space="preserve">A technical rehabilitation site visit was conducted in August by Digby Wells company, CDM is awaiting the draft document before end October 2019 </t>
  </si>
  <si>
    <t xml:space="preserve">Rehabilitation plan </t>
  </si>
  <si>
    <t xml:space="preserve">Mine Closure Risk Assessment </t>
  </si>
  <si>
    <t>Site visit was conducted in September, CDM is awaiting the draft document by end Sep 2019</t>
  </si>
  <si>
    <t xml:space="preserve">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
</t>
  </si>
  <si>
    <t>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t>
  </si>
  <si>
    <t>Maintenance and repairs on aircon systems due to higher than normal hot temperatures experienced during 2 nd quarter.</t>
  </si>
  <si>
    <t>Less development done in waste rock</t>
  </si>
  <si>
    <t>Lower tons treated from dumps</t>
  </si>
  <si>
    <t>Due to floods and loss of water infrastructure no water could be pumped to CDM, No RAW water was used from February by CDM</t>
  </si>
  <si>
    <t>See comment above</t>
  </si>
  <si>
    <t>See comment for RAW water</t>
  </si>
  <si>
    <t>Les production time during this quarter due to Covid-19 lockdown resulted in less water pumped from No.7 Dam for production purposes.</t>
  </si>
  <si>
    <t>More rain received during previous quarter resulted in more water reporting underground.</t>
  </si>
  <si>
    <t>Ass per comment s above</t>
  </si>
  <si>
    <t>Bulk diesel added to tailings tanks during this quarter</t>
  </si>
  <si>
    <t>Operaring of generator as eskom announced level 4 load shedding during February 2020</t>
  </si>
  <si>
    <t>See comments above</t>
  </si>
  <si>
    <t>Les production time during this quarter due to Covid-19 lockdown resulted in less electricity used.</t>
  </si>
  <si>
    <t>Due to Covid-19 lockdown less traveling was done and garden services was reduced.</t>
  </si>
  <si>
    <t>Les production time during this quarter due to Covid-19 lockdown resulted lower demand to treat roadways for dust suppression.</t>
  </si>
  <si>
    <t>Bulk order done during this quarter</t>
  </si>
  <si>
    <t>Year end reports, HSE awareness campaigns during January 2020 and preperation for Audits done during this quarter.</t>
  </si>
  <si>
    <t>In order to ensure compliance to CDM waste objectives more effor was done with regards to Re-use, reduce and recycling of waste.</t>
  </si>
  <si>
    <t>Less waste was disposed to landfill as per CDM objectives and more waste was re-used/recycled which should be seen as a positive for CDM.</t>
  </si>
  <si>
    <t>None</t>
  </si>
  <si>
    <t>?</t>
  </si>
  <si>
    <r>
      <rPr>
        <sz val="11"/>
        <color rgb="FFFF0000"/>
        <rFont val="Calibri"/>
        <family val="2"/>
      </rPr>
      <t>90000(360000)</t>
    </r>
    <r>
      <rPr>
        <sz val="11"/>
        <color theme="1"/>
        <rFont val="Calibri"/>
        <family val="2"/>
      </rPr>
      <t>m³ Cullinan sewage treatment plant</t>
    </r>
  </si>
  <si>
    <t>Previous year recoded % waste recycled and not total waste to landfill</t>
  </si>
  <si>
    <t>2673.24</t>
  </si>
  <si>
    <t>6 080 000</t>
  </si>
  <si>
    <t xml:space="preserve">No reduction programmes or plans implemented during in FY20. </t>
  </si>
  <si>
    <t>Certification Retained</t>
  </si>
  <si>
    <t>90% completed</t>
  </si>
  <si>
    <t xml:space="preserve">90% completed </t>
  </si>
  <si>
    <t xml:space="preserve">50% completed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</si>
</sst>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R&quot;\ #,##0;[Red]&quot;R&quot;\ \-#,##0"/>
    <numFmt numFmtId="164" formatCode="_ [$R-1C09]\ * #,##0.00_ ;_ [$R-1C09]\ * \-#,##0.00_ ;_ [$R-1C09]\ * &quot;-&quot;??_ ;_ @_ "/>
    <numFmt numFmtId="165" formatCode="&quot;R&quot;#,##0.00"/>
    <numFmt numFmtId="166" formatCode="0.000"/>
    <numFmt numFmtId="167" formatCode="#,##0.000"/>
    <numFmt numFmtId="168" formatCode="#,##0.0000"/>
    <numFmt numFmtId="169" formatCode="#,##0.00000"/>
    <numFmt numFmtId="170" formatCode="0.0"/>
  </numFmts>
  <fonts count="122" x14ac:knownFonts="1">
    <font>
      <sz val="11"/>
      <color theme="1"/>
      <name val="Calibri"/>
      <family val="2"/>
      <scheme val="minor"/>
    </font>
    <font>
      <b/>
      <sz val="11"/>
      <color theme="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i/>
      <sz val="10"/>
      <color theme="1"/>
      <name val="Calibri"/>
      <family val="2"/>
      <scheme val="minor"/>
    </font>
    <font>
      <sz val="10"/>
      <name val="Calibri"/>
      <family val="2"/>
      <scheme val="minor"/>
    </font>
    <font>
      <u/>
      <sz val="11"/>
      <color theme="10"/>
      <name val="Calibri"/>
      <family val="2"/>
    </font>
    <font>
      <b/>
      <sz val="9"/>
      <color indexed="81"/>
      <name val="Tahoma"/>
      <family val="2"/>
    </font>
    <font>
      <sz val="9"/>
      <color indexed="81"/>
      <name val="Tahoma"/>
      <family val="2"/>
    </font>
    <font>
      <sz val="10"/>
      <color theme="1"/>
      <name val="Segoe UI"/>
      <family val="2"/>
    </font>
    <font>
      <u/>
      <sz val="10"/>
      <color theme="10"/>
      <name val="Segoe UI"/>
      <family val="2"/>
    </font>
    <font>
      <b/>
      <sz val="13"/>
      <color theme="1"/>
      <name val="Segoe UI"/>
      <family val="2"/>
    </font>
    <font>
      <sz val="11"/>
      <color theme="1"/>
      <name val="Calibri"/>
      <family val="2"/>
      <scheme val="minor"/>
    </font>
    <font>
      <sz val="10"/>
      <color theme="0"/>
      <name val="Calibri"/>
      <family val="2"/>
    </font>
    <font>
      <sz val="10"/>
      <color theme="0"/>
      <name val="Calibri"/>
      <family val="2"/>
      <scheme val="minor"/>
    </font>
    <font>
      <b/>
      <sz val="10"/>
      <color theme="0"/>
      <name val="Calibri"/>
      <family val="2"/>
      <scheme val="minor"/>
    </font>
    <font>
      <vertAlign val="superscript"/>
      <sz val="10"/>
      <color theme="0"/>
      <name val="Calibri"/>
      <family val="2"/>
    </font>
    <font>
      <b/>
      <vertAlign val="superscript"/>
      <sz val="10"/>
      <color theme="0"/>
      <name val="Calibri"/>
      <family val="2"/>
    </font>
    <font>
      <u/>
      <sz val="10"/>
      <color theme="0"/>
      <name val="Calibri"/>
      <family val="2"/>
    </font>
    <font>
      <b/>
      <vertAlign val="superscript"/>
      <sz val="10"/>
      <name val="Calibri"/>
      <family val="2"/>
    </font>
    <font>
      <sz val="11"/>
      <color theme="0"/>
      <name val="Calibri"/>
      <family val="2"/>
    </font>
    <font>
      <sz val="10"/>
      <color theme="1"/>
      <name val="Symbol"/>
      <family val="1"/>
      <charset val="2"/>
    </font>
    <font>
      <sz val="11"/>
      <color theme="1"/>
      <name val="Calibri"/>
      <family val="2"/>
    </font>
    <font>
      <b/>
      <sz val="11"/>
      <name val="Calibri"/>
      <family val="2"/>
    </font>
    <font>
      <b/>
      <sz val="11"/>
      <color theme="1"/>
      <name val="Calibri"/>
      <family val="2"/>
    </font>
    <font>
      <sz val="11"/>
      <name val="Calibri"/>
      <family val="2"/>
    </font>
    <font>
      <b/>
      <sz val="11"/>
      <color rgb="FF000000"/>
      <name val="Calibri"/>
      <family val="2"/>
    </font>
    <font>
      <sz val="11"/>
      <color rgb="FF000000"/>
      <name val="Calibri"/>
      <family val="2"/>
    </font>
    <font>
      <i/>
      <sz val="11"/>
      <color rgb="FF000000"/>
      <name val="Calibri"/>
      <family val="2"/>
    </font>
    <font>
      <sz val="11"/>
      <color rgb="FF4F81BD"/>
      <name val="Calibri"/>
      <family val="2"/>
    </font>
    <font>
      <i/>
      <sz val="11"/>
      <name val="Calibri"/>
      <family val="2"/>
    </font>
    <font>
      <sz val="11"/>
      <color rgb="FFFF0000"/>
      <name val="Calibri"/>
      <family val="2"/>
    </font>
    <font>
      <i/>
      <sz val="11"/>
      <color theme="1"/>
      <name val="Calibri"/>
      <family val="2"/>
    </font>
    <font>
      <sz val="11"/>
      <color theme="0"/>
      <name val="Calibri"/>
      <family val="2"/>
      <scheme val="minor"/>
    </font>
    <font>
      <b/>
      <sz val="11"/>
      <name val="Calibri"/>
      <family val="2"/>
      <scheme val="minor"/>
    </font>
    <font>
      <u/>
      <sz val="11"/>
      <color theme="1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4F81BD"/>
      <name val="Calibri"/>
      <family val="2"/>
      <scheme val="minor"/>
    </font>
    <font>
      <i/>
      <sz val="11"/>
      <name val="Calibri"/>
      <family val="2"/>
      <scheme val="minor"/>
    </font>
    <font>
      <i/>
      <sz val="11"/>
      <color theme="1"/>
      <name val="Calibri"/>
      <family val="2"/>
      <scheme val="minor"/>
    </font>
    <font>
      <i/>
      <sz val="11"/>
      <color rgb="FF000000"/>
      <name val="Calibri"/>
      <family val="2"/>
      <scheme val="minor"/>
    </font>
    <font>
      <sz val="9"/>
      <color theme="0"/>
      <name val="Calibri"/>
      <family val="2"/>
    </font>
    <font>
      <u/>
      <sz val="11"/>
      <color theme="0"/>
      <name val="Calibri"/>
      <family val="2"/>
    </font>
    <font>
      <b/>
      <sz val="14"/>
      <color rgb="FFA6A6A6"/>
      <name val="Trebuchet MS"/>
      <family val="2"/>
    </font>
    <font>
      <b/>
      <sz val="14"/>
      <color theme="1"/>
      <name val="Calibri"/>
      <family val="2"/>
    </font>
    <font>
      <b/>
      <sz val="12"/>
      <color theme="1"/>
      <name val="Calibri"/>
      <family val="2"/>
    </font>
    <font>
      <sz val="10"/>
      <color theme="1"/>
      <name val="Calibri"/>
      <family val="2"/>
    </font>
    <font>
      <b/>
      <sz val="16"/>
      <color theme="1" tint="0.499984740745262"/>
      <name val="Calibri"/>
      <family val="2"/>
      <scheme val="minor"/>
    </font>
    <font>
      <b/>
      <sz val="12"/>
      <color theme="1"/>
      <name val="Calibri"/>
      <family val="2"/>
      <scheme val="minor"/>
    </font>
    <font>
      <b/>
      <sz val="11"/>
      <color theme="1"/>
      <name val="Arial"/>
      <family val="2"/>
    </font>
    <font>
      <b/>
      <sz val="11"/>
      <color rgb="FFFF0000"/>
      <name val="Calibri"/>
      <family val="2"/>
    </font>
    <font>
      <vertAlign val="superscript"/>
      <sz val="10"/>
      <name val="Calibri"/>
      <family val="2"/>
    </font>
    <font>
      <sz val="10"/>
      <name val="Calibri"/>
      <family val="2"/>
    </font>
    <font>
      <sz val="9"/>
      <color theme="0"/>
      <name val="Calibri"/>
      <family val="2"/>
      <scheme val="minor"/>
    </font>
    <font>
      <sz val="10"/>
      <color theme="0"/>
      <name val="Segoe UI"/>
      <family val="2"/>
    </font>
    <font>
      <sz val="9"/>
      <color theme="0"/>
      <name val="Segoe UI"/>
      <family val="2"/>
    </font>
    <font>
      <sz val="12"/>
      <color theme="1"/>
      <name val="Calibri"/>
      <family val="2"/>
    </font>
    <font>
      <b/>
      <sz val="11"/>
      <color rgb="FFC00000"/>
      <name val="Calibri"/>
      <family val="2"/>
    </font>
    <font>
      <sz val="9"/>
      <color theme="1"/>
      <name val="Calibri"/>
      <family val="2"/>
    </font>
    <font>
      <i/>
      <sz val="11"/>
      <color rgb="FFFF0000"/>
      <name val="Calibri"/>
      <family val="2"/>
    </font>
    <font>
      <b/>
      <sz val="12"/>
      <color theme="0"/>
      <name val="Calibri"/>
      <family val="2"/>
      <scheme val="minor"/>
    </font>
    <font>
      <b/>
      <sz val="10"/>
      <color theme="1"/>
      <name val="Calibri"/>
      <family val="2"/>
    </font>
    <font>
      <i/>
      <sz val="11"/>
      <color rgb="FFC00000"/>
      <name val="Calibri"/>
      <family val="2"/>
      <scheme val="minor"/>
    </font>
    <font>
      <b/>
      <sz val="9"/>
      <color rgb="FFFF0000"/>
      <name val="Calibri"/>
      <family val="2"/>
    </font>
    <font>
      <b/>
      <sz val="8"/>
      <color rgb="FFFF0000"/>
      <name val="Calibri"/>
      <family val="2"/>
    </font>
    <font>
      <b/>
      <sz val="8"/>
      <color theme="1"/>
      <name val="Calibri"/>
      <family val="2"/>
      <scheme val="minor"/>
    </font>
    <font>
      <b/>
      <sz val="8"/>
      <color theme="1"/>
      <name val="Calibri"/>
      <family val="2"/>
    </font>
    <font>
      <b/>
      <sz val="9"/>
      <color theme="1"/>
      <name val="Calibri"/>
      <family val="2"/>
      <scheme val="minor"/>
    </font>
    <font>
      <sz val="8"/>
      <color theme="0"/>
      <name val="Calibri"/>
      <family val="2"/>
    </font>
    <font>
      <sz val="8"/>
      <color theme="0"/>
      <name val="Segoe UI"/>
      <family val="2"/>
    </font>
    <font>
      <sz val="9"/>
      <name val="Calibri"/>
      <family val="2"/>
    </font>
    <font>
      <b/>
      <sz val="12"/>
      <color theme="1"/>
      <name val="Arial"/>
      <family val="2"/>
    </font>
    <font>
      <sz val="8"/>
      <color theme="1"/>
      <name val="Segoe UI"/>
      <family val="2"/>
    </font>
    <font>
      <sz val="8"/>
      <color rgb="FFFF0000"/>
      <name val="Segoe UI"/>
      <family val="2"/>
    </font>
    <font>
      <sz val="8"/>
      <color rgb="FF00B050"/>
      <name val="Segoe UI"/>
      <family val="2"/>
    </font>
    <font>
      <sz val="8"/>
      <color theme="1"/>
      <name val="Calibri"/>
      <family val="2"/>
    </font>
    <font>
      <sz val="9"/>
      <color theme="1"/>
      <name val="Segoe UI"/>
      <family val="2"/>
    </font>
    <font>
      <sz val="9"/>
      <color rgb="FFFF0000"/>
      <name val="Segoe UI"/>
      <family val="2"/>
    </font>
    <font>
      <sz val="7"/>
      <color theme="1"/>
      <name val="Calibri"/>
      <family val="2"/>
    </font>
    <font>
      <b/>
      <sz val="7"/>
      <color theme="1"/>
      <name val="Calibri"/>
      <family val="2"/>
    </font>
    <font>
      <sz val="9"/>
      <color theme="1"/>
      <name val="Calibri"/>
      <family val="2"/>
      <scheme val="minor"/>
    </font>
    <font>
      <b/>
      <sz val="8"/>
      <color rgb="FFC00000"/>
      <name val="Calibri"/>
      <family val="2"/>
    </font>
    <font>
      <sz val="8"/>
      <color theme="0"/>
      <name val="Calibri"/>
      <family val="2"/>
      <scheme val="minor"/>
    </font>
    <font>
      <i/>
      <sz val="9"/>
      <color theme="1"/>
      <name val="Calibri"/>
      <family val="2"/>
    </font>
    <font>
      <sz val="7"/>
      <color theme="1"/>
      <name val="Segoe UI"/>
      <family val="2"/>
    </font>
    <font>
      <sz val="7"/>
      <color rgb="FFFF0000"/>
      <name val="Calibri"/>
      <family val="2"/>
      <scheme val="minor"/>
    </font>
    <font>
      <sz val="7"/>
      <name val="Calibri"/>
      <family val="2"/>
      <scheme val="minor"/>
    </font>
    <font>
      <sz val="7"/>
      <color rgb="FF00B050"/>
      <name val="Calibri"/>
      <family val="2"/>
      <scheme val="minor"/>
    </font>
    <font>
      <sz val="7"/>
      <color theme="1"/>
      <name val="Calibri"/>
      <family val="2"/>
      <scheme val="minor"/>
    </font>
    <font>
      <b/>
      <sz val="9"/>
      <color rgb="FFC00000"/>
      <name val="Calibri"/>
      <family val="2"/>
    </font>
    <font>
      <sz val="9"/>
      <color rgb="FF00B050"/>
      <name val="Calibri"/>
      <family val="2"/>
    </font>
    <font>
      <sz val="9"/>
      <color rgb="FFFF0000"/>
      <name val="Calibri"/>
      <family val="2"/>
    </font>
    <font>
      <sz val="8"/>
      <color theme="1"/>
      <name val="Calibri"/>
      <family val="2"/>
      <scheme val="minor"/>
    </font>
    <font>
      <sz val="7"/>
      <color theme="1" tint="0.499984740745262"/>
      <name val="Calibri"/>
      <family val="2"/>
      <scheme val="minor"/>
    </font>
    <font>
      <b/>
      <sz val="10"/>
      <name val="Calibri"/>
      <family val="2"/>
    </font>
    <font>
      <b/>
      <i/>
      <sz val="10"/>
      <color theme="0"/>
      <name val="Calibri"/>
      <family val="2"/>
      <scheme val="minor"/>
    </font>
    <font>
      <b/>
      <sz val="8.5"/>
      <color theme="1"/>
      <name val="Calibri"/>
      <family val="2"/>
    </font>
    <font>
      <b/>
      <sz val="11"/>
      <color rgb="FF4F81BD"/>
      <name val="Calibri"/>
      <family val="2"/>
    </font>
    <font>
      <b/>
      <sz val="11"/>
      <color rgb="FF4F81BD"/>
      <name val="Calibri"/>
      <family val="2"/>
      <scheme val="minor"/>
    </font>
    <font>
      <sz val="8"/>
      <color rgb="FFFF0000"/>
      <name val="Calibri"/>
      <family val="2"/>
    </font>
    <font>
      <i/>
      <sz val="10"/>
      <color rgb="FFFF0000"/>
      <name val="Calibri"/>
      <family val="2"/>
    </font>
    <font>
      <i/>
      <sz val="10"/>
      <color theme="1"/>
      <name val="Segoe UI"/>
      <family val="2"/>
    </font>
    <font>
      <vertAlign val="subscript"/>
      <sz val="11"/>
      <color theme="1"/>
      <name val="Calibri"/>
      <family val="2"/>
    </font>
    <font>
      <vertAlign val="subscript"/>
      <sz val="11"/>
      <color theme="0"/>
      <name val="Calibri"/>
      <family val="2"/>
    </font>
    <font>
      <vertAlign val="subscript"/>
      <sz val="8"/>
      <color theme="0"/>
      <name val="Calibri"/>
      <family val="2"/>
    </font>
    <font>
      <vertAlign val="subscript"/>
      <sz val="10"/>
      <color theme="0"/>
      <name val="Calibri"/>
      <family val="2"/>
    </font>
    <font>
      <vertAlign val="subscript"/>
      <sz val="9"/>
      <color theme="0"/>
      <name val="Calibri"/>
      <family val="2"/>
      <scheme val="minor"/>
    </font>
    <font>
      <vertAlign val="superscript"/>
      <sz val="9"/>
      <color theme="0"/>
      <name val="Calibri"/>
      <family val="2"/>
      <scheme val="minor"/>
    </font>
    <font>
      <vertAlign val="superscript"/>
      <sz val="10"/>
      <color theme="1"/>
      <name val="Calibri"/>
      <family val="2"/>
      <scheme val="minor"/>
    </font>
    <font>
      <b/>
      <sz val="9"/>
      <color rgb="FFFF0000"/>
      <name val="Segoe UI"/>
      <family val="2"/>
    </font>
    <font>
      <b/>
      <sz val="8"/>
      <name val="Calibri"/>
      <family val="2"/>
    </font>
    <font>
      <u/>
      <sz val="9"/>
      <color indexed="81"/>
      <name val="Tahoma"/>
      <family val="2"/>
    </font>
    <font>
      <i/>
      <sz val="10"/>
      <color theme="0"/>
      <name val="Calibri"/>
      <family val="2"/>
      <scheme val="minor"/>
    </font>
    <font>
      <sz val="9"/>
      <color rgb="FF000000"/>
      <name val="Calibri"/>
      <family val="2"/>
      <scheme val="minor"/>
    </font>
    <font>
      <sz val="9"/>
      <color rgb="FF0070C0"/>
      <name val="Calibri"/>
      <family val="2"/>
    </font>
    <font>
      <sz val="10"/>
      <color rgb="FF00B050"/>
      <name val="Calibri"/>
      <family val="2"/>
      <scheme val="minor"/>
    </font>
    <font>
      <sz val="10"/>
      <color rgb="FFFF0000"/>
      <name val="Calibri"/>
      <family val="2"/>
      <scheme val="minor"/>
    </font>
    <font>
      <b/>
      <sz val="10"/>
      <color rgb="FF464C59"/>
      <name val="Arial"/>
      <family val="2"/>
    </font>
  </fonts>
  <fills count="2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66"/>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rgb="FFFFFF00"/>
        <bgColor indexed="64"/>
      </patternFill>
    </fill>
    <fill>
      <patternFill patternType="solid">
        <fgColor theme="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249977111117893"/>
        <bgColor indexed="64"/>
      </patternFill>
    </fill>
    <fill>
      <patternFill patternType="solid">
        <fgColor rgb="FFFFFF99"/>
        <bgColor indexed="64"/>
      </patternFill>
    </fill>
    <fill>
      <patternFill patternType="solid">
        <fgColor theme="2"/>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39997558519241921"/>
        <bgColor indexed="64"/>
      </patternFill>
    </fill>
  </fills>
  <borders count="6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8" fillId="0" borderId="0" applyNumberFormat="0" applyFill="0" applyBorder="0" applyAlignment="0" applyProtection="0">
      <alignment vertical="top"/>
      <protection locked="0"/>
    </xf>
    <xf numFmtId="9" fontId="14" fillId="0" borderId="0" applyFont="0" applyFill="0" applyBorder="0" applyAlignment="0" applyProtection="0"/>
  </cellStyleXfs>
  <cellXfs count="2297">
    <xf numFmtId="0" fontId="0" fillId="0" borderId="0" xfId="0"/>
    <xf numFmtId="0" fontId="4" fillId="0" borderId="0" xfId="0" applyFont="1" applyAlignment="1" applyProtection="1">
      <alignment vertical="center"/>
      <protection locked="0"/>
    </xf>
    <xf numFmtId="0" fontId="3" fillId="2" borderId="0" xfId="0"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4" fillId="0" borderId="0" xfId="0" applyFont="1" applyFill="1" applyAlignment="1" applyProtection="1">
      <alignment vertical="center"/>
      <protection locked="0"/>
    </xf>
    <xf numFmtId="0" fontId="4" fillId="2" borderId="0" xfId="0" applyFont="1" applyFill="1" applyAlignment="1" applyProtection="1">
      <alignment vertical="center"/>
      <protection locked="0"/>
    </xf>
    <xf numFmtId="0" fontId="3" fillId="4" borderId="0" xfId="0" applyFont="1" applyFill="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left" vertical="center"/>
      <protection locked="0"/>
    </xf>
    <xf numFmtId="0" fontId="4" fillId="0" borderId="0" xfId="0" applyFont="1" applyFill="1" applyBorder="1" applyAlignment="1" applyProtection="1">
      <alignment vertical="center"/>
      <protection locked="0"/>
    </xf>
    <xf numFmtId="0" fontId="1"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vertical="center" wrapText="1"/>
      <protection locked="0"/>
    </xf>
    <xf numFmtId="0" fontId="8" fillId="0" borderId="0" xfId="1" applyAlignment="1" applyProtection="1">
      <alignment vertical="center"/>
      <protection locked="0"/>
    </xf>
    <xf numFmtId="0" fontId="4" fillId="8" borderId="4" xfId="0" applyFont="1" applyFill="1" applyBorder="1" applyAlignment="1" applyProtection="1">
      <alignment horizontal="center" vertical="center"/>
      <protection locked="0"/>
    </xf>
    <xf numFmtId="0" fontId="4" fillId="13" borderId="4"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7" borderId="4" xfId="0" applyFont="1" applyFill="1" applyBorder="1" applyAlignment="1" applyProtection="1">
      <alignment horizontal="center" vertical="center"/>
    </xf>
    <xf numFmtId="0" fontId="4" fillId="6" borderId="4" xfId="0" applyNumberFormat="1" applyFont="1" applyFill="1" applyBorder="1" applyAlignment="1" applyProtection="1">
      <alignment horizontal="center" vertical="center"/>
    </xf>
    <xf numFmtId="10" fontId="4" fillId="13" borderId="4" xfId="0" applyNumberFormat="1" applyFont="1" applyFill="1" applyBorder="1" applyAlignment="1" applyProtection="1">
      <alignment horizontal="center" vertical="center"/>
    </xf>
    <xf numFmtId="10" fontId="4" fillId="6" borderId="4" xfId="0" applyNumberFormat="1" applyFont="1" applyFill="1" applyBorder="1" applyAlignment="1" applyProtection="1">
      <alignment horizontal="center" vertical="center"/>
    </xf>
    <xf numFmtId="0" fontId="3" fillId="9" borderId="4" xfId="0" applyFont="1" applyFill="1" applyBorder="1" applyAlignment="1" applyProtection="1">
      <alignment horizontal="center" vertical="center"/>
    </xf>
    <xf numFmtId="0" fontId="17" fillId="10" borderId="4" xfId="0" applyFont="1" applyFill="1" applyBorder="1" applyAlignment="1" applyProtection="1">
      <alignment horizontal="center" vertical="center"/>
    </xf>
    <xf numFmtId="0" fontId="5" fillId="15" borderId="4" xfId="0" applyFont="1" applyFill="1" applyBorder="1" applyAlignment="1" applyProtection="1">
      <alignment horizontal="center" vertical="center"/>
    </xf>
    <xf numFmtId="0" fontId="3" fillId="5" borderId="4" xfId="0" applyFont="1" applyFill="1" applyBorder="1" applyAlignment="1" applyProtection="1">
      <alignment horizontal="center" vertical="center"/>
    </xf>
    <xf numFmtId="0" fontId="3" fillId="7" borderId="4" xfId="0" applyFont="1" applyFill="1" applyBorder="1" applyAlignment="1" applyProtection="1">
      <alignment horizontal="center" vertical="center"/>
    </xf>
    <xf numFmtId="0" fontId="3" fillId="7" borderId="4" xfId="0" applyFont="1" applyFill="1" applyBorder="1" applyAlignment="1" applyProtection="1">
      <alignment horizontal="center" vertical="center" wrapText="1"/>
    </xf>
    <xf numFmtId="0" fontId="3" fillId="6" borderId="4" xfId="0" applyFont="1" applyFill="1" applyBorder="1" applyAlignment="1" applyProtection="1">
      <alignment horizontal="center" vertical="center" wrapText="1"/>
    </xf>
    <xf numFmtId="0" fontId="16" fillId="10" borderId="3" xfId="0" applyFont="1" applyFill="1" applyBorder="1" applyAlignment="1" applyProtection="1">
      <alignment horizontal="center" vertical="center"/>
    </xf>
    <xf numFmtId="0" fontId="16" fillId="10" borderId="4" xfId="0" applyFont="1" applyFill="1" applyBorder="1" applyAlignment="1" applyProtection="1">
      <alignment horizontal="center" vertical="center"/>
    </xf>
    <xf numFmtId="0" fontId="11" fillId="2" borderId="0" xfId="0" applyFont="1" applyFill="1" applyProtection="1">
      <protection locked="0"/>
    </xf>
    <xf numFmtId="0" fontId="11" fillId="0" borderId="0" xfId="0" applyFont="1" applyProtection="1">
      <protection locked="0"/>
    </xf>
    <xf numFmtId="0" fontId="13" fillId="0" borderId="0" xfId="0" applyFont="1" applyProtection="1">
      <protection locked="0"/>
    </xf>
    <xf numFmtId="0" fontId="12" fillId="0" borderId="0" xfId="1" quotePrefix="1" applyFont="1" applyAlignment="1" applyProtection="1">
      <protection locked="0"/>
    </xf>
    <xf numFmtId="0" fontId="4" fillId="0" borderId="0" xfId="0" quotePrefix="1" applyFont="1" applyProtection="1">
      <protection locked="0"/>
    </xf>
    <xf numFmtId="0" fontId="11" fillId="0" borderId="0" xfId="0" applyFont="1" applyAlignment="1" applyProtection="1">
      <alignment horizontal="left" vertical="center" indent="1"/>
      <protection locked="0"/>
    </xf>
    <xf numFmtId="0" fontId="4" fillId="0" borderId="0" xfId="0" applyFont="1" applyProtection="1">
      <protection locked="0"/>
    </xf>
    <xf numFmtId="0" fontId="11" fillId="0" borderId="0" xfId="0" applyFont="1" applyAlignment="1" applyProtection="1">
      <alignment horizontal="left" vertical="center" indent="2"/>
      <protection locked="0"/>
    </xf>
    <xf numFmtId="0" fontId="11" fillId="0" borderId="0" xfId="0" applyFont="1" applyAlignment="1" applyProtection="1">
      <alignment horizontal="center"/>
      <protection locked="0"/>
    </xf>
    <xf numFmtId="0" fontId="11" fillId="0" borderId="0" xfId="0" applyFont="1" applyAlignment="1" applyProtection="1">
      <alignment horizontal="left"/>
      <protection locked="0"/>
    </xf>
    <xf numFmtId="0" fontId="11" fillId="0" borderId="0" xfId="0" applyFont="1" applyAlignment="1" applyProtection="1">
      <alignment horizontal="justify" vertical="center"/>
      <protection locked="0"/>
    </xf>
    <xf numFmtId="0" fontId="23" fillId="0" borderId="0" xfId="0" applyFont="1" applyAlignment="1" applyProtection="1">
      <alignment horizontal="justify" vertical="center"/>
      <protection locked="0"/>
    </xf>
    <xf numFmtId="0" fontId="11" fillId="0" borderId="0" xfId="0" applyFont="1" applyAlignment="1" applyProtection="1">
      <alignment wrapText="1"/>
      <protection locked="0"/>
    </xf>
    <xf numFmtId="0" fontId="17" fillId="10" borderId="4" xfId="0" applyFont="1" applyFill="1" applyBorder="1" applyAlignment="1" applyProtection="1">
      <alignment horizontal="center" vertical="center"/>
    </xf>
    <xf numFmtId="0" fontId="4" fillId="13" borderId="4" xfId="0" applyFont="1" applyFill="1" applyBorder="1" applyAlignment="1" applyProtection="1">
      <alignment horizontal="center" vertical="center"/>
      <protection locked="0"/>
    </xf>
    <xf numFmtId="0" fontId="16" fillId="16" borderId="4" xfId="0" applyFont="1" applyFill="1" applyBorder="1" applyAlignment="1" applyProtection="1">
      <alignment horizontal="center" vertical="center"/>
    </xf>
    <xf numFmtId="0" fontId="24" fillId="0" borderId="0" xfId="0" applyFont="1" applyProtection="1">
      <protection locked="0"/>
    </xf>
    <xf numFmtId="0" fontId="25" fillId="0" borderId="0" xfId="0" applyFont="1" applyAlignment="1" applyProtection="1">
      <alignment vertical="center"/>
      <protection locked="0"/>
    </xf>
    <xf numFmtId="0" fontId="26" fillId="0" borderId="0" xfId="0" applyFont="1" applyProtection="1">
      <protection locked="0"/>
    </xf>
    <xf numFmtId="0" fontId="22" fillId="0" borderId="0" xfId="0" applyFont="1" applyProtection="1">
      <protection locked="0"/>
    </xf>
    <xf numFmtId="0" fontId="24" fillId="0" borderId="5" xfId="0" applyFont="1" applyBorder="1" applyProtection="1">
      <protection locked="0"/>
    </xf>
    <xf numFmtId="0" fontId="24" fillId="0" borderId="0" xfId="0" applyFont="1" applyAlignment="1" applyProtection="1">
      <alignment horizontal="right"/>
      <protection locked="0"/>
    </xf>
    <xf numFmtId="0" fontId="28" fillId="0" borderId="0" xfId="0" applyFont="1" applyAlignment="1" applyProtection="1">
      <alignment vertical="center"/>
      <protection locked="0"/>
    </xf>
    <xf numFmtId="0" fontId="22" fillId="0" borderId="0" xfId="0" applyFont="1" applyProtection="1"/>
    <xf numFmtId="0" fontId="29" fillId="0" borderId="0" xfId="0" applyFont="1" applyAlignment="1" applyProtection="1">
      <alignment horizontal="justify" vertical="center"/>
      <protection locked="0"/>
    </xf>
    <xf numFmtId="0" fontId="22" fillId="0" borderId="5" xfId="0" applyFont="1" applyBorder="1" applyAlignment="1" applyProtection="1">
      <alignment vertical="center"/>
    </xf>
    <xf numFmtId="0" fontId="27" fillId="0" borderId="0" xfId="0" applyFont="1" applyFill="1" applyBorder="1" applyAlignment="1" applyProtection="1">
      <alignment vertical="top" wrapText="1"/>
      <protection locked="0"/>
    </xf>
    <xf numFmtId="49" fontId="27" fillId="0" borderId="0" xfId="0" applyNumberFormat="1" applyFont="1" applyFill="1" applyBorder="1" applyAlignment="1" applyProtection="1">
      <alignment vertical="top"/>
      <protection locked="0"/>
    </xf>
    <xf numFmtId="0" fontId="27" fillId="0" borderId="0" xfId="0" applyFont="1" applyFill="1" applyBorder="1" applyAlignment="1" applyProtection="1">
      <alignment horizontal="left" vertical="center" wrapText="1"/>
      <protection locked="0"/>
    </xf>
    <xf numFmtId="0" fontId="27" fillId="0" borderId="0" xfId="0" applyFont="1" applyFill="1" applyBorder="1" applyAlignment="1" applyProtection="1">
      <alignment vertical="center" wrapText="1"/>
      <protection locked="0"/>
    </xf>
    <xf numFmtId="0" fontId="33" fillId="0" borderId="0" xfId="0" applyFont="1" applyFill="1" applyBorder="1" applyAlignment="1" applyProtection="1">
      <alignment vertical="top" wrapText="1"/>
      <protection locked="0"/>
    </xf>
    <xf numFmtId="0" fontId="27" fillId="0" borderId="0" xfId="0" applyFont="1" applyFill="1" applyBorder="1" applyAlignment="1" applyProtection="1">
      <alignment vertical="top"/>
      <protection locked="0"/>
    </xf>
    <xf numFmtId="0" fontId="22" fillId="0" borderId="0" xfId="0" applyNumberFormat="1" applyFont="1" applyFill="1" applyBorder="1" applyAlignment="1" applyProtection="1">
      <alignment vertical="top"/>
    </xf>
    <xf numFmtId="0" fontId="22" fillId="0" borderId="0" xfId="0" applyFont="1" applyBorder="1" applyAlignment="1" applyProtection="1">
      <alignment vertical="center"/>
    </xf>
    <xf numFmtId="0" fontId="22" fillId="10" borderId="4" xfId="0" applyFont="1" applyFill="1" applyBorder="1" applyAlignment="1" applyProtection="1">
      <alignment horizontal="left" vertical="center"/>
      <protection locked="0"/>
    </xf>
    <xf numFmtId="49" fontId="24" fillId="0" borderId="4" xfId="0" applyNumberFormat="1" applyFont="1" applyBorder="1" applyAlignment="1" applyProtection="1">
      <alignment horizontal="left" vertical="center"/>
      <protection locked="0"/>
    </xf>
    <xf numFmtId="0" fontId="24" fillId="0" borderId="0" xfId="0" applyFont="1" applyAlignment="1" applyProtection="1">
      <alignment horizontal="left" wrapText="1"/>
      <protection locked="0"/>
    </xf>
    <xf numFmtId="0" fontId="24" fillId="0" borderId="16" xfId="0" applyFont="1" applyBorder="1" applyAlignment="1" applyProtection="1">
      <protection locked="0"/>
    </xf>
    <xf numFmtId="0" fontId="24" fillId="0" borderId="0" xfId="0" applyFont="1" applyBorder="1" applyAlignment="1" applyProtection="1">
      <protection locked="0"/>
    </xf>
    <xf numFmtId="0" fontId="24" fillId="0" borderId="0" xfId="0" applyFont="1" applyAlignment="1" applyProtection="1">
      <protection locked="0"/>
    </xf>
    <xf numFmtId="0" fontId="22" fillId="10" borderId="4" xfId="0" applyFont="1" applyFill="1" applyBorder="1" applyAlignment="1" applyProtection="1">
      <alignment horizontal="left"/>
      <protection locked="0"/>
    </xf>
    <xf numFmtId="0" fontId="24" fillId="0" borderId="4" xfId="0" applyFont="1" applyBorder="1" applyProtection="1">
      <protection locked="0"/>
    </xf>
    <xf numFmtId="0" fontId="24" fillId="0" borderId="0" xfId="0" applyFont="1" applyBorder="1" applyAlignment="1" applyProtection="1">
      <alignment vertical="center"/>
      <protection locked="0"/>
    </xf>
    <xf numFmtId="0" fontId="24" fillId="0" borderId="0" xfId="0" applyFont="1" applyBorder="1" applyAlignment="1" applyProtection="1">
      <alignment horizontal="center"/>
      <protection locked="0"/>
    </xf>
    <xf numFmtId="0" fontId="24" fillId="0" borderId="0" xfId="0" applyFont="1" applyBorder="1" applyAlignment="1" applyProtection="1">
      <alignment horizontal="left" vertical="center"/>
      <protection locked="0"/>
    </xf>
    <xf numFmtId="0" fontId="22" fillId="10" borderId="4" xfId="0" applyFont="1" applyFill="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9" fontId="24" fillId="0" borderId="4" xfId="2" applyFont="1" applyBorder="1" applyAlignment="1" applyProtection="1">
      <alignment horizontal="center" vertical="center"/>
      <protection locked="0"/>
    </xf>
    <xf numFmtId="9" fontId="24" fillId="0" borderId="4" xfId="2" applyFont="1" applyBorder="1" applyAlignment="1" applyProtection="1">
      <alignment horizontal="center" vertical="center"/>
    </xf>
    <xf numFmtId="0" fontId="22" fillId="0" borderId="5" xfId="0" applyFont="1" applyBorder="1" applyAlignment="1" applyProtection="1">
      <alignment vertical="center"/>
      <protection locked="0"/>
    </xf>
    <xf numFmtId="0" fontId="8" fillId="0" borderId="0" xfId="1" quotePrefix="1" applyFont="1" applyAlignment="1" applyProtection="1">
      <protection locked="0"/>
    </xf>
    <xf numFmtId="0" fontId="24" fillId="0" borderId="0" xfId="0" quotePrefix="1" applyFont="1" applyProtection="1">
      <protection locked="0"/>
    </xf>
    <xf numFmtId="0" fontId="0" fillId="0" borderId="0" xfId="0" applyFont="1" applyProtection="1">
      <protection locked="0"/>
    </xf>
    <xf numFmtId="0" fontId="36" fillId="0" borderId="0" xfId="0" applyFont="1" applyAlignment="1" applyProtection="1">
      <alignment vertical="center"/>
      <protection locked="0"/>
    </xf>
    <xf numFmtId="0" fontId="2" fillId="0" borderId="0" xfId="0" applyFont="1" applyProtection="1">
      <protection locked="0"/>
    </xf>
    <xf numFmtId="0" fontId="37" fillId="0" borderId="0" xfId="1" quotePrefix="1" applyFont="1" applyAlignment="1" applyProtection="1">
      <protection locked="0"/>
    </xf>
    <xf numFmtId="0" fontId="0" fillId="0" borderId="0" xfId="0" quotePrefix="1" applyFont="1" applyProtection="1">
      <protection locked="0"/>
    </xf>
    <xf numFmtId="0" fontId="35" fillId="0" borderId="0" xfId="0" applyFont="1" applyProtection="1">
      <protection locked="0"/>
    </xf>
    <xf numFmtId="0" fontId="0" fillId="0" borderId="5" xfId="0" applyFont="1" applyBorder="1" applyProtection="1">
      <protection locked="0"/>
    </xf>
    <xf numFmtId="0" fontId="0" fillId="0" borderId="0" xfId="0" applyFont="1" applyAlignment="1" applyProtection="1">
      <alignment horizontal="right"/>
      <protection locked="0"/>
    </xf>
    <xf numFmtId="0" fontId="39" fillId="0" borderId="0" xfId="0" applyFont="1" applyAlignment="1" applyProtection="1">
      <alignment vertical="center"/>
      <protection locked="0"/>
    </xf>
    <xf numFmtId="0" fontId="35" fillId="0" borderId="0" xfId="0" applyFont="1" applyProtection="1"/>
    <xf numFmtId="0" fontId="40" fillId="0" borderId="0" xfId="0" applyFont="1" applyAlignment="1" applyProtection="1">
      <alignment horizontal="justify" vertical="center"/>
      <protection locked="0"/>
    </xf>
    <xf numFmtId="0" fontId="38" fillId="0" borderId="0" xfId="0" applyFont="1" applyFill="1" applyBorder="1" applyAlignment="1" applyProtection="1">
      <alignment vertical="top" wrapText="1"/>
      <protection locked="0"/>
    </xf>
    <xf numFmtId="49" fontId="38" fillId="0" borderId="0" xfId="0" applyNumberFormat="1" applyFont="1" applyFill="1" applyBorder="1" applyAlignment="1" applyProtection="1">
      <alignment vertical="top"/>
      <protection locked="0"/>
    </xf>
    <xf numFmtId="0" fontId="38" fillId="0" borderId="0" xfId="0" applyFont="1" applyFill="1" applyBorder="1" applyAlignment="1" applyProtection="1">
      <alignment vertical="center" wrapText="1"/>
      <protection locked="0"/>
    </xf>
    <xf numFmtId="0" fontId="38" fillId="0" borderId="0" xfId="0" applyFont="1" applyFill="1" applyBorder="1" applyAlignment="1" applyProtection="1">
      <alignment vertical="top"/>
      <protection locked="0"/>
    </xf>
    <xf numFmtId="0" fontId="35" fillId="0" borderId="0" xfId="0" applyNumberFormat="1" applyFont="1" applyFill="1" applyBorder="1" applyAlignment="1" applyProtection="1">
      <alignment vertical="top"/>
    </xf>
    <xf numFmtId="0" fontId="35" fillId="0" borderId="0" xfId="0" applyFont="1" applyBorder="1" applyAlignment="1" applyProtection="1">
      <alignment vertical="center"/>
    </xf>
    <xf numFmtId="0" fontId="0" fillId="0" borderId="16" xfId="0" applyFont="1" applyBorder="1" applyAlignment="1" applyProtection="1">
      <protection locked="0"/>
    </xf>
    <xf numFmtId="0" fontId="0" fillId="0" borderId="0" xfId="0" applyFont="1" applyBorder="1" applyAlignment="1" applyProtection="1">
      <protection locked="0"/>
    </xf>
    <xf numFmtId="0" fontId="0" fillId="0" borderId="0" xfId="0" applyFont="1" applyAlignment="1" applyProtection="1">
      <protection locked="0"/>
    </xf>
    <xf numFmtId="0" fontId="0" fillId="0" borderId="0" xfId="0" applyFont="1" applyBorder="1" applyAlignment="1" applyProtection="1">
      <alignment horizontal="center"/>
      <protection locked="0"/>
    </xf>
    <xf numFmtId="0" fontId="0" fillId="0" borderId="0" xfId="0" applyFont="1" applyBorder="1" applyAlignment="1" applyProtection="1">
      <alignment horizontal="left" vertical="center"/>
      <protection locked="0"/>
    </xf>
    <xf numFmtId="0" fontId="35" fillId="10" borderId="4" xfId="0" applyFont="1" applyFill="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9" fontId="0" fillId="0" borderId="4" xfId="2" applyFont="1" applyBorder="1" applyAlignment="1" applyProtection="1">
      <alignment horizontal="center" vertical="center"/>
    </xf>
    <xf numFmtId="0" fontId="15" fillId="10" borderId="4" xfId="0" applyFont="1" applyFill="1" applyBorder="1" applyAlignment="1" applyProtection="1">
      <alignment horizontal="left" wrapText="1"/>
      <protection locked="0"/>
    </xf>
    <xf numFmtId="0" fontId="31" fillId="0" borderId="5" xfId="0" applyFont="1" applyBorder="1" applyAlignment="1" applyProtection="1">
      <alignment horizontal="left" vertical="center"/>
      <protection locked="0"/>
    </xf>
    <xf numFmtId="0" fontId="24" fillId="0" borderId="4" xfId="0"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4" fillId="0" borderId="1" xfId="0" applyFont="1" applyBorder="1" applyAlignment="1" applyProtection="1">
      <alignment horizontal="center"/>
      <protection locked="0"/>
    </xf>
    <xf numFmtId="0" fontId="24" fillId="0" borderId="3" xfId="0" applyFont="1" applyBorder="1" applyAlignment="1" applyProtection="1">
      <alignment horizontal="center"/>
      <protection locked="0"/>
    </xf>
    <xf numFmtId="0" fontId="22" fillId="10" borderId="4" xfId="0" applyFont="1" applyFill="1" applyBorder="1" applyAlignment="1" applyProtection="1">
      <alignment horizontal="center" vertical="center"/>
      <protection locked="0"/>
    </xf>
    <xf numFmtId="0" fontId="24" fillId="0" borderId="0" xfId="0" applyFont="1" applyAlignment="1" applyProtection="1">
      <alignment horizontal="left" vertical="center" wrapText="1"/>
      <protection locked="0"/>
    </xf>
    <xf numFmtId="0" fontId="24" fillId="0" borderId="0" xfId="0" applyFont="1" applyBorder="1" applyAlignment="1" applyProtection="1">
      <alignment horizontal="center"/>
      <protection locked="0"/>
    </xf>
    <xf numFmtId="0" fontId="11" fillId="0" borderId="0" xfId="0" applyFont="1" applyAlignment="1" applyProtection="1">
      <alignment vertical="top"/>
      <protection locked="0"/>
    </xf>
    <xf numFmtId="0" fontId="24" fillId="0" borderId="4" xfId="0" applyFont="1" applyBorder="1" applyAlignment="1" applyProtection="1">
      <alignment horizontal="center" vertical="center"/>
      <protection locked="0"/>
    </xf>
    <xf numFmtId="0" fontId="22" fillId="10" borderId="1" xfId="0" applyFont="1" applyFill="1" applyBorder="1" applyAlignment="1" applyProtection="1">
      <alignment horizontal="left" vertical="center"/>
      <protection locked="0"/>
    </xf>
    <xf numFmtId="0" fontId="24" fillId="0" borderId="0" xfId="0" applyFont="1" applyAlignment="1" applyProtection="1">
      <alignment horizontal="left"/>
      <protection locked="0"/>
    </xf>
    <xf numFmtId="0" fontId="46" fillId="0" borderId="0" xfId="1" quotePrefix="1" applyFont="1" applyAlignment="1" applyProtection="1">
      <protection locked="0"/>
    </xf>
    <xf numFmtId="0" fontId="24" fillId="2" borderId="0" xfId="0" applyFont="1" applyFill="1" applyBorder="1" applyAlignment="1" applyProtection="1">
      <protection locked="0"/>
    </xf>
    <xf numFmtId="0" fontId="24" fillId="0" borderId="4" xfId="0" applyFont="1" applyBorder="1" applyAlignment="1" applyProtection="1">
      <alignment horizontal="center" vertical="center" wrapText="1"/>
      <protection locked="0"/>
    </xf>
    <xf numFmtId="0" fontId="22" fillId="0" borderId="0" xfId="0" applyFont="1" applyBorder="1" applyAlignment="1" applyProtection="1">
      <alignment vertical="center"/>
      <protection locked="0"/>
    </xf>
    <xf numFmtId="0" fontId="27" fillId="0" borderId="0" xfId="0" applyFont="1" applyFill="1" applyBorder="1" applyAlignment="1" applyProtection="1">
      <alignment vertical="center"/>
      <protection locked="0"/>
    </xf>
    <xf numFmtId="0" fontId="24" fillId="0" borderId="9" xfId="0" applyFont="1" applyBorder="1" applyAlignment="1" applyProtection="1">
      <protection locked="0"/>
    </xf>
    <xf numFmtId="0" fontId="11" fillId="2" borderId="0" xfId="0" applyFont="1" applyFill="1" applyBorder="1" applyProtection="1">
      <protection locked="0"/>
    </xf>
    <xf numFmtId="0" fontId="47" fillId="0" borderId="0" xfId="0" applyFont="1"/>
    <xf numFmtId="0" fontId="24" fillId="0" borderId="0" xfId="0" applyFont="1" applyAlignment="1" applyProtection="1">
      <alignment horizontal="center"/>
      <protection locked="0"/>
    </xf>
    <xf numFmtId="0" fontId="24" fillId="0" borderId="0" xfId="0" applyFont="1" applyAlignment="1" applyProtection="1">
      <alignment vertical="center"/>
      <protection locked="0"/>
    </xf>
    <xf numFmtId="0" fontId="49" fillId="0" borderId="0" xfId="0" applyFont="1" applyProtection="1">
      <protection locked="0"/>
    </xf>
    <xf numFmtId="0" fontId="0" fillId="0" borderId="0" xfId="0" applyFont="1" applyAlignment="1" applyProtection="1">
      <alignment vertical="center"/>
      <protection locked="0"/>
    </xf>
    <xf numFmtId="0" fontId="48" fillId="0" borderId="0" xfId="0" applyFont="1" applyProtection="1">
      <protection locked="0"/>
    </xf>
    <xf numFmtId="0" fontId="24" fillId="0" borderId="0" xfId="0" applyFont="1" applyFill="1" applyAlignment="1" applyProtection="1">
      <alignment vertical="center"/>
      <protection locked="0"/>
    </xf>
    <xf numFmtId="0" fontId="24" fillId="0" borderId="4" xfId="0" applyFont="1" applyBorder="1" applyAlignment="1" applyProtection="1">
      <alignment horizontal="center"/>
    </xf>
    <xf numFmtId="0" fontId="22" fillId="10" borderId="4" xfId="0" applyFont="1" applyFill="1" applyBorder="1" applyAlignment="1" applyProtection="1">
      <alignment horizontal="center"/>
      <protection locked="0"/>
    </xf>
    <xf numFmtId="0" fontId="24" fillId="0" borderId="4" xfId="0"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22" fillId="10" borderId="4" xfId="0" applyFont="1" applyFill="1" applyBorder="1" applyAlignment="1" applyProtection="1">
      <alignment horizontal="left" vertical="center" wrapText="1"/>
      <protection locked="0"/>
    </xf>
    <xf numFmtId="0" fontId="24" fillId="0" borderId="0" xfId="0" applyFont="1" applyBorder="1" applyAlignment="1" applyProtection="1">
      <alignment horizontal="center" vertical="center"/>
      <protection locked="0"/>
    </xf>
    <xf numFmtId="0" fontId="24" fillId="0" borderId="0" xfId="0" applyFont="1" applyAlignment="1" applyProtection="1">
      <alignment horizontal="left"/>
      <protection locked="0"/>
    </xf>
    <xf numFmtId="0" fontId="11" fillId="0" borderId="0" xfId="0" applyFont="1" applyAlignment="1" applyProtection="1">
      <alignment horizontal="left"/>
      <protection locked="0"/>
    </xf>
    <xf numFmtId="0" fontId="24" fillId="0" borderId="3" xfId="0" applyFont="1" applyBorder="1" applyAlignment="1" applyProtection="1">
      <alignment vertical="center"/>
      <protection locked="0"/>
    </xf>
    <xf numFmtId="0" fontId="24" fillId="0" borderId="0" xfId="0" applyFont="1" applyBorder="1" applyAlignment="1" applyProtection="1">
      <alignment vertical="top"/>
      <protection locked="0"/>
    </xf>
    <xf numFmtId="0" fontId="26" fillId="0" borderId="0" xfId="0" applyFont="1" applyBorder="1" applyProtection="1">
      <protection locked="0"/>
    </xf>
    <xf numFmtId="0" fontId="24" fillId="0" borderId="0" xfId="0" applyFont="1" applyBorder="1" applyProtection="1">
      <protection locked="0"/>
    </xf>
    <xf numFmtId="0" fontId="22" fillId="0" borderId="0" xfId="0" applyFont="1" applyBorder="1" applyProtection="1"/>
    <xf numFmtId="49" fontId="24" fillId="0" borderId="0" xfId="0" applyNumberFormat="1" applyFont="1" applyBorder="1" applyAlignment="1" applyProtection="1">
      <alignment vertical="center"/>
      <protection locked="0"/>
    </xf>
    <xf numFmtId="0" fontId="22" fillId="0" borderId="0" xfId="0" applyFont="1" applyFill="1" applyBorder="1" applyAlignment="1" applyProtection="1">
      <alignment vertical="center"/>
      <protection locked="0"/>
    </xf>
    <xf numFmtId="0" fontId="24" fillId="0" borderId="0" xfId="0" applyNumberFormat="1" applyFont="1" applyBorder="1" applyAlignment="1" applyProtection="1">
      <protection locked="0"/>
    </xf>
    <xf numFmtId="0" fontId="24" fillId="0" borderId="1" xfId="0" applyFont="1" applyBorder="1" applyAlignment="1" applyProtection="1">
      <protection locked="0"/>
    </xf>
    <xf numFmtId="0" fontId="24" fillId="0" borderId="2" xfId="0" applyFont="1" applyBorder="1" applyAlignment="1" applyProtection="1">
      <protection locked="0"/>
    </xf>
    <xf numFmtId="0" fontId="24" fillId="0" borderId="3" xfId="0" applyFont="1" applyBorder="1" applyAlignment="1" applyProtection="1">
      <protection locked="0"/>
    </xf>
    <xf numFmtId="0" fontId="24" fillId="0" borderId="4" xfId="0" applyFont="1" applyBorder="1" applyAlignment="1" applyProtection="1">
      <protection locked="0"/>
    </xf>
    <xf numFmtId="0" fontId="22" fillId="0" borderId="0" xfId="0" applyFont="1" applyFill="1" applyBorder="1" applyAlignment="1" applyProtection="1">
      <alignment horizontal="left"/>
      <protection locked="0"/>
    </xf>
    <xf numFmtId="0" fontId="22" fillId="0" borderId="0" xfId="0" applyFont="1" applyFill="1" applyBorder="1" applyAlignment="1" applyProtection="1">
      <protection locked="0"/>
    </xf>
    <xf numFmtId="0" fontId="22" fillId="0" borderId="16" xfId="0" applyFont="1" applyFill="1" applyBorder="1" applyAlignment="1" applyProtection="1">
      <protection locked="0"/>
    </xf>
    <xf numFmtId="0" fontId="24" fillId="0" borderId="1" xfId="0" applyFont="1" applyBorder="1" applyAlignment="1" applyProtection="1">
      <alignment vertical="center"/>
      <protection locked="0"/>
    </xf>
    <xf numFmtId="0" fontId="24" fillId="0" borderId="2" xfId="0" applyFont="1" applyBorder="1" applyAlignment="1" applyProtection="1">
      <alignment vertical="center"/>
      <protection locked="0"/>
    </xf>
    <xf numFmtId="0" fontId="24" fillId="0" borderId="0" xfId="0" applyFont="1" applyFill="1" applyBorder="1" applyAlignment="1" applyProtection="1">
      <alignment vertical="center"/>
      <protection locked="0"/>
    </xf>
    <xf numFmtId="0" fontId="22" fillId="0" borderId="16" xfId="0" applyFont="1" applyFill="1" applyBorder="1" applyAlignment="1" applyProtection="1">
      <alignment vertical="center"/>
      <protection locked="0"/>
    </xf>
    <xf numFmtId="0" fontId="24" fillId="0" borderId="16" xfId="0" applyFont="1" applyFill="1" applyBorder="1" applyAlignment="1" applyProtection="1">
      <alignment vertical="center"/>
      <protection locked="0"/>
    </xf>
    <xf numFmtId="0" fontId="24" fillId="0" borderId="0" xfId="0" applyFont="1" applyFill="1" applyBorder="1" applyAlignment="1" applyProtection="1">
      <protection locked="0"/>
    </xf>
    <xf numFmtId="0" fontId="24" fillId="0" borderId="16" xfId="0" applyFont="1" applyFill="1" applyBorder="1" applyAlignment="1" applyProtection="1">
      <protection locked="0"/>
    </xf>
    <xf numFmtId="0" fontId="24" fillId="0" borderId="16" xfId="0" applyFont="1" applyBorder="1" applyAlignment="1" applyProtection="1">
      <alignment vertical="center"/>
      <protection locked="0"/>
    </xf>
    <xf numFmtId="0" fontId="24" fillId="0" borderId="4" xfId="0" applyFont="1" applyBorder="1" applyAlignment="1" applyProtection="1">
      <alignment vertical="center"/>
      <protection locked="0"/>
    </xf>
    <xf numFmtId="0" fontId="24" fillId="0" borderId="16" xfId="0" applyFont="1" applyFill="1" applyBorder="1" applyAlignment="1" applyProtection="1">
      <alignment vertical="center" wrapText="1"/>
      <protection locked="0"/>
    </xf>
    <xf numFmtId="49" fontId="24" fillId="0" borderId="16" xfId="0" applyNumberFormat="1" applyFont="1" applyBorder="1" applyAlignment="1" applyProtection="1">
      <alignment vertical="top"/>
      <protection locked="0"/>
    </xf>
    <xf numFmtId="49" fontId="24" fillId="0" borderId="0" xfId="0" applyNumberFormat="1" applyFont="1" applyBorder="1" applyAlignment="1" applyProtection="1">
      <alignment vertical="top"/>
      <protection locked="0"/>
    </xf>
    <xf numFmtId="0" fontId="11" fillId="0" borderId="0" xfId="0" applyFont="1" applyBorder="1" applyProtection="1">
      <protection locked="0"/>
    </xf>
    <xf numFmtId="0" fontId="11" fillId="0" borderId="16" xfId="0" applyFont="1" applyBorder="1" applyProtection="1">
      <protection locked="0"/>
    </xf>
    <xf numFmtId="0" fontId="34" fillId="0" borderId="0" xfId="0" applyFont="1" applyProtection="1">
      <protection locked="0"/>
    </xf>
    <xf numFmtId="0" fontId="24" fillId="0" borderId="0" xfId="0" applyFont="1" applyBorder="1" applyAlignment="1" applyProtection="1">
      <alignment horizontal="center"/>
      <protection locked="0"/>
    </xf>
    <xf numFmtId="0" fontId="22" fillId="10" borderId="4" xfId="0" applyFont="1" applyFill="1" applyBorder="1" applyAlignment="1" applyProtection="1">
      <alignment vertical="center" wrapText="1"/>
      <protection locked="0"/>
    </xf>
    <xf numFmtId="0" fontId="24" fillId="0" borderId="0" xfId="0" applyFont="1" applyBorder="1" applyAlignment="1" applyProtection="1">
      <alignment vertical="center" wrapText="1"/>
      <protection locked="0"/>
    </xf>
    <xf numFmtId="0" fontId="29" fillId="0" borderId="0" xfId="0" applyFont="1" applyAlignment="1" applyProtection="1">
      <alignment vertical="center" wrapText="1"/>
      <protection locked="0"/>
    </xf>
    <xf numFmtId="0" fontId="29" fillId="0" borderId="0" xfId="0" applyFont="1" applyBorder="1" applyAlignment="1" applyProtection="1">
      <alignment vertical="center" wrapText="1"/>
      <protection locked="0"/>
    </xf>
    <xf numFmtId="0" fontId="24" fillId="0" borderId="0" xfId="0" applyFont="1" applyAlignment="1" applyProtection="1">
      <alignment wrapText="1"/>
      <protection locked="0"/>
    </xf>
    <xf numFmtId="0" fontId="24" fillId="0" borderId="0" xfId="0" applyFont="1" applyBorder="1" applyAlignment="1" applyProtection="1">
      <alignment wrapText="1"/>
      <protection locked="0"/>
    </xf>
    <xf numFmtId="0" fontId="22" fillId="0" borderId="16" xfId="0" applyFont="1" applyFill="1" applyBorder="1" applyAlignment="1" applyProtection="1">
      <alignment horizontal="left" vertical="center"/>
      <protection locked="0"/>
    </xf>
    <xf numFmtId="49" fontId="24" fillId="0" borderId="16" xfId="0" applyNumberFormat="1" applyFont="1" applyBorder="1" applyAlignment="1" applyProtection="1">
      <alignment horizontal="left" vertical="center"/>
      <protection locked="0"/>
    </xf>
    <xf numFmtId="0" fontId="24" fillId="0" borderId="0" xfId="0" applyFont="1" applyBorder="1" applyAlignment="1" applyProtection="1">
      <alignment horizontal="left" wrapText="1"/>
      <protection locked="0"/>
    </xf>
    <xf numFmtId="0" fontId="24" fillId="0" borderId="16" xfId="0" applyNumberFormat="1" applyFont="1" applyFill="1" applyBorder="1" applyAlignment="1" applyProtection="1"/>
    <xf numFmtId="0" fontId="24" fillId="0" borderId="0" xfId="0" applyFont="1" applyFill="1" applyBorder="1" applyProtection="1">
      <protection locked="0"/>
    </xf>
    <xf numFmtId="0" fontId="22" fillId="2" borderId="0" xfId="0" applyFont="1" applyFill="1" applyBorder="1" applyAlignment="1" applyProtection="1">
      <alignment vertical="center"/>
      <protection locked="0"/>
    </xf>
    <xf numFmtId="0" fontId="24" fillId="2" borderId="0" xfId="0" applyFont="1" applyFill="1" applyBorder="1" applyAlignment="1" applyProtection="1">
      <alignment vertical="center"/>
      <protection locked="0"/>
    </xf>
    <xf numFmtId="0" fontId="24" fillId="0" borderId="0" xfId="0" applyFont="1" applyAlignment="1" applyProtection="1">
      <alignment vertical="center" wrapText="1"/>
      <protection locked="0"/>
    </xf>
    <xf numFmtId="0" fontId="24" fillId="0" borderId="4" xfId="0" applyFont="1" applyBorder="1" applyAlignment="1" applyProtection="1">
      <alignment vertical="center" wrapText="1"/>
      <protection locked="0"/>
    </xf>
    <xf numFmtId="0" fontId="22" fillId="0" borderId="0" xfId="0" applyFont="1" applyFill="1" applyBorder="1" applyAlignment="1" applyProtection="1">
      <alignment vertical="center" wrapText="1"/>
      <protection locked="0"/>
    </xf>
    <xf numFmtId="0" fontId="24" fillId="0" borderId="16" xfId="0" applyFont="1" applyBorder="1" applyAlignment="1" applyProtection="1">
      <alignment vertical="center" wrapText="1"/>
      <protection locked="0"/>
    </xf>
    <xf numFmtId="0" fontId="24" fillId="0" borderId="0" xfId="0" applyFont="1" applyFill="1" applyBorder="1" applyAlignment="1" applyProtection="1">
      <alignment vertical="center" wrapText="1"/>
      <protection locked="0"/>
    </xf>
    <xf numFmtId="0" fontId="24" fillId="0" borderId="0" xfId="0" applyFont="1" applyFill="1" applyBorder="1" applyAlignment="1" applyProtection="1">
      <alignment vertical="center"/>
    </xf>
    <xf numFmtId="0" fontId="24" fillId="0" borderId="16" xfId="0" applyFont="1" applyFill="1" applyBorder="1" applyAlignment="1" applyProtection="1">
      <alignment vertical="center"/>
    </xf>
    <xf numFmtId="0" fontId="34" fillId="0" borderId="0" xfId="0" applyFont="1" applyAlignment="1" applyProtection="1">
      <alignment vertical="center" wrapText="1"/>
      <protection locked="0"/>
    </xf>
    <xf numFmtId="0" fontId="32" fillId="0" borderId="0" xfId="0" applyFont="1" applyFill="1" applyBorder="1" applyAlignment="1" applyProtection="1">
      <alignment vertical="center" wrapText="1"/>
      <protection locked="0"/>
    </xf>
    <xf numFmtId="0" fontId="24" fillId="0" borderId="0" xfId="0" applyFont="1" applyAlignment="1" applyProtection="1">
      <alignment vertical="top" wrapText="1"/>
      <protection locked="0"/>
    </xf>
    <xf numFmtId="0" fontId="35" fillId="10" borderId="1" xfId="0" applyFont="1" applyFill="1" applyBorder="1" applyAlignment="1" applyProtection="1">
      <alignment horizontal="center" vertical="center" wrapText="1"/>
      <protection locked="0"/>
    </xf>
    <xf numFmtId="0" fontId="35" fillId="10" borderId="4" xfId="0" applyFont="1" applyFill="1" applyBorder="1" applyAlignment="1" applyProtection="1">
      <alignment horizontal="left"/>
      <protection locked="0"/>
    </xf>
    <xf numFmtId="0" fontId="35" fillId="10" borderId="4" xfId="0" applyFont="1" applyFill="1" applyBorder="1" applyAlignment="1" applyProtection="1">
      <alignment horizontal="left" wrapText="1"/>
      <protection locked="0"/>
    </xf>
    <xf numFmtId="0" fontId="0" fillId="0" borderId="0" xfId="0" applyFont="1" applyAlignment="1" applyProtection="1">
      <alignment vertical="top"/>
      <protection locked="0"/>
    </xf>
    <xf numFmtId="0" fontId="0" fillId="0" borderId="0" xfId="0" applyFont="1" applyAlignment="1" applyProtection="1">
      <alignment vertical="center" wrapText="1"/>
      <protection locked="0"/>
    </xf>
    <xf numFmtId="0" fontId="40" fillId="0" borderId="0" xfId="0" applyFont="1" applyAlignment="1" applyProtection="1">
      <alignment vertical="center" wrapText="1"/>
      <protection locked="0"/>
    </xf>
    <xf numFmtId="49" fontId="0" fillId="0" borderId="0" xfId="0" applyNumberFormat="1" applyFont="1" applyBorder="1" applyAlignment="1" applyProtection="1">
      <alignment vertical="top"/>
      <protection locked="0"/>
    </xf>
    <xf numFmtId="0" fontId="42" fillId="0" borderId="0" xfId="0" applyFont="1" applyFill="1" applyBorder="1" applyAlignment="1" applyProtection="1">
      <alignment vertical="center" wrapText="1"/>
      <protection locked="0"/>
    </xf>
    <xf numFmtId="0" fontId="22" fillId="10" borderId="4" xfId="0" applyFont="1" applyFill="1" applyBorder="1" applyAlignment="1" applyProtection="1">
      <alignment horizontal="left" vertical="center"/>
      <protection locked="0"/>
    </xf>
    <xf numFmtId="0" fontId="0" fillId="0" borderId="1" xfId="0" applyFont="1" applyBorder="1" applyAlignment="1" applyProtection="1">
      <protection locked="0"/>
    </xf>
    <xf numFmtId="0" fontId="35" fillId="0" borderId="0" xfId="0" applyFont="1" applyFill="1" applyBorder="1" applyAlignment="1" applyProtection="1">
      <alignment vertical="center"/>
      <protection locked="0"/>
    </xf>
    <xf numFmtId="0" fontId="0" fillId="0" borderId="0" xfId="0" applyFont="1" applyFill="1" applyBorder="1" applyAlignment="1" applyProtection="1">
      <protection locked="0"/>
    </xf>
    <xf numFmtId="0" fontId="0" fillId="0" borderId="0" xfId="0" applyFont="1" applyAlignment="1" applyProtection="1">
      <alignment wrapText="1"/>
      <protection locked="0"/>
    </xf>
    <xf numFmtId="0" fontId="35" fillId="0" borderId="0" xfId="0" applyFont="1" applyFill="1" applyBorder="1" applyAlignment="1" applyProtection="1">
      <alignment horizontal="left" vertical="center"/>
      <protection locked="0"/>
    </xf>
    <xf numFmtId="49" fontId="0" fillId="0" borderId="0" xfId="0" applyNumberFormat="1" applyFont="1" applyBorder="1" applyAlignment="1" applyProtection="1">
      <alignment horizontal="left" vertical="center"/>
      <protection locked="0"/>
    </xf>
    <xf numFmtId="0" fontId="0" fillId="0" borderId="0" xfId="0" applyFont="1" applyBorder="1" applyAlignment="1" applyProtection="1">
      <alignment horizontal="left" wrapText="1"/>
      <protection locked="0"/>
    </xf>
    <xf numFmtId="49" fontId="0" fillId="0" borderId="0" xfId="0" applyNumberFormat="1" applyFont="1" applyBorder="1" applyAlignment="1" applyProtection="1">
      <alignment vertical="center"/>
      <protection locked="0"/>
    </xf>
    <xf numFmtId="0" fontId="35" fillId="0" borderId="0" xfId="0" applyFont="1" applyFill="1" applyBorder="1" applyAlignment="1" applyProtection="1">
      <protection locked="0"/>
    </xf>
    <xf numFmtId="0" fontId="0" fillId="0" borderId="0" xfId="0" applyFont="1" applyBorder="1" applyProtection="1">
      <protection locked="0"/>
    </xf>
    <xf numFmtId="0" fontId="35" fillId="0" borderId="16" xfId="0" applyFont="1" applyFill="1" applyBorder="1" applyAlignment="1" applyProtection="1">
      <protection locked="0"/>
    </xf>
    <xf numFmtId="0" fontId="35" fillId="0" borderId="16" xfId="0" applyFont="1" applyBorder="1" applyAlignment="1" applyProtection="1">
      <alignment vertical="center"/>
    </xf>
    <xf numFmtId="0" fontId="0" fillId="0" borderId="0" xfId="0" applyNumberFormat="1" applyFont="1" applyFill="1" applyBorder="1" applyAlignment="1" applyProtection="1"/>
    <xf numFmtId="0" fontId="35" fillId="0" borderId="0" xfId="0" applyFont="1" applyFill="1" applyBorder="1" applyAlignment="1" applyProtection="1">
      <alignment horizontal="left"/>
      <protection locked="0"/>
    </xf>
    <xf numFmtId="0" fontId="0" fillId="0" borderId="1" xfId="0" applyFont="1" applyBorder="1" applyAlignment="1" applyProtection="1">
      <alignment vertical="center"/>
      <protection locked="0"/>
    </xf>
    <xf numFmtId="0" fontId="35" fillId="0" borderId="16" xfId="0" applyFont="1" applyFill="1" applyBorder="1" applyAlignment="1" applyProtection="1">
      <alignment vertical="center"/>
      <protection locked="0"/>
    </xf>
    <xf numFmtId="0" fontId="0" fillId="0" borderId="16" xfId="0" applyFont="1" applyBorder="1" applyAlignment="1" applyProtection="1">
      <alignment vertical="center"/>
      <protection locked="0"/>
    </xf>
    <xf numFmtId="0" fontId="0" fillId="0" borderId="16" xfId="0" applyFont="1" applyFill="1" applyBorder="1" applyAlignment="1" applyProtection="1">
      <protection locked="0"/>
    </xf>
    <xf numFmtId="0" fontId="0" fillId="11" borderId="2" xfId="0" applyFont="1" applyFill="1" applyBorder="1" applyAlignment="1" applyProtection="1">
      <alignment vertical="center" wrapText="1"/>
      <protection locked="0"/>
    </xf>
    <xf numFmtId="0" fontId="0" fillId="0" borderId="16" xfId="0" applyFont="1" applyFill="1" applyBorder="1" applyAlignment="1" applyProtection="1">
      <alignment vertical="center" wrapText="1"/>
      <protection locked="0"/>
    </xf>
    <xf numFmtId="0" fontId="0" fillId="0" borderId="16" xfId="0" applyFont="1" applyFill="1" applyBorder="1" applyAlignment="1" applyProtection="1">
      <alignment vertical="center"/>
      <protection locked="0"/>
    </xf>
    <xf numFmtId="0" fontId="0" fillId="0" borderId="16" xfId="0" applyFont="1" applyFill="1" applyBorder="1" applyAlignment="1" applyProtection="1">
      <alignment vertical="center"/>
    </xf>
    <xf numFmtId="0" fontId="0" fillId="0" borderId="6" xfId="0" applyFont="1" applyBorder="1" applyAlignment="1" applyProtection="1">
      <alignment horizontal="center" vertical="center"/>
      <protection locked="0"/>
    </xf>
    <xf numFmtId="0" fontId="27" fillId="0" borderId="0" xfId="0" applyFont="1" applyAlignment="1" applyProtection="1">
      <alignment vertical="center" wrapText="1"/>
      <protection locked="0"/>
    </xf>
    <xf numFmtId="49" fontId="24" fillId="0" borderId="16" xfId="0" applyNumberFormat="1" applyFont="1" applyBorder="1" applyAlignment="1" applyProtection="1">
      <alignment vertical="center"/>
      <protection locked="0"/>
    </xf>
    <xf numFmtId="0" fontId="22" fillId="0" borderId="0" xfId="0" applyFont="1" applyBorder="1" applyAlignment="1" applyProtection="1">
      <alignment horizontal="center" vertical="center"/>
    </xf>
    <xf numFmtId="0" fontId="16" fillId="10" borderId="1" xfId="0" applyFont="1" applyFill="1" applyBorder="1" applyAlignment="1" applyProtection="1">
      <alignment horizontal="left" vertical="center"/>
    </xf>
    <xf numFmtId="0" fontId="16" fillId="10" borderId="2" xfId="0" applyFont="1" applyFill="1" applyBorder="1" applyAlignment="1" applyProtection="1">
      <alignment horizontal="left" vertical="center"/>
    </xf>
    <xf numFmtId="0" fontId="16" fillId="10" borderId="3" xfId="0" applyFont="1" applyFill="1" applyBorder="1" applyAlignment="1" applyProtection="1">
      <alignment horizontal="left" vertical="center"/>
    </xf>
    <xf numFmtId="0" fontId="24" fillId="0" borderId="4" xfId="0" applyFont="1" applyBorder="1" applyAlignment="1" applyProtection="1">
      <alignment horizontal="center" vertical="center"/>
      <protection locked="0"/>
    </xf>
    <xf numFmtId="0" fontId="22" fillId="10" borderId="4" xfId="0" applyFont="1" applyFill="1" applyBorder="1" applyAlignment="1" applyProtection="1">
      <alignment vertical="center"/>
      <protection locked="0"/>
    </xf>
    <xf numFmtId="0" fontId="27" fillId="0" borderId="0" xfId="0" applyFont="1" applyFill="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7" fillId="0" borderId="0" xfId="0" applyFont="1" applyFill="1" applyBorder="1" applyAlignment="1" applyProtection="1">
      <alignment horizontal="center" vertical="center"/>
      <protection locked="0"/>
    </xf>
    <xf numFmtId="0" fontId="3" fillId="2" borderId="0" xfId="0" applyFont="1" applyFill="1" applyAlignment="1" applyProtection="1">
      <alignment horizontal="center" vertical="center"/>
      <protection locked="0"/>
    </xf>
    <xf numFmtId="0" fontId="17" fillId="10" borderId="4" xfId="0" applyFont="1" applyFill="1" applyBorder="1" applyAlignment="1" applyProtection="1">
      <alignment horizontal="center" vertical="center"/>
    </xf>
    <xf numFmtId="0" fontId="24" fillId="0" borderId="4"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3" fillId="2" borderId="0" xfId="0" applyFont="1" applyFill="1" applyAlignment="1" applyProtection="1">
      <alignment vertical="center"/>
      <protection locked="0"/>
    </xf>
    <xf numFmtId="0" fontId="17" fillId="10" borderId="4" xfId="0" applyFont="1" applyFill="1" applyBorder="1" applyAlignment="1" applyProtection="1">
      <alignment horizontal="center" vertical="center"/>
    </xf>
    <xf numFmtId="0" fontId="24" fillId="0" borderId="4" xfId="0" applyFont="1" applyBorder="1" applyAlignment="1" applyProtection="1">
      <alignment horizontal="center" vertical="center"/>
      <protection locked="0"/>
    </xf>
    <xf numFmtId="0" fontId="22" fillId="10" borderId="4" xfId="0" applyFont="1" applyFill="1" applyBorder="1" applyAlignment="1" applyProtection="1">
      <alignment horizontal="center" vertical="center"/>
      <protection locked="0"/>
    </xf>
    <xf numFmtId="0" fontId="22" fillId="10" borderId="3" xfId="0" applyFont="1" applyFill="1" applyBorder="1" applyAlignment="1" applyProtection="1">
      <alignment vertical="center"/>
      <protection locked="0"/>
    </xf>
    <xf numFmtId="0" fontId="17" fillId="10" borderId="3" xfId="0" applyFont="1" applyFill="1" applyBorder="1" applyAlignment="1" applyProtection="1">
      <alignment horizontal="center" vertical="center"/>
    </xf>
    <xf numFmtId="9" fontId="4" fillId="3" borderId="4" xfId="2" applyFont="1" applyFill="1" applyBorder="1" applyAlignment="1" applyProtection="1">
      <alignment horizontal="center" vertical="center"/>
      <protection locked="0"/>
    </xf>
    <xf numFmtId="0" fontId="4" fillId="12" borderId="4" xfId="0" applyFont="1" applyFill="1" applyBorder="1" applyAlignment="1" applyProtection="1">
      <alignment horizontal="center" vertical="center"/>
      <protection locked="0"/>
    </xf>
    <xf numFmtId="0" fontId="53" fillId="12" borderId="0" xfId="0" applyFont="1" applyFill="1" applyAlignment="1">
      <alignment horizontal="center" vertical="center"/>
    </xf>
    <xf numFmtId="0" fontId="11" fillId="0" borderId="4" xfId="0" applyFont="1" applyBorder="1" applyAlignment="1" applyProtection="1">
      <alignment horizontal="center" vertical="center"/>
      <protection locked="0"/>
    </xf>
    <xf numFmtId="9" fontId="54" fillId="0" borderId="4" xfId="2" applyFont="1" applyBorder="1" applyAlignment="1" applyProtection="1">
      <alignment horizontal="center" vertical="center"/>
    </xf>
    <xf numFmtId="0" fontId="5" fillId="18" borderId="4" xfId="0" applyFont="1" applyFill="1" applyBorder="1" applyAlignment="1" applyProtection="1">
      <alignment horizontal="center" vertical="center"/>
    </xf>
    <xf numFmtId="0" fontId="24" fillId="0" borderId="1" xfId="0" applyFont="1" applyBorder="1" applyAlignment="1" applyProtection="1">
      <alignment horizontal="center" vertical="center"/>
      <protection locked="0"/>
    </xf>
    <xf numFmtId="0" fontId="24" fillId="0" borderId="3" xfId="0" applyFont="1" applyBorder="1" applyAlignment="1" applyProtection="1">
      <alignment horizontal="center" vertical="center"/>
      <protection locked="0"/>
    </xf>
    <xf numFmtId="0" fontId="22" fillId="10" borderId="1" xfId="0" applyFont="1" applyFill="1" applyBorder="1" applyAlignment="1" applyProtection="1">
      <alignment horizontal="center" vertical="center" wrapText="1"/>
      <protection locked="0"/>
    </xf>
    <xf numFmtId="0" fontId="24" fillId="0" borderId="4" xfId="0" applyFont="1" applyBorder="1" applyAlignment="1" applyProtection="1">
      <alignment horizontal="center" vertical="center"/>
      <protection locked="0"/>
    </xf>
    <xf numFmtId="0" fontId="24" fillId="0" borderId="2" xfId="0" applyFont="1" applyBorder="1" applyAlignment="1" applyProtection="1">
      <alignment horizontal="center"/>
      <protection locked="0"/>
    </xf>
    <xf numFmtId="0" fontId="24" fillId="0" borderId="0" xfId="0" applyFont="1" applyBorder="1" applyAlignment="1" applyProtection="1">
      <alignment horizontal="center"/>
      <protection locked="0"/>
    </xf>
    <xf numFmtId="0" fontId="24" fillId="0" borderId="4" xfId="0" applyFont="1" applyBorder="1" applyAlignment="1" applyProtection="1">
      <alignment horizontal="center"/>
      <protection locked="0"/>
    </xf>
    <xf numFmtId="0" fontId="31" fillId="0" borderId="0" xfId="0" applyFont="1" applyBorder="1" applyAlignment="1" applyProtection="1">
      <alignment horizontal="left" vertical="center"/>
      <protection locked="0"/>
    </xf>
    <xf numFmtId="0" fontId="24" fillId="0" borderId="0" xfId="0" applyFont="1" applyAlignment="1" applyProtection="1">
      <alignment horizontal="left" vertical="center" wrapText="1"/>
      <protection locked="0"/>
    </xf>
    <xf numFmtId="0" fontId="24" fillId="0" borderId="0" xfId="0" applyFont="1" applyAlignment="1" applyProtection="1">
      <alignment horizontal="left" vertical="center"/>
      <protection locked="0"/>
    </xf>
    <xf numFmtId="0" fontId="22" fillId="10" borderId="4" xfId="0" applyFont="1" applyFill="1" applyBorder="1" applyAlignment="1" applyProtection="1">
      <alignment wrapText="1"/>
      <protection locked="0"/>
    </xf>
    <xf numFmtId="0" fontId="22" fillId="10" borderId="4" xfId="0" applyFont="1" applyFill="1" applyBorder="1" applyAlignment="1" applyProtection="1">
      <protection locked="0"/>
    </xf>
    <xf numFmtId="0" fontId="22" fillId="10" borderId="4" xfId="0" applyFont="1" applyFill="1" applyBorder="1" applyAlignment="1" applyProtection="1">
      <alignment vertical="center"/>
      <protection locked="0"/>
    </xf>
    <xf numFmtId="0" fontId="22" fillId="10" borderId="4" xfId="0" applyFont="1" applyFill="1" applyBorder="1" applyAlignment="1" applyProtection="1">
      <alignment vertical="center" wrapText="1"/>
      <protection locked="0"/>
    </xf>
    <xf numFmtId="0" fontId="24" fillId="0" borderId="2" xfId="0" applyFont="1" applyBorder="1" applyAlignment="1" applyProtection="1">
      <alignment horizontal="center" vertical="center"/>
      <protection locked="0"/>
    </xf>
    <xf numFmtId="0" fontId="22" fillId="10" borderId="4" xfId="0" applyFont="1" applyFill="1" applyBorder="1" applyAlignment="1" applyProtection="1">
      <alignment horizontal="center" vertical="center"/>
      <protection locked="0"/>
    </xf>
    <xf numFmtId="0" fontId="34" fillId="0" borderId="0" xfId="0" applyFont="1" applyAlignment="1" applyProtection="1">
      <alignment horizontal="left" vertical="center" wrapText="1"/>
      <protection locked="0"/>
    </xf>
    <xf numFmtId="0" fontId="34" fillId="0" borderId="0" xfId="0" applyFont="1" applyAlignment="1" applyProtection="1">
      <alignment horizontal="left" vertical="center"/>
      <protection locked="0"/>
    </xf>
    <xf numFmtId="0" fontId="24" fillId="0" borderId="0" xfId="0" applyFont="1" applyAlignment="1" applyProtection="1">
      <alignment horizontal="left" vertical="top" wrapText="1"/>
      <protection locked="0"/>
    </xf>
    <xf numFmtId="0" fontId="22" fillId="10" borderId="1" xfId="0" applyFont="1" applyFill="1" applyBorder="1" applyAlignment="1" applyProtection="1">
      <alignment vertical="center"/>
      <protection locked="0"/>
    </xf>
    <xf numFmtId="0" fontId="22" fillId="10" borderId="2" xfId="0" applyFont="1" applyFill="1" applyBorder="1" applyAlignment="1" applyProtection="1">
      <alignment vertical="center"/>
      <protection locked="0"/>
    </xf>
    <xf numFmtId="0" fontId="22" fillId="10" borderId="3" xfId="0" applyFont="1" applyFill="1" applyBorder="1" applyAlignment="1" applyProtection="1">
      <alignment vertical="center"/>
      <protection locked="0"/>
    </xf>
    <xf numFmtId="0" fontId="22" fillId="10" borderId="1" xfId="0" applyFont="1" applyFill="1" applyBorder="1" applyAlignment="1" applyProtection="1">
      <alignment vertical="center" wrapText="1"/>
      <protection locked="0"/>
    </xf>
    <xf numFmtId="0" fontId="24" fillId="0" borderId="0" xfId="0" applyFont="1" applyBorder="1" applyAlignment="1" applyProtection="1">
      <alignment horizontal="center" vertical="top" wrapText="1"/>
      <protection locked="0"/>
    </xf>
    <xf numFmtId="0" fontId="24" fillId="0" borderId="17" xfId="0" applyFont="1" applyBorder="1" applyAlignment="1" applyProtection="1">
      <alignment horizontal="center" vertical="top" wrapText="1"/>
      <protection locked="0"/>
    </xf>
    <xf numFmtId="0" fontId="24" fillId="0" borderId="0" xfId="0" applyFont="1" applyBorder="1" applyAlignment="1" applyProtection="1">
      <alignment horizontal="left"/>
      <protection locked="0"/>
    </xf>
    <xf numFmtId="0" fontId="27" fillId="0" borderId="0" xfId="0" applyFont="1" applyFill="1" applyBorder="1" applyAlignment="1" applyProtection="1">
      <alignment horizontal="center" vertical="center"/>
      <protection locked="0"/>
    </xf>
    <xf numFmtId="49" fontId="24" fillId="0" borderId="1" xfId="0" applyNumberFormat="1" applyFont="1" applyBorder="1" applyAlignment="1" applyProtection="1">
      <alignment horizontal="left"/>
      <protection locked="0"/>
    </xf>
    <xf numFmtId="49" fontId="24" fillId="0" borderId="2" xfId="0" applyNumberFormat="1" applyFont="1" applyBorder="1" applyAlignment="1" applyProtection="1">
      <alignment horizontal="left"/>
      <protection locked="0"/>
    </xf>
    <xf numFmtId="49" fontId="24" fillId="0" borderId="3" xfId="0" applyNumberFormat="1" applyFont="1" applyBorder="1" applyAlignment="1" applyProtection="1">
      <alignment horizontal="left"/>
      <protection locked="0"/>
    </xf>
    <xf numFmtId="0" fontId="59" fillId="10" borderId="4" xfId="0" applyFont="1" applyFill="1" applyBorder="1" applyAlignment="1" applyProtection="1">
      <alignment vertical="top" wrapText="1"/>
      <protection locked="0"/>
    </xf>
    <xf numFmtId="0" fontId="22" fillId="10" borderId="4"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59" fillId="10" borderId="0" xfId="0" applyFont="1" applyFill="1" applyAlignment="1" applyProtection="1">
      <alignment horizontal="center" vertical="center"/>
      <protection locked="0"/>
    </xf>
    <xf numFmtId="0" fontId="3" fillId="5" borderId="4" xfId="0" applyFont="1" applyFill="1" applyBorder="1" applyAlignment="1" applyProtection="1">
      <alignment horizontal="center" vertical="center"/>
    </xf>
    <xf numFmtId="0" fontId="24" fillId="0" borderId="4" xfId="0" applyFont="1" applyBorder="1" applyAlignment="1" applyProtection="1">
      <alignment horizontal="center"/>
      <protection locked="0"/>
    </xf>
    <xf numFmtId="0" fontId="22" fillId="10" borderId="4" xfId="0" applyFont="1" applyFill="1" applyBorder="1" applyAlignment="1" applyProtection="1">
      <alignment horizontal="center" vertical="center"/>
      <protection locked="0"/>
    </xf>
    <xf numFmtId="0" fontId="22" fillId="10" borderId="4" xfId="0" applyFont="1" applyFill="1" applyBorder="1" applyAlignment="1" applyProtection="1">
      <protection locked="0"/>
    </xf>
    <xf numFmtId="0" fontId="22" fillId="10" borderId="4" xfId="0" applyFont="1" applyFill="1" applyBorder="1" applyAlignment="1" applyProtection="1">
      <alignment vertical="center" wrapText="1"/>
      <protection locked="0"/>
    </xf>
    <xf numFmtId="0" fontId="35" fillId="10" borderId="4" xfId="0" applyFont="1" applyFill="1" applyBorder="1" applyAlignment="1" applyProtection="1">
      <alignment vertical="center"/>
      <protection locked="0"/>
    </xf>
    <xf numFmtId="0" fontId="35" fillId="10" borderId="4" xfId="0" applyFont="1" applyFill="1" applyBorder="1" applyAlignment="1" applyProtection="1">
      <protection locked="0"/>
    </xf>
    <xf numFmtId="0" fontId="16" fillId="19" borderId="4" xfId="0" applyFont="1" applyFill="1" applyBorder="1" applyAlignment="1" applyProtection="1">
      <alignment horizontal="center" vertical="center"/>
    </xf>
    <xf numFmtId="0" fontId="0" fillId="0" borderId="4" xfId="0" applyFont="1" applyBorder="1" applyAlignment="1" applyProtection="1">
      <alignment vertical="center"/>
      <protection locked="0"/>
    </xf>
    <xf numFmtId="0" fontId="24" fillId="0" borderId="4" xfId="0" applyFont="1" applyBorder="1" applyAlignment="1" applyProtection="1">
      <alignment vertical="center"/>
    </xf>
    <xf numFmtId="49" fontId="24" fillId="0" borderId="1" xfId="0" applyNumberFormat="1" applyFont="1" applyBorder="1" applyAlignment="1" applyProtection="1">
      <protection locked="0"/>
    </xf>
    <xf numFmtId="49" fontId="24" fillId="0" borderId="2" xfId="0" applyNumberFormat="1" applyFont="1" applyBorder="1" applyAlignment="1" applyProtection="1">
      <protection locked="0"/>
    </xf>
    <xf numFmtId="49" fontId="24" fillId="0" borderId="3" xfId="0" applyNumberFormat="1" applyFont="1" applyBorder="1" applyAlignment="1" applyProtection="1">
      <protection locked="0"/>
    </xf>
    <xf numFmtId="49" fontId="24" fillId="0" borderId="0" xfId="0" applyNumberFormat="1" applyFont="1" applyBorder="1" applyAlignment="1" applyProtection="1">
      <protection locked="0"/>
    </xf>
    <xf numFmtId="0" fontId="22" fillId="17" borderId="0" xfId="0" applyFont="1" applyFill="1" applyBorder="1" applyAlignment="1" applyProtection="1">
      <alignment vertical="center"/>
      <protection locked="0"/>
    </xf>
    <xf numFmtId="0" fontId="24" fillId="17" borderId="0" xfId="0" applyFont="1" applyFill="1" applyBorder="1" applyAlignment="1" applyProtection="1">
      <protection locked="0"/>
    </xf>
    <xf numFmtId="0" fontId="24" fillId="0" borderId="0" xfId="0" applyFont="1" applyBorder="1" applyAlignment="1" applyProtection="1">
      <alignment vertical="top" wrapText="1"/>
      <protection locked="0"/>
    </xf>
    <xf numFmtId="0" fontId="24" fillId="0" borderId="4" xfId="0" applyFont="1" applyBorder="1" applyAlignment="1" applyProtection="1"/>
    <xf numFmtId="0" fontId="24" fillId="0" borderId="0" xfId="0" applyNumberFormat="1" applyFont="1" applyBorder="1" applyAlignment="1" applyProtection="1"/>
    <xf numFmtId="0" fontId="22" fillId="0" borderId="0" xfId="0" applyFont="1" applyFill="1" applyBorder="1" applyAlignment="1" applyProtection="1">
      <alignment vertical="center"/>
    </xf>
    <xf numFmtId="0" fontId="22" fillId="0" borderId="0" xfId="0" applyFont="1" applyBorder="1" applyProtection="1">
      <protection locked="0"/>
    </xf>
    <xf numFmtId="9" fontId="24" fillId="0" borderId="0" xfId="2" applyFont="1" applyFill="1" applyBorder="1" applyAlignment="1" applyProtection="1">
      <alignment vertical="center" wrapText="1"/>
      <protection locked="0"/>
    </xf>
    <xf numFmtId="0" fontId="35" fillId="2" borderId="0" xfId="0" applyFont="1" applyFill="1" applyBorder="1" applyAlignment="1" applyProtection="1">
      <alignment vertical="center"/>
      <protection locked="0"/>
    </xf>
    <xf numFmtId="9" fontId="24" fillId="2" borderId="0" xfId="2" applyFont="1" applyFill="1" applyBorder="1" applyAlignment="1" applyProtection="1">
      <alignment vertical="center" wrapText="1"/>
      <protection locked="0"/>
    </xf>
    <xf numFmtId="9" fontId="24" fillId="0" borderId="0" xfId="2" applyFont="1" applyBorder="1" applyAlignment="1" applyProtection="1">
      <alignment vertical="center"/>
      <protection locked="0"/>
    </xf>
    <xf numFmtId="0" fontId="11" fillId="0" borderId="0" xfId="0" applyFont="1" applyBorder="1" applyAlignment="1" applyProtection="1">
      <protection locked="0"/>
    </xf>
    <xf numFmtId="0" fontId="22" fillId="2" borderId="0" xfId="0" applyFont="1" applyFill="1" applyBorder="1" applyAlignment="1" applyProtection="1">
      <alignment horizontal="center" vertical="center"/>
      <protection locked="0"/>
    </xf>
    <xf numFmtId="0" fontId="27" fillId="2" borderId="0" xfId="0" applyFont="1" applyFill="1" applyBorder="1" applyAlignment="1" applyProtection="1">
      <alignment vertical="center"/>
      <protection locked="0"/>
    </xf>
    <xf numFmtId="0" fontId="15" fillId="10" borderId="4" xfId="0" applyFont="1" applyFill="1" applyBorder="1" applyAlignment="1" applyProtection="1">
      <alignment vertical="center" wrapText="1"/>
      <protection locked="0"/>
    </xf>
    <xf numFmtId="0" fontId="54" fillId="0" borderId="4" xfId="0" applyFont="1" applyBorder="1" applyAlignment="1" applyProtection="1">
      <alignment horizontal="center" vertical="center"/>
      <protection locked="0"/>
    </xf>
    <xf numFmtId="0" fontId="15" fillId="10" borderId="0" xfId="0" applyFont="1" applyFill="1" applyAlignment="1" applyProtection="1">
      <alignment wrapText="1"/>
      <protection locked="0"/>
    </xf>
    <xf numFmtId="0" fontId="50" fillId="0" borderId="0" xfId="0" applyFont="1" applyProtection="1">
      <protection locked="0"/>
    </xf>
    <xf numFmtId="0" fontId="15" fillId="2" borderId="0" xfId="0" applyFont="1" applyFill="1" applyBorder="1" applyAlignment="1" applyProtection="1">
      <alignment vertical="center"/>
      <protection locked="0"/>
    </xf>
    <xf numFmtId="0" fontId="34" fillId="0" borderId="0" xfId="0" applyFont="1" applyBorder="1" applyAlignment="1" applyProtection="1">
      <alignment horizontal="left" vertical="center"/>
      <protection locked="0"/>
    </xf>
    <xf numFmtId="0" fontId="34" fillId="0" borderId="0" xfId="0" applyFont="1" applyBorder="1" applyAlignment="1" applyProtection="1">
      <alignment horizontal="left" vertical="center" wrapText="1"/>
      <protection locked="0"/>
    </xf>
    <xf numFmtId="0" fontId="58" fillId="10" borderId="4" xfId="0" applyFont="1" applyFill="1" applyBorder="1" applyAlignment="1" applyProtection="1">
      <alignment horizontal="center" wrapText="1"/>
      <protection locked="0"/>
    </xf>
    <xf numFmtId="0" fontId="16" fillId="10" borderId="6" xfId="0" applyFont="1" applyFill="1" applyBorder="1" applyAlignment="1" applyProtection="1">
      <alignment horizontal="center" vertical="center"/>
    </xf>
    <xf numFmtId="0" fontId="4" fillId="0" borderId="4" xfId="0" applyFont="1" applyBorder="1" applyAlignment="1" applyProtection="1">
      <alignment vertical="center"/>
      <protection locked="0"/>
    </xf>
    <xf numFmtId="0" fontId="16" fillId="16" borderId="4" xfId="0" applyFont="1" applyFill="1" applyBorder="1" applyAlignment="1" applyProtection="1">
      <alignment horizontal="center" vertical="center"/>
      <protection locked="0"/>
    </xf>
    <xf numFmtId="0" fontId="4" fillId="13" borderId="6" xfId="0" applyFont="1" applyFill="1" applyBorder="1" applyAlignment="1" applyProtection="1">
      <alignment horizontal="center" vertical="center"/>
    </xf>
    <xf numFmtId="10" fontId="60" fillId="12" borderId="4" xfId="0" applyNumberFormat="1" applyFont="1" applyFill="1" applyBorder="1" applyAlignment="1" applyProtection="1">
      <alignment horizontal="center" vertical="center"/>
    </xf>
    <xf numFmtId="0" fontId="0" fillId="0" borderId="0" xfId="0" applyFont="1" applyFill="1" applyBorder="1" applyAlignment="1" applyProtection="1">
      <alignment vertical="center"/>
      <protection locked="0"/>
    </xf>
    <xf numFmtId="0" fontId="24" fillId="0" borderId="17" xfId="0" applyFont="1" applyBorder="1" applyAlignment="1" applyProtection="1">
      <alignment horizontal="center" vertical="center"/>
      <protection locked="0"/>
    </xf>
    <xf numFmtId="0" fontId="4" fillId="18" borderId="4" xfId="0" applyFont="1" applyFill="1" applyBorder="1" applyAlignment="1" applyProtection="1">
      <alignment horizontal="center" vertical="center"/>
    </xf>
    <xf numFmtId="0" fontId="4" fillId="18" borderId="6" xfId="0" applyFont="1" applyFill="1" applyBorder="1" applyAlignment="1" applyProtection="1">
      <alignment horizontal="center" vertical="center"/>
    </xf>
    <xf numFmtId="0" fontId="26" fillId="12" borderId="4" xfId="0" applyFont="1" applyFill="1" applyBorder="1" applyAlignment="1" applyProtection="1">
      <alignment horizontal="center" vertical="center"/>
    </xf>
    <xf numFmtId="0" fontId="3" fillId="12" borderId="4" xfId="0" applyFont="1" applyFill="1" applyBorder="1" applyAlignment="1" applyProtection="1">
      <alignment horizontal="center" vertical="center"/>
    </xf>
    <xf numFmtId="0" fontId="7" fillId="13" borderId="4" xfId="0" applyFont="1" applyFill="1" applyBorder="1" applyAlignment="1" applyProtection="1">
      <alignment horizontal="center" vertical="center"/>
      <protection locked="0"/>
    </xf>
    <xf numFmtId="0" fontId="24" fillId="0" borderId="0" xfId="0" applyFont="1" applyBorder="1" applyAlignment="1" applyProtection="1">
      <alignment horizontal="center"/>
    </xf>
    <xf numFmtId="0" fontId="61" fillId="0" borderId="4" xfId="0" applyFont="1" applyBorder="1" applyAlignment="1" applyProtection="1">
      <alignment horizontal="center"/>
    </xf>
    <xf numFmtId="0" fontId="22" fillId="10" borderId="4" xfId="0" applyFont="1" applyFill="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4" fillId="0" borderId="0" xfId="0" applyFont="1" applyAlignment="1" applyProtection="1">
      <alignment vertical="top" wrapText="1"/>
      <protection locked="0"/>
    </xf>
    <xf numFmtId="0" fontId="24" fillId="0" borderId="0" xfId="0" applyFont="1" applyFill="1" applyBorder="1" applyAlignment="1" applyProtection="1"/>
    <xf numFmtId="0" fontId="22" fillId="10" borderId="4" xfId="0" applyFont="1" applyFill="1" applyBorder="1" applyAlignment="1" applyProtection="1">
      <alignment horizontal="center" vertical="center"/>
    </xf>
    <xf numFmtId="0" fontId="45" fillId="10" borderId="4" xfId="0" applyFont="1" applyFill="1" applyBorder="1" applyAlignment="1" applyProtection="1">
      <alignment horizontal="left" vertical="top" wrapText="1"/>
    </xf>
    <xf numFmtId="0" fontId="0" fillId="0" borderId="4" xfId="0" applyFont="1" applyBorder="1" applyAlignment="1" applyProtection="1"/>
    <xf numFmtId="0" fontId="0" fillId="0" borderId="0" xfId="0" applyFont="1" applyFill="1" applyBorder="1" applyAlignment="1" applyProtection="1"/>
    <xf numFmtId="0" fontId="11" fillId="0" borderId="0" xfId="0" applyFont="1" applyBorder="1" applyAlignment="1" applyProtection="1">
      <alignment horizontal="left"/>
      <protection locked="0"/>
    </xf>
    <xf numFmtId="6" fontId="16" fillId="2" borderId="0" xfId="0" applyNumberFormat="1" applyFont="1" applyFill="1" applyBorder="1" applyAlignment="1" applyProtection="1">
      <alignment horizontal="left" vertical="center"/>
    </xf>
    <xf numFmtId="0" fontId="16" fillId="2" borderId="0" xfId="0" applyFont="1" applyFill="1" applyBorder="1" applyAlignment="1" applyProtection="1">
      <alignment horizontal="center" vertical="center"/>
    </xf>
    <xf numFmtId="0" fontId="4" fillId="2" borderId="0" xfId="0" applyFont="1" applyFill="1" applyBorder="1" applyAlignment="1" applyProtection="1">
      <alignment horizontal="center" vertical="center"/>
      <protection locked="0"/>
    </xf>
    <xf numFmtId="0" fontId="4" fillId="2" borderId="0" xfId="0" applyFont="1" applyFill="1" applyBorder="1" applyAlignment="1" applyProtection="1">
      <alignment horizontal="center" vertical="center"/>
    </xf>
    <xf numFmtId="0" fontId="7" fillId="2" borderId="4" xfId="0" applyFont="1" applyFill="1" applyBorder="1" applyAlignment="1" applyProtection="1">
      <alignment horizontal="center" vertical="center"/>
    </xf>
    <xf numFmtId="0" fontId="4" fillId="20" borderId="4" xfId="0" applyFont="1" applyFill="1" applyBorder="1" applyAlignment="1" applyProtection="1">
      <alignment horizontal="center" vertical="center"/>
      <protection locked="0"/>
    </xf>
    <xf numFmtId="0" fontId="4" fillId="20" borderId="4" xfId="0" applyFont="1" applyFill="1" applyBorder="1" applyAlignment="1" applyProtection="1">
      <alignment vertical="center"/>
      <protection locked="0"/>
    </xf>
    <xf numFmtId="0" fontId="3" fillId="20" borderId="0" xfId="0" applyFont="1" applyFill="1" applyAlignment="1" applyProtection="1">
      <alignment horizontal="center" vertical="center"/>
      <protection locked="0"/>
    </xf>
    <xf numFmtId="0" fontId="4" fillId="0" borderId="0" xfId="0" applyFont="1" applyBorder="1" applyAlignment="1" applyProtection="1">
      <alignment vertical="center"/>
      <protection locked="0"/>
    </xf>
    <xf numFmtId="0" fontId="17" fillId="0" borderId="0" xfId="0" applyFont="1" applyFill="1" applyBorder="1" applyAlignment="1" applyProtection="1">
      <alignment vertical="center"/>
      <protection locked="0"/>
    </xf>
    <xf numFmtId="0" fontId="4" fillId="3" borderId="4" xfId="0" applyFont="1" applyFill="1" applyBorder="1" applyAlignment="1" applyProtection="1">
      <alignment vertical="center"/>
      <protection locked="0"/>
    </xf>
    <xf numFmtId="0" fontId="17" fillId="10" borderId="18" xfId="0" applyFont="1" applyFill="1" applyBorder="1" applyAlignment="1" applyProtection="1">
      <alignment vertical="center"/>
      <protection locked="0"/>
    </xf>
    <xf numFmtId="0" fontId="17" fillId="10" borderId="5" xfId="0" applyFont="1" applyFill="1" applyBorder="1" applyAlignment="1" applyProtection="1">
      <alignment vertical="center"/>
      <protection locked="0"/>
    </xf>
    <xf numFmtId="0" fontId="24" fillId="2" borderId="4" xfId="0" applyFont="1" applyFill="1" applyBorder="1" applyAlignment="1" applyProtection="1">
      <alignment horizontal="center" vertical="center"/>
      <protection locked="0"/>
    </xf>
    <xf numFmtId="0" fontId="22" fillId="2" borderId="0" xfId="0" applyFont="1" applyFill="1" applyBorder="1" applyAlignment="1" applyProtection="1">
      <protection locked="0"/>
    </xf>
    <xf numFmtId="0" fontId="15" fillId="0" borderId="0" xfId="0" applyFont="1" applyFill="1" applyBorder="1" applyAlignment="1" applyProtection="1">
      <alignment vertical="center"/>
      <protection locked="0"/>
    </xf>
    <xf numFmtId="0" fontId="16" fillId="2" borderId="0" xfId="0" applyFont="1" applyFill="1" applyBorder="1" applyAlignment="1" applyProtection="1">
      <alignment vertical="center"/>
      <protection locked="0"/>
    </xf>
    <xf numFmtId="0" fontId="0" fillId="2" borderId="0" xfId="0" applyFont="1" applyFill="1" applyBorder="1" applyAlignment="1" applyProtection="1">
      <protection locked="0"/>
    </xf>
    <xf numFmtId="0" fontId="22" fillId="2" borderId="0" xfId="0" applyFont="1" applyFill="1" applyBorder="1" applyAlignment="1" applyProtection="1">
      <alignment vertical="center"/>
    </xf>
    <xf numFmtId="0" fontId="4" fillId="3" borderId="0" xfId="0" applyFont="1" applyFill="1" applyBorder="1" applyAlignment="1" applyProtection="1">
      <alignment horizontal="center" vertical="center"/>
      <protection locked="0"/>
    </xf>
    <xf numFmtId="0" fontId="4" fillId="2" borderId="0" xfId="0" applyFont="1" applyFill="1" applyBorder="1" applyAlignment="1" applyProtection="1">
      <alignment horizontal="center" vertical="top"/>
      <protection locked="0"/>
    </xf>
    <xf numFmtId="9" fontId="69" fillId="2" borderId="0" xfId="0" applyNumberFormat="1" applyFont="1" applyFill="1" applyBorder="1" applyAlignment="1" applyProtection="1">
      <alignment horizontal="left" vertical="top"/>
      <protection locked="0"/>
    </xf>
    <xf numFmtId="0" fontId="26" fillId="0" borderId="0" xfId="0" applyFont="1" applyAlignment="1" applyProtection="1">
      <protection locked="0"/>
    </xf>
    <xf numFmtId="0" fontId="24" fillId="0" borderId="0" xfId="0" applyFont="1" applyAlignment="1" applyProtection="1">
      <alignment horizontal="left"/>
      <protection locked="0"/>
    </xf>
    <xf numFmtId="0" fontId="24" fillId="0" borderId="0" xfId="0" applyFont="1" applyAlignment="1" applyProtection="1">
      <alignment horizontal="left" vertical="center"/>
      <protection locked="0"/>
    </xf>
    <xf numFmtId="0" fontId="16" fillId="2" borderId="0" xfId="0" applyFont="1" applyFill="1" applyBorder="1" applyAlignment="1" applyProtection="1">
      <alignment vertical="top"/>
      <protection locked="0"/>
    </xf>
    <xf numFmtId="9" fontId="69" fillId="2" borderId="0" xfId="0" applyNumberFormat="1" applyFont="1" applyFill="1" applyBorder="1" applyAlignment="1" applyProtection="1">
      <alignment horizontal="center" vertical="top"/>
      <protection locked="0"/>
    </xf>
    <xf numFmtId="0" fontId="24" fillId="0" borderId="0" xfId="0" applyFont="1" applyAlignment="1" applyProtection="1">
      <alignment horizontal="left" vertical="center" wrapText="1"/>
      <protection locked="0"/>
    </xf>
    <xf numFmtId="0" fontId="24" fillId="0" borderId="0" xfId="0" applyFont="1" applyAlignment="1" applyProtection="1">
      <alignment horizontal="left"/>
      <protection locked="0"/>
    </xf>
    <xf numFmtId="0" fontId="24" fillId="0" borderId="0" xfId="0" applyFont="1" applyAlignment="1" applyProtection="1">
      <alignment horizontal="left" vertical="center"/>
      <protection locked="0"/>
    </xf>
    <xf numFmtId="0" fontId="24" fillId="0" borderId="0" xfId="0" applyFont="1" applyBorder="1" applyAlignment="1" applyProtection="1">
      <alignment horizontal="center" vertical="center"/>
      <protection locked="0"/>
    </xf>
    <xf numFmtId="0" fontId="24" fillId="0" borderId="0" xfId="0" applyFont="1" applyAlignment="1" applyProtection="1">
      <alignment vertical="top" wrapText="1"/>
      <protection locked="0"/>
    </xf>
    <xf numFmtId="0" fontId="24" fillId="0" borderId="0" xfId="0" applyFont="1" applyAlignment="1" applyProtection="1">
      <alignment horizontal="left" vertical="center"/>
      <protection locked="0"/>
    </xf>
    <xf numFmtId="0" fontId="24" fillId="0" borderId="0" xfId="0" applyFont="1" applyBorder="1" applyAlignment="1" applyProtection="1">
      <alignment horizontal="center"/>
      <protection locked="0"/>
    </xf>
    <xf numFmtId="0" fontId="22" fillId="10" borderId="4" xfId="0" applyFont="1" applyFill="1" applyBorder="1" applyAlignment="1" applyProtection="1">
      <protection locked="0"/>
    </xf>
    <xf numFmtId="0" fontId="22" fillId="10" borderId="3" xfId="0" applyFont="1" applyFill="1" applyBorder="1" applyAlignment="1" applyProtection="1">
      <protection locked="0"/>
    </xf>
    <xf numFmtId="0" fontId="27" fillId="0" borderId="0" xfId="0" applyFont="1" applyFill="1" applyBorder="1" applyAlignment="1" applyProtection="1">
      <alignment horizontal="center" vertical="center" wrapText="1"/>
      <protection locked="0"/>
    </xf>
    <xf numFmtId="0" fontId="0" fillId="0" borderId="0" xfId="0" applyFont="1" applyAlignment="1" applyProtection="1">
      <alignment horizontal="left" vertical="top"/>
      <protection locked="0"/>
    </xf>
    <xf numFmtId="0" fontId="24" fillId="0" borderId="0" xfId="0" applyFont="1" applyBorder="1" applyAlignment="1" applyProtection="1">
      <alignment horizontal="center"/>
      <protection locked="0"/>
    </xf>
    <xf numFmtId="0" fontId="24" fillId="0" borderId="0" xfId="0" applyFont="1" applyAlignment="1" applyProtection="1">
      <alignment horizontal="left" vertical="top" wrapText="1"/>
      <protection locked="0"/>
    </xf>
    <xf numFmtId="0" fontId="22" fillId="10" borderId="2" xfId="0" applyFont="1" applyFill="1" applyBorder="1" applyAlignment="1" applyProtection="1">
      <alignment horizontal="left" vertical="center"/>
      <protection locked="0"/>
    </xf>
    <xf numFmtId="0" fontId="0" fillId="0" borderId="0" xfId="0" applyFont="1" applyBorder="1" applyAlignment="1" applyProtection="1">
      <alignment horizontal="center"/>
      <protection locked="0"/>
    </xf>
    <xf numFmtId="0" fontId="35" fillId="10" borderId="4" xfId="0" applyFont="1" applyFill="1" applyBorder="1" applyAlignment="1" applyProtection="1">
      <alignment horizontal="center"/>
      <protection locked="0"/>
    </xf>
    <xf numFmtId="0" fontId="66" fillId="0" borderId="0" xfId="0" applyFont="1" applyFill="1" applyBorder="1" applyAlignment="1" applyProtection="1">
      <alignment horizontal="left" vertical="top" wrapText="1"/>
      <protection locked="0"/>
    </xf>
    <xf numFmtId="0" fontId="24" fillId="0" borderId="0" xfId="0" applyFont="1" applyBorder="1" applyAlignment="1" applyProtection="1">
      <alignment horizontal="center" vertical="center"/>
      <protection locked="0"/>
    </xf>
    <xf numFmtId="0" fontId="15" fillId="10" borderId="4" xfId="0" applyFont="1" applyFill="1" applyBorder="1" applyAlignment="1" applyProtection="1">
      <alignment horizontal="center" wrapText="1"/>
      <protection locked="0"/>
    </xf>
    <xf numFmtId="14" fontId="24" fillId="0" borderId="0" xfId="0" applyNumberFormat="1" applyFont="1" applyBorder="1" applyAlignment="1" applyProtection="1">
      <alignment horizontal="center"/>
    </xf>
    <xf numFmtId="0" fontId="45" fillId="10" borderId="1" xfId="0" applyFont="1" applyFill="1" applyBorder="1" applyAlignment="1" applyProtection="1">
      <alignment vertical="top" wrapText="1"/>
      <protection locked="0"/>
    </xf>
    <xf numFmtId="14" fontId="0" fillId="0" borderId="0" xfId="0" applyNumberFormat="1" applyFont="1" applyBorder="1" applyAlignment="1" applyProtection="1">
      <alignment horizontal="center"/>
    </xf>
    <xf numFmtId="0" fontId="15" fillId="10" borderId="7" xfId="0" applyFont="1" applyFill="1" applyBorder="1" applyAlignment="1" applyProtection="1">
      <alignment horizontal="center" vertical="top" wrapText="1"/>
      <protection locked="0"/>
    </xf>
    <xf numFmtId="0" fontId="22" fillId="10" borderId="7" xfId="0" applyFont="1" applyFill="1" applyBorder="1" applyAlignment="1" applyProtection="1">
      <alignment horizontal="center" vertical="top"/>
      <protection locked="0"/>
    </xf>
    <xf numFmtId="0" fontId="15" fillId="10" borderId="0" xfId="0" applyFont="1" applyFill="1" applyAlignment="1" applyProtection="1">
      <alignment horizontal="left" vertical="top" wrapText="1"/>
      <protection locked="0"/>
    </xf>
    <xf numFmtId="0" fontId="22" fillId="2" borderId="0" xfId="0" applyFont="1" applyFill="1" applyBorder="1" applyAlignment="1" applyProtection="1">
      <alignment horizontal="left" vertical="center"/>
      <protection locked="0"/>
    </xf>
    <xf numFmtId="49" fontId="24" fillId="0" borderId="0" xfId="0" applyNumberFormat="1" applyFont="1" applyBorder="1" applyAlignment="1" applyProtection="1">
      <alignment horizontal="left" vertical="center"/>
      <protection locked="0"/>
    </xf>
    <xf numFmtId="49" fontId="24" fillId="0" borderId="0" xfId="0" applyNumberFormat="1" applyFont="1" applyBorder="1" applyAlignment="1" applyProtection="1">
      <alignment horizontal="center" vertical="center"/>
      <protection locked="0"/>
    </xf>
    <xf numFmtId="0" fontId="71" fillId="5" borderId="4" xfId="0" applyFont="1" applyFill="1" applyBorder="1" applyAlignment="1" applyProtection="1">
      <alignment horizontal="center" vertical="center" wrapText="1"/>
    </xf>
    <xf numFmtId="0" fontId="22" fillId="10" borderId="4" xfId="0" applyFont="1" applyFill="1" applyBorder="1" applyAlignment="1" applyProtection="1">
      <alignment vertical="center"/>
      <protection locked="0"/>
    </xf>
    <xf numFmtId="0" fontId="22" fillId="10" borderId="4" xfId="0" applyFont="1" applyFill="1" applyBorder="1" applyAlignment="1" applyProtection="1">
      <alignment vertical="center" wrapText="1"/>
      <protection locked="0"/>
    </xf>
    <xf numFmtId="0" fontId="24" fillId="0" borderId="0" xfId="0" applyFont="1" applyBorder="1" applyAlignment="1" applyProtection="1">
      <alignment horizontal="left" vertical="top"/>
      <protection locked="0"/>
    </xf>
    <xf numFmtId="0" fontId="24" fillId="0" borderId="0" xfId="0" applyFont="1" applyBorder="1" applyAlignment="1" applyProtection="1">
      <alignment horizontal="center" vertical="top"/>
      <protection locked="0"/>
    </xf>
    <xf numFmtId="0" fontId="22" fillId="10" borderId="4" xfId="0" applyFont="1" applyFill="1" applyBorder="1" applyAlignment="1" applyProtection="1">
      <alignment horizontal="left" vertical="top" wrapText="1"/>
      <protection locked="0"/>
    </xf>
    <xf numFmtId="0" fontId="15" fillId="10" borderId="4" xfId="0" applyFont="1" applyFill="1" applyBorder="1" applyAlignment="1" applyProtection="1">
      <alignment horizontal="center" vertical="center"/>
      <protection locked="0"/>
    </xf>
    <xf numFmtId="0" fontId="22" fillId="10" borderId="1" xfId="0" applyFont="1" applyFill="1" applyBorder="1" applyAlignment="1" applyProtection="1">
      <protection locked="0"/>
    </xf>
    <xf numFmtId="0" fontId="22" fillId="10" borderId="2" xfId="0" applyFont="1" applyFill="1" applyBorder="1" applyAlignment="1" applyProtection="1">
      <protection locked="0"/>
    </xf>
    <xf numFmtId="0" fontId="0" fillId="0" borderId="0" xfId="0" applyFont="1" applyAlignment="1" applyProtection="1">
      <alignment horizontal="left" vertical="center"/>
      <protection locked="0"/>
    </xf>
    <xf numFmtId="0" fontId="0" fillId="0" borderId="0" xfId="0" applyFont="1" applyBorder="1" applyAlignment="1" applyProtection="1">
      <alignment horizontal="center" vertical="top"/>
      <protection locked="0"/>
    </xf>
    <xf numFmtId="0" fontId="24" fillId="0" borderId="0" xfId="0" applyFont="1" applyBorder="1" applyAlignment="1" applyProtection="1">
      <alignment horizontal="center" vertical="center"/>
      <protection locked="0"/>
    </xf>
    <xf numFmtId="0" fontId="24" fillId="0" borderId="0" xfId="0" applyFont="1" applyBorder="1" applyAlignment="1" applyProtection="1">
      <alignment horizontal="center" vertical="top" wrapText="1"/>
      <protection locked="0"/>
    </xf>
    <xf numFmtId="0" fontId="45" fillId="10" borderId="4" xfId="0" applyFont="1" applyFill="1" applyBorder="1" applyAlignment="1" applyProtection="1">
      <alignment vertical="top" wrapText="1"/>
      <protection locked="0"/>
    </xf>
    <xf numFmtId="0" fontId="45" fillId="10" borderId="4" xfId="0" applyFont="1" applyFill="1" applyBorder="1" applyAlignment="1" applyProtection="1">
      <alignment vertical="center" wrapText="1"/>
      <protection locked="0"/>
    </xf>
    <xf numFmtId="49" fontId="24" fillId="0" borderId="0" xfId="0" applyNumberFormat="1" applyFont="1" applyFill="1" applyBorder="1" applyAlignment="1" applyProtection="1">
      <alignment vertical="center"/>
      <protection locked="0"/>
    </xf>
    <xf numFmtId="0" fontId="22" fillId="0" borderId="0" xfId="0" applyFont="1" applyFill="1" applyBorder="1" applyAlignment="1" applyProtection="1">
      <alignment horizontal="left" vertical="center"/>
      <protection locked="0"/>
    </xf>
    <xf numFmtId="0" fontId="45" fillId="10" borderId="4" xfId="0" applyFont="1" applyFill="1" applyBorder="1" applyAlignment="1" applyProtection="1">
      <alignment horizontal="center" vertical="center"/>
      <protection locked="0"/>
    </xf>
    <xf numFmtId="0" fontId="15" fillId="10" borderId="2" xfId="0" applyFont="1" applyFill="1" applyBorder="1" applyAlignment="1" applyProtection="1">
      <protection locked="0"/>
    </xf>
    <xf numFmtId="0" fontId="15" fillId="10" borderId="3" xfId="0" applyFont="1" applyFill="1" applyBorder="1" applyAlignment="1" applyProtection="1">
      <protection locked="0"/>
    </xf>
    <xf numFmtId="9" fontId="0" fillId="0" borderId="3" xfId="2" applyFont="1" applyBorder="1" applyAlignment="1" applyProtection="1">
      <alignment vertical="center"/>
    </xf>
    <xf numFmtId="9" fontId="0" fillId="0" borderId="4" xfId="2" applyFont="1" applyBorder="1" applyAlignment="1" applyProtection="1">
      <alignment vertical="center"/>
    </xf>
    <xf numFmtId="0" fontId="15" fillId="10" borderId="3" xfId="0" applyFont="1" applyFill="1" applyBorder="1" applyAlignment="1" applyProtection="1">
      <alignment vertical="center" wrapText="1"/>
      <protection locked="0"/>
    </xf>
    <xf numFmtId="0" fontId="4" fillId="3" borderId="4" xfId="0" applyNumberFormat="1" applyFont="1" applyFill="1" applyBorder="1" applyAlignment="1" applyProtection="1">
      <alignment horizontal="center" vertical="center" wrapText="1"/>
      <protection locked="0"/>
    </xf>
    <xf numFmtId="17" fontId="4" fillId="3" borderId="4" xfId="0" applyNumberFormat="1" applyFont="1" applyFill="1" applyBorder="1" applyAlignment="1" applyProtection="1">
      <alignment horizontal="center" vertical="center"/>
      <protection locked="0"/>
    </xf>
    <xf numFmtId="0" fontId="4" fillId="3" borderId="4" xfId="0" applyNumberFormat="1" applyFont="1" applyFill="1" applyBorder="1" applyAlignment="1" applyProtection="1">
      <alignment horizontal="center" vertical="center"/>
      <protection locked="0"/>
    </xf>
    <xf numFmtId="0" fontId="24" fillId="0" borderId="4" xfId="0" applyFont="1" applyBorder="1" applyAlignment="1" applyProtection="1">
      <alignment horizontal="center"/>
      <protection locked="0"/>
    </xf>
    <xf numFmtId="0" fontId="24" fillId="0" borderId="2" xfId="0" applyFont="1" applyBorder="1" applyAlignment="1" applyProtection="1">
      <alignment horizontal="center"/>
      <protection locked="0"/>
    </xf>
    <xf numFmtId="0" fontId="24" fillId="0" borderId="3" xfId="0" applyFont="1" applyBorder="1" applyAlignment="1" applyProtection="1">
      <alignment horizontal="center"/>
      <protection locked="0"/>
    </xf>
    <xf numFmtId="0" fontId="24" fillId="0" borderId="4" xfId="0" applyFont="1" applyBorder="1" applyAlignment="1" applyProtection="1">
      <alignment horizontal="center" vertical="center"/>
    </xf>
    <xf numFmtId="0" fontId="24" fillId="0" borderId="4" xfId="0" applyFont="1" applyBorder="1" applyAlignment="1" applyProtection="1">
      <alignment horizontal="center" vertical="center"/>
      <protection locked="0"/>
    </xf>
    <xf numFmtId="0" fontId="24" fillId="0" borderId="0" xfId="0" applyFont="1" applyBorder="1" applyAlignment="1" applyProtection="1">
      <alignment horizontal="center"/>
      <protection locked="0"/>
    </xf>
    <xf numFmtId="0" fontId="15" fillId="10" borderId="4" xfId="0" applyFont="1" applyFill="1" applyBorder="1" applyAlignment="1" applyProtection="1">
      <alignment horizontal="center" vertical="center" wrapText="1"/>
      <protection locked="0"/>
    </xf>
    <xf numFmtId="0" fontId="24" fillId="0" borderId="4" xfId="0" applyFont="1" applyBorder="1" applyAlignment="1" applyProtection="1">
      <alignment horizontal="center" vertical="center"/>
      <protection locked="0"/>
    </xf>
    <xf numFmtId="2" fontId="4" fillId="13" borderId="4" xfId="0" applyNumberFormat="1"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0" fontId="15" fillId="10" borderId="0" xfId="0" applyFont="1" applyFill="1" applyAlignment="1" applyProtection="1">
      <alignment vertical="center" wrapText="1"/>
      <protection locked="0"/>
    </xf>
    <xf numFmtId="0" fontId="61" fillId="0" borderId="4" xfId="0" applyFont="1" applyBorder="1" applyAlignment="1" applyProtection="1">
      <alignment horizontal="center" vertical="center"/>
    </xf>
    <xf numFmtId="0" fontId="62" fillId="0" borderId="4" xfId="0" applyFont="1" applyBorder="1" applyAlignment="1" applyProtection="1">
      <alignment horizontal="center" vertical="center"/>
      <protection locked="0"/>
    </xf>
    <xf numFmtId="0" fontId="62" fillId="0" borderId="30" xfId="0" applyFont="1" applyBorder="1" applyAlignment="1" applyProtection="1">
      <alignment horizontal="center" vertical="center"/>
      <protection locked="0"/>
    </xf>
    <xf numFmtId="0" fontId="62" fillId="0" borderId="29" xfId="0" applyFont="1" applyBorder="1" applyAlignment="1" applyProtection="1">
      <alignment horizontal="center" vertical="center"/>
      <protection locked="0"/>
    </xf>
    <xf numFmtId="0" fontId="62" fillId="0" borderId="32" xfId="0" applyFont="1" applyBorder="1" applyAlignment="1" applyProtection="1">
      <alignment horizontal="center" vertical="center"/>
      <protection locked="0"/>
    </xf>
    <xf numFmtId="0" fontId="62" fillId="0" borderId="34" xfId="0" applyFont="1" applyBorder="1" applyAlignment="1" applyProtection="1">
      <alignment horizontal="center" vertical="center"/>
      <protection locked="0"/>
    </xf>
    <xf numFmtId="0" fontId="62" fillId="0" borderId="35" xfId="0" applyFont="1" applyBorder="1" applyAlignment="1" applyProtection="1">
      <alignment horizontal="center" vertical="center"/>
      <protection locked="0"/>
    </xf>
    <xf numFmtId="0" fontId="76" fillId="0" borderId="4" xfId="0" applyFont="1" applyBorder="1" applyAlignment="1" applyProtection="1">
      <alignment horizontal="center" vertical="center"/>
      <protection locked="0"/>
    </xf>
    <xf numFmtId="0" fontId="76" fillId="0" borderId="29" xfId="0" applyFont="1" applyBorder="1" applyAlignment="1" applyProtection="1">
      <alignment horizontal="center" vertical="center"/>
      <protection locked="0"/>
    </xf>
    <xf numFmtId="0" fontId="76" fillId="0" borderId="35" xfId="0" applyFont="1" applyBorder="1" applyAlignment="1" applyProtection="1">
      <alignment horizontal="center" vertical="center"/>
      <protection locked="0"/>
    </xf>
    <xf numFmtId="0" fontId="76" fillId="0" borderId="4" xfId="0" applyFont="1" applyBorder="1" applyAlignment="1" applyProtection="1">
      <alignment horizontal="center" vertical="center"/>
      <protection locked="0"/>
    </xf>
    <xf numFmtId="0" fontId="76" fillId="0" borderId="35" xfId="0" applyFont="1" applyBorder="1" applyAlignment="1" applyProtection="1">
      <alignment horizontal="center" vertical="center"/>
      <protection locked="0"/>
    </xf>
    <xf numFmtId="0" fontId="24" fillId="0" borderId="2" xfId="0" applyFont="1" applyBorder="1" applyAlignment="1" applyProtection="1">
      <alignment horizontal="center"/>
      <protection locked="0"/>
    </xf>
    <xf numFmtId="0" fontId="24" fillId="0" borderId="3" xfId="0" applyFont="1" applyBorder="1" applyAlignment="1" applyProtection="1">
      <alignment horizontal="center"/>
      <protection locked="0"/>
    </xf>
    <xf numFmtId="0" fontId="76" fillId="0" borderId="29" xfId="0" applyFont="1" applyBorder="1" applyAlignment="1" applyProtection="1">
      <alignment horizontal="center" vertical="center"/>
      <protection locked="0"/>
    </xf>
    <xf numFmtId="0" fontId="22" fillId="10" borderId="4" xfId="0" applyFont="1" applyFill="1" applyBorder="1" applyAlignment="1" applyProtection="1">
      <alignment horizontal="center" vertical="center"/>
      <protection locked="0"/>
    </xf>
    <xf numFmtId="0" fontId="24" fillId="0" borderId="0" xfId="0" applyFont="1" applyBorder="1" applyAlignment="1" applyProtection="1">
      <alignment horizontal="center"/>
      <protection locked="0"/>
    </xf>
    <xf numFmtId="0" fontId="22" fillId="10" borderId="1" xfId="0" applyFont="1" applyFill="1" applyBorder="1" applyAlignment="1" applyProtection="1">
      <alignment vertical="center"/>
      <protection locked="0"/>
    </xf>
    <xf numFmtId="0" fontId="15" fillId="10" borderId="11" xfId="0" applyFont="1" applyFill="1" applyBorder="1" applyAlignment="1" applyProtection="1">
      <alignment horizontal="center" vertical="center" wrapText="1"/>
      <protection locked="0"/>
    </xf>
    <xf numFmtId="0" fontId="15" fillId="10" borderId="12" xfId="0" applyFont="1" applyFill="1" applyBorder="1" applyAlignment="1" applyProtection="1">
      <alignment horizontal="center" vertical="center" wrapText="1"/>
      <protection locked="0"/>
    </xf>
    <xf numFmtId="0" fontId="15" fillId="10" borderId="6" xfId="0" applyFont="1" applyFill="1" applyBorder="1" applyAlignment="1" applyProtection="1">
      <alignment horizontal="center" vertical="center" wrapText="1"/>
      <protection locked="0"/>
    </xf>
    <xf numFmtId="15" fontId="62" fillId="0" borderId="30" xfId="0" applyNumberFormat="1" applyFont="1" applyBorder="1" applyAlignment="1" applyProtection="1">
      <alignment horizontal="center" vertical="center"/>
      <protection locked="0"/>
    </xf>
    <xf numFmtId="0" fontId="62" fillId="0" borderId="37" xfId="0" applyFont="1" applyBorder="1" applyAlignment="1" applyProtection="1">
      <alignment horizontal="center" vertical="center"/>
      <protection locked="0"/>
    </xf>
    <xf numFmtId="0" fontId="62" fillId="0" borderId="7" xfId="0" applyFont="1" applyBorder="1" applyAlignment="1" applyProtection="1">
      <alignment horizontal="center" vertical="center"/>
      <protection locked="0"/>
    </xf>
    <xf numFmtId="15" fontId="62" fillId="0" borderId="32" xfId="0" applyNumberFormat="1" applyFont="1" applyBorder="1" applyAlignment="1" applyProtection="1">
      <alignment horizontal="center" vertical="center"/>
      <protection locked="0"/>
    </xf>
    <xf numFmtId="15" fontId="62" fillId="0" borderId="34" xfId="0" applyNumberFormat="1" applyFont="1" applyBorder="1" applyAlignment="1" applyProtection="1">
      <alignment horizontal="center" vertical="center"/>
      <protection locked="0"/>
    </xf>
    <xf numFmtId="15" fontId="62" fillId="0" borderId="39" xfId="0" applyNumberFormat="1" applyFont="1" applyBorder="1" applyAlignment="1" applyProtection="1">
      <alignment horizontal="center" vertical="center"/>
      <protection locked="0"/>
    </xf>
    <xf numFmtId="0" fontId="62" fillId="0" borderId="6" xfId="0" applyFont="1" applyBorder="1" applyAlignment="1" applyProtection="1">
      <alignment horizontal="center" vertical="center"/>
      <protection locked="0"/>
    </xf>
    <xf numFmtId="0" fontId="62" fillId="0" borderId="39" xfId="0" applyFont="1" applyBorder="1" applyAlignment="1" applyProtection="1">
      <alignment horizontal="center" vertical="center"/>
      <protection locked="0"/>
    </xf>
    <xf numFmtId="49" fontId="50" fillId="0" borderId="4" xfId="0" applyNumberFormat="1" applyFont="1" applyBorder="1" applyAlignment="1" applyProtection="1">
      <alignment horizontal="center" vertical="center"/>
      <protection locked="0"/>
    </xf>
    <xf numFmtId="49" fontId="50" fillId="0" borderId="3" xfId="0" applyNumberFormat="1" applyFont="1" applyBorder="1" applyAlignment="1" applyProtection="1">
      <alignment horizontal="center" vertical="center" wrapText="1"/>
      <protection locked="0"/>
    </xf>
    <xf numFmtId="0" fontId="24" fillId="0" borderId="0" xfId="0" applyFont="1" applyAlignment="1" applyProtection="1">
      <alignment horizontal="left"/>
      <protection locked="0"/>
    </xf>
    <xf numFmtId="0" fontId="79" fillId="0" borderId="4" xfId="0" applyFont="1" applyBorder="1" applyAlignment="1" applyProtection="1">
      <alignment horizontal="center" vertical="center"/>
      <protection locked="0"/>
    </xf>
    <xf numFmtId="0" fontId="72" fillId="10" borderId="4" xfId="0" applyFont="1" applyFill="1" applyBorder="1" applyAlignment="1" applyProtection="1">
      <alignment horizontal="center" vertical="center"/>
      <protection locked="0"/>
    </xf>
    <xf numFmtId="0" fontId="62" fillId="0" borderId="1" xfId="0" applyFont="1" applyBorder="1" applyAlignment="1" applyProtection="1">
      <alignment vertical="center"/>
      <protection locked="0"/>
    </xf>
    <xf numFmtId="0" fontId="62" fillId="0" borderId="1" xfId="0" applyFont="1" applyBorder="1" applyAlignment="1" applyProtection="1">
      <alignment vertical="center" wrapText="1"/>
      <protection locked="0"/>
    </xf>
    <xf numFmtId="0" fontId="79" fillId="0" borderId="4" xfId="0" applyFont="1" applyBorder="1" applyAlignment="1" applyProtection="1">
      <alignment horizontal="center" vertical="center" wrapText="1"/>
      <protection locked="0"/>
    </xf>
    <xf numFmtId="0" fontId="79" fillId="0" borderId="4" xfId="0" applyFont="1" applyBorder="1" applyAlignment="1" applyProtection="1">
      <alignment horizontal="center" vertical="center"/>
      <protection locked="0"/>
    </xf>
    <xf numFmtId="49" fontId="79" fillId="0" borderId="2" xfId="0" applyNumberFormat="1" applyFont="1" applyBorder="1" applyAlignment="1" applyProtection="1">
      <alignment horizontal="center" vertical="center" wrapText="1"/>
      <protection locked="0"/>
    </xf>
    <xf numFmtId="0" fontId="45" fillId="10" borderId="4" xfId="0" applyFont="1" applyFill="1" applyBorder="1" applyAlignment="1" applyProtection="1">
      <alignment horizontal="center" vertical="center"/>
      <protection locked="0"/>
    </xf>
    <xf numFmtId="0" fontId="79" fillId="0" borderId="0" xfId="0" applyFont="1" applyBorder="1" applyAlignment="1" applyProtection="1">
      <alignment vertical="center"/>
      <protection locked="0"/>
    </xf>
    <xf numFmtId="0" fontId="79" fillId="0" borderId="0" xfId="0" applyFont="1" applyBorder="1" applyAlignment="1" applyProtection="1">
      <alignment horizontal="center" vertical="center"/>
      <protection locked="0"/>
    </xf>
    <xf numFmtId="0" fontId="82" fillId="0" borderId="31" xfId="0" applyFont="1" applyBorder="1" applyAlignment="1" applyProtection="1">
      <alignment horizontal="center" vertical="center" wrapText="1"/>
      <protection locked="0"/>
    </xf>
    <xf numFmtId="0" fontId="82" fillId="0" borderId="33" xfId="0" applyFont="1" applyBorder="1" applyAlignment="1" applyProtection="1">
      <alignment horizontal="center" vertical="center" wrapText="1"/>
      <protection locked="0"/>
    </xf>
    <xf numFmtId="0" fontId="82" fillId="0" borderId="36" xfId="0" applyFont="1" applyBorder="1" applyAlignment="1" applyProtection="1">
      <alignment horizontal="center" vertical="center" wrapText="1"/>
      <protection locked="0"/>
    </xf>
    <xf numFmtId="15" fontId="79" fillId="0" borderId="30" xfId="0" applyNumberFormat="1" applyFont="1" applyBorder="1" applyAlignment="1" applyProtection="1">
      <alignment horizontal="center" vertical="center"/>
      <protection locked="0"/>
    </xf>
    <xf numFmtId="15" fontId="79" fillId="0" borderId="32" xfId="0" applyNumberFormat="1" applyFont="1" applyBorder="1" applyAlignment="1" applyProtection="1">
      <alignment horizontal="center" vertical="center"/>
      <protection locked="0"/>
    </xf>
    <xf numFmtId="15" fontId="79" fillId="0" borderId="34" xfId="0" applyNumberFormat="1" applyFont="1" applyBorder="1" applyAlignment="1" applyProtection="1">
      <alignment horizontal="center" vertical="center"/>
      <protection locked="0"/>
    </xf>
    <xf numFmtId="0" fontId="79" fillId="0" borderId="30" xfId="0" applyFont="1" applyBorder="1" applyAlignment="1" applyProtection="1">
      <alignment horizontal="center" vertical="center"/>
      <protection locked="0"/>
    </xf>
    <xf numFmtId="0" fontId="79" fillId="0" borderId="32" xfId="0" applyFont="1" applyBorder="1" applyAlignment="1" applyProtection="1">
      <alignment horizontal="center" vertical="center"/>
      <protection locked="0"/>
    </xf>
    <xf numFmtId="0" fontId="79" fillId="0" borderId="34" xfId="0" applyFont="1" applyBorder="1" applyAlignment="1" applyProtection="1">
      <alignment horizontal="center" vertical="center"/>
      <protection locked="0"/>
    </xf>
    <xf numFmtId="0" fontId="72" fillId="10" borderId="11" xfId="0" applyFont="1" applyFill="1" applyBorder="1" applyAlignment="1" applyProtection="1">
      <alignment horizontal="center" vertical="center" wrapText="1"/>
      <protection locked="0"/>
    </xf>
    <xf numFmtId="0" fontId="72" fillId="10" borderId="41" xfId="0" applyFont="1" applyFill="1" applyBorder="1" applyAlignment="1" applyProtection="1">
      <alignment horizontal="center" vertical="center" wrapText="1"/>
      <protection locked="0"/>
    </xf>
    <xf numFmtId="0" fontId="72" fillId="10" borderId="13" xfId="0" applyFont="1" applyFill="1" applyBorder="1" applyAlignment="1" applyProtection="1">
      <alignment horizontal="center" vertical="center"/>
      <protection locked="0"/>
    </xf>
    <xf numFmtId="0" fontId="79" fillId="0" borderId="0" xfId="0" applyFont="1" applyBorder="1" applyAlignment="1" applyProtection="1">
      <alignment vertical="center" wrapText="1"/>
      <protection locked="0"/>
    </xf>
    <xf numFmtId="0" fontId="70" fillId="0" borderId="0" xfId="0" applyFont="1" applyBorder="1" applyAlignment="1" applyProtection="1">
      <alignment vertical="center"/>
      <protection locked="0"/>
    </xf>
    <xf numFmtId="0" fontId="72" fillId="10" borderId="3" xfId="0" applyFont="1" applyFill="1" applyBorder="1" applyAlignment="1" applyProtection="1">
      <alignment horizontal="center" vertical="center" wrapText="1"/>
      <protection locked="0"/>
    </xf>
    <xf numFmtId="0" fontId="83" fillId="0" borderId="36" xfId="0" applyFont="1" applyBorder="1" applyAlignment="1" applyProtection="1">
      <alignment horizontal="center" vertical="center"/>
      <protection locked="0"/>
    </xf>
    <xf numFmtId="0" fontId="72" fillId="10" borderId="14" xfId="0" applyFont="1" applyFill="1" applyBorder="1" applyAlignment="1" applyProtection="1">
      <alignment horizontal="center" vertical="center" wrapText="1"/>
      <protection locked="0"/>
    </xf>
    <xf numFmtId="0" fontId="72" fillId="10" borderId="4" xfId="0" applyFont="1" applyFill="1" applyBorder="1" applyAlignment="1" applyProtection="1">
      <alignment horizontal="center" vertical="center" wrapText="1"/>
      <protection locked="0"/>
    </xf>
    <xf numFmtId="0" fontId="84" fillId="0" borderId="4" xfId="0" applyFont="1" applyBorder="1" applyAlignment="1" applyProtection="1">
      <alignment horizontal="center" vertical="center"/>
      <protection locked="0"/>
    </xf>
    <xf numFmtId="0" fontId="62" fillId="0" borderId="4" xfId="0" applyFont="1" applyBorder="1" applyAlignment="1" applyProtection="1">
      <alignment horizontal="center" vertical="center" wrapText="1"/>
      <protection locked="0"/>
    </xf>
    <xf numFmtId="0" fontId="45" fillId="10" borderId="1" xfId="0" applyFont="1" applyFill="1" applyBorder="1" applyAlignment="1" applyProtection="1">
      <alignment vertical="center"/>
      <protection locked="0"/>
    </xf>
    <xf numFmtId="0" fontId="45" fillId="10" borderId="2" xfId="0" applyFont="1" applyFill="1" applyBorder="1" applyAlignment="1" applyProtection="1">
      <alignment vertical="center"/>
      <protection locked="0"/>
    </xf>
    <xf numFmtId="0" fontId="45" fillId="10" borderId="4" xfId="0" applyFont="1" applyFill="1" applyBorder="1" applyAlignment="1" applyProtection="1">
      <alignment vertical="center"/>
      <protection locked="0"/>
    </xf>
    <xf numFmtId="0" fontId="24" fillId="2" borderId="0" xfId="0" applyFont="1" applyFill="1" applyProtection="1">
      <protection locked="0"/>
    </xf>
    <xf numFmtId="0" fontId="24" fillId="2" borderId="0" xfId="0" applyFont="1" applyFill="1" applyBorder="1" applyAlignment="1" applyProtection="1"/>
    <xf numFmtId="0" fontId="22" fillId="2" borderId="0" xfId="0" applyFont="1" applyFill="1" applyBorder="1" applyAlignment="1" applyProtection="1">
      <alignment vertical="center" wrapText="1"/>
      <protection locked="0"/>
    </xf>
    <xf numFmtId="0" fontId="22" fillId="2" borderId="0" xfId="0" applyFont="1" applyFill="1" applyBorder="1" applyProtection="1"/>
    <xf numFmtId="0" fontId="72" fillId="10" borderId="4" xfId="0" applyFont="1" applyFill="1" applyBorder="1" applyAlignment="1" applyProtection="1">
      <alignment horizontal="center" vertical="center"/>
    </xf>
    <xf numFmtId="0" fontId="79" fillId="0" borderId="4" xfId="0" applyFont="1" applyBorder="1" applyAlignment="1" applyProtection="1">
      <alignment horizontal="center" vertical="center"/>
    </xf>
    <xf numFmtId="0" fontId="79" fillId="0" borderId="4" xfId="0" applyFont="1" applyFill="1" applyBorder="1" applyAlignment="1" applyProtection="1">
      <alignment horizontal="center" vertical="center"/>
    </xf>
    <xf numFmtId="0" fontId="73" fillId="10" borderId="0" xfId="0" applyFont="1" applyFill="1" applyAlignment="1" applyProtection="1">
      <alignment horizontal="center" vertical="center"/>
      <protection locked="0"/>
    </xf>
    <xf numFmtId="0" fontId="73" fillId="10" borderId="4" xfId="0" applyFont="1" applyFill="1" applyBorder="1" applyAlignment="1" applyProtection="1">
      <alignment horizontal="center" vertical="center"/>
      <protection locked="0"/>
    </xf>
    <xf numFmtId="0" fontId="72" fillId="10" borderId="4" xfId="0" applyFont="1" applyFill="1" applyBorder="1" applyAlignment="1" applyProtection="1">
      <alignment horizontal="center" vertical="center" wrapText="1"/>
    </xf>
    <xf numFmtId="0" fontId="85" fillId="0" borderId="4" xfId="0" applyFont="1" applyBorder="1" applyAlignment="1" applyProtection="1">
      <alignment horizontal="center" vertical="center"/>
    </xf>
    <xf numFmtId="15" fontId="79" fillId="0" borderId="4" xfId="0" applyNumberFormat="1" applyFont="1" applyBorder="1" applyAlignment="1" applyProtection="1">
      <alignment horizontal="center" vertical="center" wrapText="1"/>
      <protection locked="0"/>
    </xf>
    <xf numFmtId="0" fontId="62" fillId="0" borderId="1" xfId="0" applyFont="1" applyBorder="1" applyAlignment="1" applyProtection="1">
      <protection locked="0"/>
    </xf>
    <xf numFmtId="0" fontId="62" fillId="0" borderId="4" xfId="0" applyFont="1" applyBorder="1" applyAlignment="1" applyProtection="1">
      <alignment vertical="center"/>
      <protection locked="0"/>
    </xf>
    <xf numFmtId="9" fontId="62" fillId="0" borderId="4" xfId="2" applyFont="1" applyBorder="1" applyAlignment="1" applyProtection="1">
      <alignment horizontal="center" vertical="center"/>
    </xf>
    <xf numFmtId="0" fontId="45" fillId="10" borderId="3" xfId="0" applyFont="1" applyFill="1" applyBorder="1" applyAlignment="1" applyProtection="1">
      <alignment vertical="center" wrapText="1"/>
      <protection locked="0"/>
    </xf>
    <xf numFmtId="0" fontId="79" fillId="0" borderId="29" xfId="0" applyFont="1" applyFill="1" applyBorder="1" applyAlignment="1" applyProtection="1">
      <alignment horizontal="center" vertical="center"/>
      <protection locked="0"/>
    </xf>
    <xf numFmtId="0" fontId="79" fillId="0" borderId="4" xfId="0" applyFont="1" applyFill="1" applyBorder="1" applyAlignment="1" applyProtection="1">
      <alignment horizontal="center" vertical="center"/>
      <protection locked="0"/>
    </xf>
    <xf numFmtId="0" fontId="79" fillId="0" borderId="35" xfId="0" applyFont="1" applyFill="1" applyBorder="1" applyAlignment="1" applyProtection="1">
      <alignment horizontal="center" vertical="center"/>
      <protection locked="0"/>
    </xf>
    <xf numFmtId="0" fontId="76" fillId="0" borderId="29" xfId="0" applyFont="1" applyFill="1" applyBorder="1" applyAlignment="1" applyProtection="1">
      <alignment horizontal="center" vertical="center"/>
      <protection locked="0"/>
    </xf>
    <xf numFmtId="0" fontId="76" fillId="0" borderId="35" xfId="0" applyFont="1" applyFill="1" applyBorder="1" applyAlignment="1" applyProtection="1">
      <alignment horizontal="center" vertical="center"/>
      <protection locked="0"/>
    </xf>
    <xf numFmtId="0" fontId="79" fillId="0" borderId="4" xfId="0" applyFont="1" applyBorder="1" applyAlignment="1" applyProtection="1">
      <alignment horizontal="center" vertical="center" wrapText="1"/>
      <protection locked="0"/>
    </xf>
    <xf numFmtId="0" fontId="62" fillId="0" borderId="4" xfId="0" applyFont="1" applyBorder="1" applyAlignment="1" applyProtection="1">
      <alignment horizontal="center" vertical="center" wrapText="1"/>
      <protection locked="0"/>
    </xf>
    <xf numFmtId="0" fontId="45" fillId="10" borderId="4" xfId="0" applyFont="1" applyFill="1" applyBorder="1" applyAlignment="1" applyProtection="1">
      <alignment horizontal="left" vertical="center" wrapText="1"/>
      <protection locked="0"/>
    </xf>
    <xf numFmtId="0" fontId="45" fillId="10" borderId="4" xfId="0" applyFont="1" applyFill="1" applyBorder="1" applyAlignment="1" applyProtection="1">
      <alignment horizontal="center" vertical="center" wrapText="1"/>
      <protection locked="0"/>
    </xf>
    <xf numFmtId="0" fontId="72" fillId="10" borderId="4" xfId="0" applyFont="1" applyFill="1" applyBorder="1" applyAlignment="1" applyProtection="1">
      <alignment horizontal="center" vertical="center" wrapText="1"/>
      <protection locked="0"/>
    </xf>
    <xf numFmtId="0" fontId="45" fillId="10" borderId="4" xfId="0" applyFont="1" applyFill="1" applyBorder="1" applyAlignment="1" applyProtection="1">
      <alignment horizontal="center" vertical="center"/>
      <protection locked="0"/>
    </xf>
    <xf numFmtId="0" fontId="62" fillId="0" borderId="4" xfId="0" applyFont="1" applyBorder="1" applyProtection="1">
      <protection locked="0"/>
    </xf>
    <xf numFmtId="0" fontId="62" fillId="0" borderId="2" xfId="0" applyFont="1" applyBorder="1" applyAlignment="1" applyProtection="1">
      <protection locked="0"/>
    </xf>
    <xf numFmtId="0" fontId="62" fillId="0" borderId="3" xfId="0" applyFont="1" applyBorder="1" applyAlignment="1" applyProtection="1">
      <protection locked="0"/>
    </xf>
    <xf numFmtId="9" fontId="62" fillId="0" borderId="4" xfId="2" applyFont="1" applyBorder="1" applyAlignment="1" applyProtection="1">
      <alignment horizontal="center" vertical="center" wrapText="1"/>
    </xf>
    <xf numFmtId="9" fontId="67" fillId="0" borderId="4" xfId="2" applyFont="1" applyBorder="1" applyAlignment="1" applyProtection="1">
      <alignment vertical="center" wrapText="1"/>
    </xf>
    <xf numFmtId="9" fontId="62" fillId="0" borderId="4" xfId="2" applyFont="1" applyBorder="1" applyAlignment="1" applyProtection="1">
      <alignment horizontal="center" vertical="center" wrapText="1"/>
      <protection locked="0"/>
    </xf>
    <xf numFmtId="0" fontId="45" fillId="10" borderId="1" xfId="0" applyFont="1" applyFill="1" applyBorder="1" applyAlignment="1" applyProtection="1">
      <alignment vertical="center" wrapText="1"/>
      <protection locked="0"/>
    </xf>
    <xf numFmtId="0" fontId="72" fillId="10" borderId="1" xfId="0" applyFont="1" applyFill="1" applyBorder="1" applyAlignment="1" applyProtection="1">
      <alignment vertical="center" wrapText="1"/>
      <protection locked="0"/>
    </xf>
    <xf numFmtId="9" fontId="79" fillId="0" borderId="4" xfId="2" applyFont="1" applyBorder="1" applyAlignment="1" applyProtection="1">
      <alignment horizontal="center" vertical="center" wrapText="1"/>
    </xf>
    <xf numFmtId="0" fontId="79" fillId="0" borderId="1" xfId="0" applyFont="1" applyBorder="1" applyAlignment="1" applyProtection="1">
      <alignment vertical="center" wrapText="1"/>
      <protection locked="0"/>
    </xf>
    <xf numFmtId="0" fontId="72" fillId="10" borderId="4" xfId="0" applyFont="1" applyFill="1" applyBorder="1" applyAlignment="1" applyProtection="1">
      <alignment vertical="center" wrapText="1"/>
      <protection locked="0"/>
    </xf>
    <xf numFmtId="0" fontId="79" fillId="0" borderId="4" xfId="0" applyFont="1" applyBorder="1" applyAlignment="1" applyProtection="1">
      <alignment vertical="center" wrapText="1"/>
      <protection locked="0"/>
    </xf>
    <xf numFmtId="0" fontId="62" fillId="0" borderId="0" xfId="0" applyFont="1" applyProtection="1">
      <protection locked="0"/>
    </xf>
    <xf numFmtId="0" fontId="24" fillId="0" borderId="4" xfId="0" applyFont="1" applyBorder="1" applyAlignment="1" applyProtection="1">
      <alignment horizontal="center"/>
      <protection locked="0"/>
    </xf>
    <xf numFmtId="0" fontId="50" fillId="0" borderId="0" xfId="0" applyFont="1" applyBorder="1" applyAlignment="1" applyProtection="1">
      <protection locked="0"/>
    </xf>
    <xf numFmtId="0" fontId="24" fillId="0" borderId="0" xfId="0" applyFont="1" applyBorder="1" applyAlignment="1" applyProtection="1">
      <alignment horizontal="center"/>
      <protection locked="0"/>
    </xf>
    <xf numFmtId="0" fontId="45" fillId="10" borderId="1" xfId="0" applyFont="1" applyFill="1" applyBorder="1" applyAlignment="1" applyProtection="1">
      <alignment horizontal="center" vertical="center"/>
      <protection locked="0"/>
    </xf>
    <xf numFmtId="0" fontId="45" fillId="10" borderId="3" xfId="0" applyFont="1" applyFill="1" applyBorder="1" applyAlignment="1" applyProtection="1">
      <alignment horizontal="center" vertical="center"/>
      <protection locked="0"/>
    </xf>
    <xf numFmtId="0" fontId="62" fillId="0" borderId="1" xfId="0" applyFont="1" applyBorder="1" applyAlignment="1" applyProtection="1">
      <alignment horizontal="center" vertical="center"/>
    </xf>
    <xf numFmtId="0" fontId="62" fillId="0" borderId="3" xfId="0" applyFont="1" applyBorder="1" applyAlignment="1" applyProtection="1">
      <alignment horizontal="center" vertical="center"/>
    </xf>
    <xf numFmtId="0" fontId="45" fillId="10" borderId="1" xfId="0" applyFont="1" applyFill="1" applyBorder="1" applyAlignment="1" applyProtection="1">
      <alignment horizontal="center" vertical="center" wrapText="1"/>
      <protection locked="0"/>
    </xf>
    <xf numFmtId="0" fontId="45" fillId="10" borderId="2" xfId="0" applyFont="1" applyFill="1" applyBorder="1" applyAlignment="1" applyProtection="1">
      <alignment horizontal="center" vertical="center"/>
      <protection locked="0"/>
    </xf>
    <xf numFmtId="0" fontId="62" fillId="0" borderId="3" xfId="0" applyFont="1" applyBorder="1" applyAlignment="1" applyProtection="1">
      <alignment horizontal="center" vertical="center"/>
      <protection locked="0"/>
    </xf>
    <xf numFmtId="0" fontId="62" fillId="0" borderId="4" xfId="0" applyFont="1" applyBorder="1" applyAlignment="1" applyProtection="1">
      <alignment horizontal="center" vertical="center" wrapText="1"/>
    </xf>
    <xf numFmtId="0" fontId="45" fillId="10" borderId="4" xfId="0" applyFont="1" applyFill="1" applyBorder="1" applyAlignment="1" applyProtection="1">
      <alignment horizontal="center" vertical="center" wrapText="1"/>
      <protection locked="0"/>
    </xf>
    <xf numFmtId="0" fontId="62" fillId="0" borderId="4" xfId="0" applyFont="1" applyBorder="1" applyAlignment="1" applyProtection="1">
      <alignment horizontal="center" vertical="center" wrapText="1"/>
      <protection locked="0"/>
    </xf>
    <xf numFmtId="0" fontId="72" fillId="10" borderId="4" xfId="0" applyFont="1" applyFill="1" applyBorder="1" applyAlignment="1" applyProtection="1">
      <alignment horizontal="center" vertical="center" wrapText="1"/>
      <protection locked="0"/>
    </xf>
    <xf numFmtId="0" fontId="62" fillId="0" borderId="4" xfId="0" applyFont="1" applyBorder="1" applyAlignment="1" applyProtection="1">
      <alignment horizontal="center" vertical="center"/>
      <protection locked="0"/>
    </xf>
    <xf numFmtId="0" fontId="62" fillId="0" borderId="2" xfId="0" applyFont="1" applyBorder="1" applyAlignment="1" applyProtection="1">
      <alignment horizontal="center" vertical="center"/>
    </xf>
    <xf numFmtId="0" fontId="62" fillId="2" borderId="4" xfId="0" applyFont="1" applyFill="1" applyBorder="1" applyAlignment="1" applyProtection="1">
      <alignment horizontal="center" vertical="center"/>
      <protection locked="0"/>
    </xf>
    <xf numFmtId="0" fontId="62" fillId="2" borderId="1" xfId="0" applyFont="1" applyFill="1" applyBorder="1" applyAlignment="1" applyProtection="1">
      <alignment horizontal="center" vertical="center"/>
      <protection locked="0"/>
    </xf>
    <xf numFmtId="0" fontId="45" fillId="10" borderId="4" xfId="0" applyFont="1" applyFill="1" applyBorder="1" applyAlignment="1" applyProtection="1">
      <alignment horizontal="center" vertical="center"/>
      <protection locked="0"/>
    </xf>
    <xf numFmtId="15" fontId="62" fillId="0" borderId="4" xfId="0" applyNumberFormat="1" applyFont="1" applyBorder="1" applyAlignment="1" applyProtection="1">
      <alignment horizontal="center" vertical="center"/>
      <protection locked="0"/>
    </xf>
    <xf numFmtId="0" fontId="45" fillId="10" borderId="4" xfId="0" applyFont="1" applyFill="1" applyBorder="1" applyAlignment="1" applyProtection="1">
      <alignment horizontal="center" vertical="center"/>
      <protection locked="0"/>
    </xf>
    <xf numFmtId="0" fontId="80" fillId="0" borderId="2" xfId="0" applyFont="1" applyBorder="1" applyAlignment="1" applyProtection="1">
      <alignment horizontal="center" vertical="center"/>
      <protection locked="0"/>
    </xf>
    <xf numFmtId="0" fontId="80" fillId="0" borderId="3" xfId="0" applyFont="1" applyBorder="1" applyAlignment="1" applyProtection="1">
      <alignment horizontal="center" vertical="center"/>
      <protection locked="0"/>
    </xf>
    <xf numFmtId="0" fontId="50" fillId="0" borderId="1" xfId="0" applyFont="1" applyBorder="1" applyAlignment="1" applyProtection="1">
      <alignment vertical="center"/>
      <protection locked="0"/>
    </xf>
    <xf numFmtId="0" fontId="50" fillId="0" borderId="3" xfId="0" applyFont="1" applyBorder="1" applyAlignment="1" applyProtection="1">
      <alignment vertical="center"/>
      <protection locked="0"/>
    </xf>
    <xf numFmtId="0" fontId="77" fillId="0" borderId="0" xfId="0" applyFont="1" applyFill="1" applyBorder="1" applyAlignment="1" applyProtection="1">
      <alignment vertical="center"/>
      <protection locked="0"/>
    </xf>
    <xf numFmtId="0" fontId="72" fillId="0" borderId="0" xfId="0" applyFont="1" applyFill="1" applyBorder="1" applyAlignment="1" applyProtection="1">
      <alignment vertical="center"/>
      <protection locked="0"/>
    </xf>
    <xf numFmtId="0" fontId="79" fillId="0" borderId="0" xfId="0" applyFont="1" applyFill="1" applyBorder="1" applyAlignment="1" applyProtection="1">
      <alignment horizontal="center" vertical="center"/>
      <protection locked="0"/>
    </xf>
    <xf numFmtId="0" fontId="88" fillId="0" borderId="0" xfId="0" applyFont="1" applyFill="1" applyBorder="1" applyAlignment="1" applyProtection="1">
      <alignment horizontal="center" vertical="center" wrapText="1"/>
      <protection locked="0"/>
    </xf>
    <xf numFmtId="0" fontId="77" fillId="0" borderId="0" xfId="0" applyFont="1" applyFill="1" applyBorder="1" applyAlignment="1" applyProtection="1">
      <alignment horizontal="center" vertical="center"/>
      <protection locked="0"/>
    </xf>
    <xf numFmtId="0" fontId="72" fillId="10" borderId="46" xfId="0" applyFont="1" applyFill="1" applyBorder="1" applyAlignment="1" applyProtection="1">
      <alignment horizontal="center" vertical="center"/>
      <protection locked="0"/>
    </xf>
    <xf numFmtId="0" fontId="72" fillId="10" borderId="47" xfId="0" applyFont="1" applyFill="1" applyBorder="1" applyAlignment="1" applyProtection="1">
      <alignment horizontal="center" vertical="center"/>
      <protection locked="0"/>
    </xf>
    <xf numFmtId="0" fontId="72" fillId="10" borderId="47" xfId="0" applyFont="1" applyFill="1" applyBorder="1" applyAlignment="1" applyProtection="1">
      <alignment vertical="center"/>
      <protection locked="0"/>
    </xf>
    <xf numFmtId="0" fontId="56" fillId="0" borderId="1" xfId="0" applyFont="1" applyBorder="1" applyAlignment="1" applyProtection="1">
      <alignment horizontal="center" vertical="center"/>
      <protection locked="0"/>
    </xf>
    <xf numFmtId="0" fontId="90" fillId="0" borderId="45" xfId="0" applyFont="1" applyFill="1" applyBorder="1" applyAlignment="1" applyProtection="1">
      <alignment horizontal="right" vertical="center" wrapText="1"/>
      <protection locked="0"/>
    </xf>
    <xf numFmtId="0" fontId="90" fillId="0" borderId="49" xfId="0" applyFont="1" applyFill="1" applyBorder="1" applyAlignment="1" applyProtection="1">
      <alignment horizontal="center" vertical="center" wrapText="1"/>
      <protection locked="0"/>
    </xf>
    <xf numFmtId="0" fontId="90" fillId="0" borderId="1" xfId="0" applyFont="1" applyFill="1" applyBorder="1" applyAlignment="1" applyProtection="1">
      <alignment horizontal="right" vertical="center" wrapText="1"/>
      <protection locked="0"/>
    </xf>
    <xf numFmtId="0" fontId="90" fillId="0" borderId="50" xfId="0" applyFont="1" applyFill="1" applyBorder="1" applyAlignment="1" applyProtection="1">
      <alignment horizontal="center" vertical="center" wrapText="1"/>
      <protection locked="0"/>
    </xf>
    <xf numFmtId="0" fontId="90" fillId="0" borderId="44" xfId="0" applyFont="1" applyFill="1" applyBorder="1" applyAlignment="1" applyProtection="1">
      <alignment horizontal="right" vertical="center" wrapText="1"/>
      <protection locked="0"/>
    </xf>
    <xf numFmtId="0" fontId="90" fillId="0" borderId="51" xfId="0" applyFont="1" applyFill="1" applyBorder="1" applyAlignment="1" applyProtection="1">
      <alignment horizontal="center" vertical="center" wrapText="1"/>
      <protection locked="0"/>
    </xf>
    <xf numFmtId="0" fontId="90" fillId="0" borderId="0" xfId="0" applyFont="1" applyFill="1" applyBorder="1" applyAlignment="1" applyProtection="1">
      <alignment horizontal="right" vertical="center" wrapText="1"/>
      <protection locked="0"/>
    </xf>
    <xf numFmtId="0" fontId="90" fillId="0" borderId="0" xfId="0" applyFont="1" applyFill="1" applyBorder="1" applyAlignment="1" applyProtection="1">
      <alignment horizontal="center" vertical="center" wrapText="1"/>
      <protection locked="0"/>
    </xf>
    <xf numFmtId="0" fontId="90" fillId="0" borderId="8" xfId="0" applyFont="1" applyFill="1" applyBorder="1" applyAlignment="1" applyProtection="1">
      <alignment horizontal="right" vertical="center" wrapText="1"/>
      <protection locked="0"/>
    </xf>
    <xf numFmtId="0" fontId="92" fillId="0" borderId="29" xfId="0" applyFont="1" applyFill="1" applyBorder="1" applyAlignment="1" applyProtection="1">
      <alignment horizontal="center" vertical="center" wrapText="1"/>
      <protection locked="0"/>
    </xf>
    <xf numFmtId="0" fontId="92" fillId="0" borderId="4" xfId="0" applyFont="1" applyFill="1" applyBorder="1" applyAlignment="1" applyProtection="1">
      <alignment horizontal="center" vertical="center" wrapText="1"/>
      <protection locked="0"/>
    </xf>
    <xf numFmtId="0" fontId="92" fillId="0" borderId="35" xfId="0" applyFont="1" applyFill="1" applyBorder="1" applyAlignment="1" applyProtection="1">
      <alignment horizontal="center" vertical="center" wrapText="1"/>
      <protection locked="0"/>
    </xf>
    <xf numFmtId="0" fontId="92" fillId="0" borderId="29" xfId="0" applyFont="1" applyFill="1" applyBorder="1" applyAlignment="1" applyProtection="1">
      <alignment horizontal="center" vertical="center"/>
      <protection locked="0"/>
    </xf>
    <xf numFmtId="0" fontId="89" fillId="0" borderId="45" xfId="0" applyFont="1" applyFill="1" applyBorder="1" applyAlignment="1" applyProtection="1">
      <alignment vertical="center"/>
      <protection locked="0"/>
    </xf>
    <xf numFmtId="0" fontId="92" fillId="0" borderId="4" xfId="0" applyFont="1" applyFill="1" applyBorder="1" applyAlignment="1" applyProtection="1">
      <alignment horizontal="center" vertical="center"/>
      <protection locked="0"/>
    </xf>
    <xf numFmtId="0" fontId="89" fillId="0" borderId="1" xfId="0" applyFont="1" applyFill="1" applyBorder="1" applyAlignment="1" applyProtection="1">
      <alignment vertical="center"/>
      <protection locked="0"/>
    </xf>
    <xf numFmtId="0" fontId="91" fillId="0" borderId="1" xfId="0" applyFont="1" applyFill="1" applyBorder="1" applyAlignment="1" applyProtection="1">
      <alignment vertical="center"/>
      <protection locked="0"/>
    </xf>
    <xf numFmtId="0" fontId="89" fillId="0" borderId="1" xfId="0" applyFont="1" applyFill="1" applyBorder="1" applyAlignment="1" applyProtection="1">
      <alignment vertical="center" wrapText="1"/>
      <protection locked="0"/>
    </xf>
    <xf numFmtId="0" fontId="92" fillId="0" borderId="35" xfId="0" applyFont="1" applyFill="1" applyBorder="1" applyAlignment="1" applyProtection="1">
      <alignment horizontal="center" vertical="center"/>
      <protection locked="0"/>
    </xf>
    <xf numFmtId="0" fontId="89" fillId="0" borderId="44" xfId="0" applyFont="1" applyFill="1" applyBorder="1" applyAlignment="1" applyProtection="1">
      <alignment vertical="center"/>
      <protection locked="0"/>
    </xf>
    <xf numFmtId="0" fontId="92" fillId="0" borderId="7" xfId="0" applyFont="1" applyFill="1" applyBorder="1" applyAlignment="1" applyProtection="1">
      <alignment horizontal="center" vertical="center"/>
      <protection locked="0"/>
    </xf>
    <xf numFmtId="0" fontId="92" fillId="0" borderId="7" xfId="0" applyFont="1" applyFill="1" applyBorder="1" applyAlignment="1" applyProtection="1">
      <alignment horizontal="center" vertical="center" wrapText="1"/>
      <protection locked="0"/>
    </xf>
    <xf numFmtId="0" fontId="89" fillId="0" borderId="18" xfId="0" applyFont="1" applyFill="1" applyBorder="1" applyAlignment="1" applyProtection="1">
      <alignment vertical="center"/>
      <protection locked="0"/>
    </xf>
    <xf numFmtId="0" fontId="90" fillId="0" borderId="18" xfId="0" applyFont="1" applyFill="1" applyBorder="1" applyAlignment="1" applyProtection="1">
      <alignment horizontal="right" vertical="center" wrapText="1"/>
      <protection locked="0"/>
    </xf>
    <xf numFmtId="0" fontId="90" fillId="0" borderId="52" xfId="0" applyFont="1" applyFill="1" applyBorder="1" applyAlignment="1" applyProtection="1">
      <alignment horizontal="center" vertical="center" wrapText="1"/>
      <protection locked="0"/>
    </xf>
    <xf numFmtId="15" fontId="92" fillId="0" borderId="30" xfId="0" applyNumberFormat="1" applyFont="1" applyBorder="1" applyAlignment="1" applyProtection="1">
      <alignment horizontal="center" vertical="center"/>
      <protection locked="0"/>
    </xf>
    <xf numFmtId="15" fontId="92" fillId="0" borderId="32" xfId="0" applyNumberFormat="1" applyFont="1" applyBorder="1" applyAlignment="1" applyProtection="1">
      <alignment horizontal="center" vertical="center"/>
      <protection locked="0"/>
    </xf>
    <xf numFmtId="15" fontId="92" fillId="0" borderId="34" xfId="0" applyNumberFormat="1" applyFont="1" applyBorder="1" applyAlignment="1" applyProtection="1">
      <alignment horizontal="center" vertical="center"/>
      <protection locked="0"/>
    </xf>
    <xf numFmtId="15" fontId="92" fillId="0" borderId="37" xfId="0" applyNumberFormat="1" applyFont="1" applyBorder="1" applyAlignment="1" applyProtection="1">
      <alignment horizontal="center" vertical="center"/>
      <protection locked="0"/>
    </xf>
    <xf numFmtId="15" fontId="92" fillId="0" borderId="39" xfId="0" applyNumberFormat="1" applyFont="1" applyBorder="1" applyAlignment="1" applyProtection="1">
      <alignment horizontal="center" vertical="center"/>
      <protection locked="0"/>
    </xf>
    <xf numFmtId="0" fontId="92" fillId="0" borderId="6" xfId="0" applyFont="1" applyFill="1" applyBorder="1" applyAlignment="1" applyProtection="1">
      <alignment horizontal="center" vertical="center"/>
      <protection locked="0"/>
    </xf>
    <xf numFmtId="0" fontId="92" fillId="0" borderId="6" xfId="0" applyFont="1" applyFill="1" applyBorder="1" applyAlignment="1" applyProtection="1">
      <alignment horizontal="center" vertical="center" wrapText="1"/>
      <protection locked="0"/>
    </xf>
    <xf numFmtId="0" fontId="89" fillId="0" borderId="8" xfId="0" applyFont="1" applyFill="1" applyBorder="1" applyAlignment="1" applyProtection="1">
      <alignment vertical="center"/>
      <protection locked="0"/>
    </xf>
    <xf numFmtId="0" fontId="90" fillId="0" borderId="53" xfId="0" applyFont="1" applyFill="1" applyBorder="1" applyAlignment="1" applyProtection="1">
      <alignment horizontal="center" vertical="center" wrapText="1"/>
      <protection locked="0"/>
    </xf>
    <xf numFmtId="0" fontId="62" fillId="0" borderId="4" xfId="0" applyFont="1" applyBorder="1" applyAlignment="1" applyProtection="1">
      <alignment vertical="center" wrapText="1"/>
      <protection locked="0"/>
    </xf>
    <xf numFmtId="0" fontId="62" fillId="0" borderId="4" xfId="0" applyFont="1" applyBorder="1" applyAlignment="1" applyProtection="1">
      <alignment horizontal="center" vertical="center"/>
    </xf>
    <xf numFmtId="0" fontId="45" fillId="10" borderId="0" xfId="0" applyFont="1" applyFill="1" applyAlignment="1" applyProtection="1">
      <alignment horizontal="center" vertical="center" wrapText="1"/>
      <protection locked="0"/>
    </xf>
    <xf numFmtId="49" fontId="62" fillId="0" borderId="4" xfId="0" applyNumberFormat="1" applyFont="1" applyBorder="1" applyAlignment="1" applyProtection="1">
      <alignment vertical="center"/>
      <protection locked="0"/>
    </xf>
    <xf numFmtId="49" fontId="62" fillId="0" borderId="1" xfId="0" applyNumberFormat="1" applyFont="1" applyBorder="1" applyAlignment="1" applyProtection="1">
      <alignment vertical="center"/>
      <protection locked="0"/>
    </xf>
    <xf numFmtId="0" fontId="45" fillId="10" borderId="4" xfId="0" applyFont="1" applyFill="1" applyBorder="1" applyAlignment="1" applyProtection="1">
      <alignment horizontal="center" vertical="center"/>
    </xf>
    <xf numFmtId="0" fontId="45" fillId="10" borderId="4" xfId="0" applyFont="1" applyFill="1" applyBorder="1" applyAlignment="1" applyProtection="1">
      <alignment horizontal="center" vertical="center" wrapText="1"/>
    </xf>
    <xf numFmtId="0" fontId="62" fillId="0" borderId="4" xfId="0" applyFont="1" applyBorder="1" applyAlignment="1" applyProtection="1">
      <alignment vertical="center"/>
    </xf>
    <xf numFmtId="0" fontId="93" fillId="0" borderId="4" xfId="0" applyFont="1" applyBorder="1" applyAlignment="1" applyProtection="1">
      <alignment horizontal="center" vertical="center"/>
    </xf>
    <xf numFmtId="9" fontId="95" fillId="0" borderId="4" xfId="2" applyFont="1" applyBorder="1" applyAlignment="1" applyProtection="1">
      <alignment horizontal="center" vertical="center"/>
    </xf>
    <xf numFmtId="0" fontId="4" fillId="0" borderId="4" xfId="0" applyFont="1" applyBorder="1" applyAlignment="1" applyProtection="1">
      <alignment horizontal="center" vertical="center"/>
      <protection locked="0"/>
    </xf>
    <xf numFmtId="0" fontId="50" fillId="0" borderId="4" xfId="0" applyFont="1" applyBorder="1" applyAlignment="1" applyProtection="1">
      <alignment horizontal="center" vertical="center"/>
      <protection locked="0"/>
    </xf>
    <xf numFmtId="0" fontId="45" fillId="10" borderId="4" xfId="0" applyFont="1" applyFill="1" applyBorder="1" applyAlignment="1" applyProtection="1">
      <alignment horizontal="center" vertical="center" wrapText="1"/>
      <protection locked="0"/>
    </xf>
    <xf numFmtId="0" fontId="62" fillId="0" borderId="4" xfId="0" applyFont="1" applyBorder="1" applyAlignment="1" applyProtection="1">
      <alignment horizontal="center" vertical="center"/>
      <protection locked="0"/>
    </xf>
    <xf numFmtId="0" fontId="50" fillId="0" borderId="4" xfId="0" applyFont="1" applyBorder="1" applyAlignment="1" applyProtection="1">
      <alignment horizontal="center" vertical="center" wrapText="1"/>
      <protection locked="0"/>
    </xf>
    <xf numFmtId="0" fontId="57" fillId="10" borderId="1" xfId="0" applyFont="1" applyFill="1" applyBorder="1" applyAlignment="1" applyProtection="1">
      <alignment horizontal="center" vertical="center" wrapText="1"/>
      <protection locked="0"/>
    </xf>
    <xf numFmtId="0" fontId="45" fillId="10" borderId="4" xfId="0" applyFont="1" applyFill="1" applyBorder="1" applyAlignment="1" applyProtection="1">
      <alignment horizontal="center" vertical="center"/>
      <protection locked="0"/>
    </xf>
    <xf numFmtId="0" fontId="57" fillId="10" borderId="4" xfId="0" applyFont="1" applyFill="1" applyBorder="1" applyAlignment="1" applyProtection="1">
      <alignment horizontal="center" vertical="center" wrapText="1"/>
      <protection locked="0"/>
    </xf>
    <xf numFmtId="0" fontId="35" fillId="10" borderId="4" xfId="0" applyFont="1" applyFill="1" applyBorder="1" applyAlignment="1" applyProtection="1">
      <alignment horizontal="center" vertical="center"/>
      <protection locked="0"/>
    </xf>
    <xf numFmtId="0" fontId="35" fillId="10" borderId="1" xfId="0" applyFont="1" applyFill="1" applyBorder="1" applyAlignment="1" applyProtection="1">
      <alignment horizontal="center" vertical="center"/>
      <protection locked="0"/>
    </xf>
    <xf numFmtId="0" fontId="35" fillId="10" borderId="2" xfId="0" applyFont="1" applyFill="1" applyBorder="1" applyAlignment="1" applyProtection="1">
      <alignment horizontal="center" vertical="center"/>
      <protection locked="0"/>
    </xf>
    <xf numFmtId="0" fontId="35" fillId="10" borderId="3" xfId="0" applyFont="1" applyFill="1" applyBorder="1" applyAlignment="1" applyProtection="1">
      <alignment horizontal="center" vertical="center"/>
      <protection locked="0"/>
    </xf>
    <xf numFmtId="0" fontId="16" fillId="10" borderId="1"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protection locked="0"/>
    </xf>
    <xf numFmtId="0" fontId="45" fillId="10" borderId="4" xfId="0" applyFont="1" applyFill="1" applyBorder="1" applyAlignment="1" applyProtection="1">
      <alignment horizontal="center" vertical="center" wrapText="1"/>
      <protection locked="0"/>
    </xf>
    <xf numFmtId="0" fontId="62" fillId="2" borderId="1" xfId="0" applyFont="1" applyFill="1" applyBorder="1" applyAlignment="1" applyProtection="1">
      <alignment horizontal="center" vertical="center"/>
      <protection locked="0"/>
    </xf>
    <xf numFmtId="0" fontId="62" fillId="2" borderId="4" xfId="0" applyFont="1" applyFill="1" applyBorder="1" applyAlignment="1" applyProtection="1">
      <alignment horizontal="center" vertical="center"/>
      <protection locked="0"/>
    </xf>
    <xf numFmtId="0" fontId="62" fillId="0" borderId="4" xfId="0" applyFont="1" applyBorder="1" applyAlignment="1" applyProtection="1">
      <alignment horizontal="center" vertical="center"/>
      <protection locked="0"/>
    </xf>
    <xf numFmtId="0" fontId="45" fillId="10" borderId="3" xfId="0" applyFont="1" applyFill="1" applyBorder="1" applyAlignment="1" applyProtection="1">
      <alignment horizontal="center" vertical="center" wrapText="1"/>
      <protection locked="0"/>
    </xf>
    <xf numFmtId="0" fontId="45" fillId="10" borderId="4" xfId="0" applyFont="1" applyFill="1" applyBorder="1" applyAlignment="1" applyProtection="1">
      <alignment horizontal="center" vertical="center"/>
      <protection locked="0"/>
    </xf>
    <xf numFmtId="0" fontId="80" fillId="0" borderId="2" xfId="0" applyFont="1" applyBorder="1" applyAlignment="1" applyProtection="1">
      <alignment horizontal="center" vertical="center"/>
      <protection locked="0"/>
    </xf>
    <xf numFmtId="0" fontId="80" fillId="0" borderId="3" xfId="0" applyFont="1" applyBorder="1" applyAlignment="1" applyProtection="1">
      <alignment horizontal="center" vertical="center"/>
      <protection locked="0"/>
    </xf>
    <xf numFmtId="0" fontId="57" fillId="10" borderId="4" xfId="0" applyFont="1" applyFill="1" applyBorder="1" applyAlignment="1" applyProtection="1">
      <alignment horizontal="center" vertical="center" wrapText="1"/>
      <protection locked="0"/>
    </xf>
    <xf numFmtId="0" fontId="57" fillId="10" borderId="1" xfId="0" applyFont="1" applyFill="1" applyBorder="1" applyAlignment="1" applyProtection="1">
      <alignment horizontal="center" vertical="center" wrapText="1"/>
      <protection locked="0"/>
    </xf>
    <xf numFmtId="0" fontId="89" fillId="0" borderId="4" xfId="0" applyFont="1" applyFill="1" applyBorder="1" applyAlignment="1" applyProtection="1">
      <alignment horizontal="center" vertical="center" wrapText="1"/>
      <protection locked="0"/>
    </xf>
    <xf numFmtId="0" fontId="0" fillId="0" borderId="0" xfId="0" applyFont="1" applyBorder="1" applyAlignment="1" applyProtection="1">
      <alignment horizontal="center"/>
      <protection locked="0"/>
    </xf>
    <xf numFmtId="15" fontId="84" fillId="0" borderId="4" xfId="0" applyNumberFormat="1" applyFont="1" applyBorder="1" applyAlignment="1" applyProtection="1">
      <alignment horizontal="center" vertical="center"/>
      <protection locked="0"/>
    </xf>
    <xf numFmtId="17" fontId="84" fillId="0" borderId="4" xfId="0" applyNumberFormat="1" applyFont="1" applyBorder="1" applyAlignment="1" applyProtection="1">
      <alignment horizontal="center" vertical="center"/>
      <protection locked="0"/>
    </xf>
    <xf numFmtId="0" fontId="16" fillId="10" borderId="4" xfId="0" applyFont="1" applyFill="1" applyBorder="1" applyAlignment="1" applyProtection="1">
      <alignment horizontal="center" vertical="center"/>
      <protection locked="0"/>
    </xf>
    <xf numFmtId="0" fontId="57" fillId="10" borderId="4"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9" fontId="4" fillId="0" borderId="4" xfId="2" applyFont="1" applyBorder="1" applyAlignment="1" applyProtection="1">
      <alignment horizontal="center" vertical="center"/>
    </xf>
    <xf numFmtId="0" fontId="84" fillId="0" borderId="1" xfId="0" applyFont="1" applyBorder="1" applyAlignment="1" applyProtection="1">
      <alignment horizontal="center" vertical="center" wrapText="1"/>
      <protection locked="0"/>
    </xf>
    <xf numFmtId="0" fontId="57" fillId="10" borderId="1" xfId="0" applyFont="1" applyFill="1" applyBorder="1" applyAlignment="1" applyProtection="1">
      <alignment vertical="center" wrapText="1"/>
      <protection locked="0"/>
    </xf>
    <xf numFmtId="0" fontId="57" fillId="10" borderId="1" xfId="0" applyFont="1" applyFill="1" applyBorder="1" applyAlignment="1" applyProtection="1">
      <alignment vertical="center"/>
      <protection locked="0"/>
    </xf>
    <xf numFmtId="0" fontId="57" fillId="10" borderId="2" xfId="0" applyFont="1" applyFill="1" applyBorder="1" applyAlignment="1" applyProtection="1">
      <alignment horizontal="center" vertical="center"/>
      <protection locked="0"/>
    </xf>
    <xf numFmtId="0" fontId="57" fillId="10" borderId="3" xfId="0" applyFont="1" applyFill="1" applyBorder="1" applyAlignment="1" applyProtection="1">
      <alignment horizontal="center" vertical="center"/>
      <protection locked="0"/>
    </xf>
    <xf numFmtId="0" fontId="92" fillId="0" borderId="4" xfId="0" applyFont="1" applyFill="1" applyBorder="1" applyAlignment="1" applyProtection="1">
      <alignment vertical="center" wrapText="1"/>
      <protection locked="0"/>
    </xf>
    <xf numFmtId="0" fontId="92" fillId="0" borderId="29" xfId="0" applyFont="1" applyFill="1" applyBorder="1" applyAlignment="1" applyProtection="1">
      <alignment vertical="center" wrapText="1"/>
      <protection locked="0"/>
    </xf>
    <xf numFmtId="0" fontId="92" fillId="0" borderId="35" xfId="0" applyFont="1" applyFill="1" applyBorder="1" applyAlignment="1" applyProtection="1">
      <alignment vertical="center" wrapText="1"/>
      <protection locked="0"/>
    </xf>
    <xf numFmtId="0" fontId="57" fillId="10" borderId="6" xfId="0" applyFont="1" applyFill="1" applyBorder="1" applyAlignment="1" applyProtection="1">
      <alignment horizontal="center" vertical="center" wrapText="1"/>
      <protection locked="0"/>
    </xf>
    <xf numFmtId="0" fontId="57" fillId="10" borderId="6" xfId="0" applyFont="1" applyFill="1" applyBorder="1" applyAlignment="1" applyProtection="1">
      <alignment vertical="center" wrapText="1"/>
      <protection locked="0"/>
    </xf>
    <xf numFmtId="0" fontId="3" fillId="18" borderId="4" xfId="0" applyFont="1" applyFill="1" applyBorder="1" applyAlignment="1" applyProtection="1">
      <alignment horizontal="center" vertical="center"/>
    </xf>
    <xf numFmtId="0" fontId="4" fillId="3" borderId="4" xfId="0" applyFont="1" applyFill="1" applyBorder="1" applyAlignment="1" applyProtection="1">
      <alignment horizontal="center" vertical="center"/>
      <protection locked="0"/>
    </xf>
    <xf numFmtId="0" fontId="17" fillId="10" borderId="4" xfId="0" applyFont="1" applyFill="1" applyBorder="1" applyAlignment="1" applyProtection="1">
      <alignment horizontal="center" vertical="center"/>
    </xf>
    <xf numFmtId="0" fontId="3" fillId="5" borderId="4" xfId="0" applyFont="1" applyFill="1" applyBorder="1" applyAlignment="1" applyProtection="1">
      <alignment horizontal="center" vertical="center"/>
    </xf>
    <xf numFmtId="0" fontId="4" fillId="0" borderId="4" xfId="0" applyFont="1" applyFill="1" applyBorder="1" applyAlignment="1" applyProtection="1">
      <alignment horizontal="center" vertical="center"/>
      <protection locked="0"/>
    </xf>
    <xf numFmtId="2" fontId="4" fillId="3" borderId="4" xfId="0" applyNumberFormat="1" applyFont="1" applyFill="1" applyBorder="1" applyAlignment="1" applyProtection="1">
      <alignment horizontal="center" vertical="center"/>
    </xf>
    <xf numFmtId="2" fontId="4" fillId="7" borderId="4" xfId="0" applyNumberFormat="1" applyFont="1" applyFill="1" applyBorder="1" applyAlignment="1" applyProtection="1">
      <alignment horizontal="center" vertical="center"/>
    </xf>
    <xf numFmtId="0" fontId="5" fillId="16" borderId="4" xfId="0" applyFont="1" applyFill="1" applyBorder="1" applyAlignment="1" applyProtection="1">
      <alignment horizontal="center" vertical="center"/>
    </xf>
    <xf numFmtId="9" fontId="4" fillId="20" borderId="4" xfId="2" applyFont="1" applyFill="1" applyBorder="1" applyAlignment="1" applyProtection="1">
      <alignment horizontal="center" vertical="center"/>
      <protection locked="0"/>
    </xf>
    <xf numFmtId="0" fontId="16" fillId="10" borderId="3" xfId="0" applyFont="1" applyFill="1" applyBorder="1" applyAlignment="1" applyProtection="1">
      <alignment vertical="top" wrapText="1"/>
    </xf>
    <xf numFmtId="0" fontId="5" fillId="15" borderId="3" xfId="0" applyFont="1" applyFill="1" applyBorder="1" applyAlignment="1" applyProtection="1">
      <alignment horizontal="center" vertical="center"/>
    </xf>
    <xf numFmtId="2" fontId="4" fillId="3" borderId="4" xfId="0" applyNumberFormat="1" applyFont="1" applyFill="1" applyBorder="1" applyAlignment="1" applyProtection="1">
      <alignment horizontal="center" vertical="center"/>
      <protection locked="0"/>
    </xf>
    <xf numFmtId="9" fontId="4" fillId="13" borderId="4" xfId="2" applyFont="1" applyFill="1" applyBorder="1" applyAlignment="1" applyProtection="1">
      <alignment horizontal="center" vertical="center"/>
      <protection locked="0"/>
    </xf>
    <xf numFmtId="2" fontId="4" fillId="12" borderId="4" xfId="0" applyNumberFormat="1" applyFont="1" applyFill="1" applyBorder="1" applyAlignment="1" applyProtection="1">
      <alignment horizontal="center" vertical="center"/>
      <protection locked="0"/>
    </xf>
    <xf numFmtId="0" fontId="7" fillId="22" borderId="4" xfId="0" applyFont="1" applyFill="1" applyBorder="1" applyAlignment="1" applyProtection="1">
      <alignment horizontal="center" vertical="center"/>
    </xf>
    <xf numFmtId="0" fontId="4" fillId="0" borderId="4" xfId="0" applyFont="1" applyFill="1" applyBorder="1" applyAlignment="1" applyProtection="1">
      <alignment vertical="center"/>
      <protection locked="0"/>
    </xf>
    <xf numFmtId="0" fontId="3" fillId="0" borderId="4" xfId="0" applyFont="1" applyFill="1" applyBorder="1" applyAlignment="1" applyProtection="1">
      <alignment vertical="center" wrapText="1"/>
      <protection locked="0"/>
    </xf>
    <xf numFmtId="0" fontId="17" fillId="10" borderId="4" xfId="0" applyFont="1" applyFill="1" applyBorder="1" applyAlignment="1" applyProtection="1">
      <alignment vertical="center" wrapText="1"/>
      <protection locked="0"/>
    </xf>
    <xf numFmtId="0" fontId="6" fillId="3" borderId="4" xfId="0" applyFont="1" applyFill="1" applyBorder="1" applyAlignment="1" applyProtection="1">
      <alignment vertical="center" wrapText="1"/>
      <protection locked="0"/>
    </xf>
    <xf numFmtId="0" fontId="6" fillId="7" borderId="4" xfId="0" applyFont="1" applyFill="1" applyBorder="1" applyAlignment="1" applyProtection="1">
      <alignment vertical="center" wrapText="1"/>
      <protection locked="0"/>
    </xf>
    <xf numFmtId="0" fontId="4" fillId="7" borderId="4" xfId="0" applyFont="1" applyFill="1" applyBorder="1" applyAlignment="1" applyProtection="1">
      <alignment vertical="center"/>
      <protection locked="0"/>
    </xf>
    <xf numFmtId="0" fontId="3" fillId="5" borderId="4" xfId="0" applyFont="1" applyFill="1" applyBorder="1" applyAlignment="1" applyProtection="1">
      <alignment vertical="center"/>
    </xf>
    <xf numFmtId="0" fontId="4" fillId="0" borderId="0" xfId="0" applyFont="1" applyFill="1" applyBorder="1" applyAlignment="1" applyProtection="1">
      <alignment vertical="center" wrapText="1"/>
    </xf>
    <xf numFmtId="0" fontId="1" fillId="0" borderId="0" xfId="0" applyFont="1" applyFill="1" applyBorder="1" applyAlignment="1" applyProtection="1">
      <alignment vertical="center"/>
    </xf>
    <xf numFmtId="0" fontId="3" fillId="0" borderId="4" xfId="0" applyFont="1" applyFill="1" applyBorder="1" applyAlignment="1" applyProtection="1">
      <alignment vertical="center"/>
      <protection locked="0"/>
    </xf>
    <xf numFmtId="0" fontId="3" fillId="3" borderId="4" xfId="0" applyFont="1" applyFill="1" applyBorder="1" applyAlignment="1" applyProtection="1">
      <alignment vertical="center"/>
      <protection locked="0"/>
    </xf>
    <xf numFmtId="0" fontId="3" fillId="5" borderId="4" xfId="0" applyFont="1" applyFill="1" applyBorder="1" applyAlignment="1" applyProtection="1">
      <alignment vertical="center"/>
      <protection locked="0"/>
    </xf>
    <xf numFmtId="0" fontId="4" fillId="8" borderId="4" xfId="0" applyFont="1" applyFill="1" applyBorder="1" applyAlignment="1" applyProtection="1">
      <alignment horizontal="center" vertical="center"/>
    </xf>
    <xf numFmtId="0" fontId="4" fillId="19" borderId="4" xfId="0" applyFont="1" applyFill="1" applyBorder="1" applyAlignment="1" applyProtection="1">
      <alignment horizontal="center" vertical="center"/>
    </xf>
    <xf numFmtId="0" fontId="4" fillId="17" borderId="4"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1" fillId="0" borderId="4" xfId="0" applyFont="1" applyFill="1" applyBorder="1" applyAlignment="1" applyProtection="1">
      <alignment vertical="center"/>
      <protection locked="0"/>
    </xf>
    <xf numFmtId="0" fontId="3" fillId="0" borderId="4" xfId="0" applyFont="1" applyFill="1" applyBorder="1" applyAlignment="1" applyProtection="1">
      <alignment horizontal="center" vertical="center"/>
    </xf>
    <xf numFmtId="0" fontId="3" fillId="0" borderId="4"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xf>
    <xf numFmtId="9" fontId="4" fillId="0" borderId="4" xfId="2" applyFont="1" applyFill="1" applyBorder="1" applyAlignment="1" applyProtection="1">
      <alignment horizontal="center" vertical="center"/>
    </xf>
    <xf numFmtId="10" fontId="4" fillId="0" borderId="4"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vertical="center"/>
    </xf>
    <xf numFmtId="0" fontId="16" fillId="0" borderId="4" xfId="0" applyFont="1" applyFill="1" applyBorder="1" applyAlignment="1" applyProtection="1">
      <alignment horizontal="center" vertical="center"/>
    </xf>
    <xf numFmtId="9" fontId="4" fillId="0" borderId="4" xfId="0" applyNumberFormat="1" applyFont="1" applyFill="1" applyBorder="1" applyAlignment="1" applyProtection="1">
      <alignment horizontal="center" vertical="center"/>
    </xf>
    <xf numFmtId="9" fontId="4" fillId="0" borderId="4" xfId="0" applyNumberFormat="1" applyFont="1" applyFill="1" applyBorder="1" applyAlignment="1" applyProtection="1">
      <alignment horizontal="center" vertical="center"/>
      <protection locked="0"/>
    </xf>
    <xf numFmtId="0" fontId="69" fillId="0" borderId="4" xfId="0" applyFont="1" applyFill="1" applyBorder="1" applyAlignment="1">
      <alignment horizontal="center" vertical="center"/>
    </xf>
    <xf numFmtId="0" fontId="0" fillId="0" borderId="4" xfId="0" applyFill="1" applyBorder="1" applyAlignment="1">
      <alignment horizontal="center" vertical="center"/>
    </xf>
    <xf numFmtId="0" fontId="52" fillId="0" borderId="4" xfId="0" applyFont="1" applyFill="1" applyBorder="1"/>
    <xf numFmtId="0" fontId="1" fillId="0" borderId="4" xfId="0" applyFont="1" applyFill="1" applyBorder="1" applyAlignment="1" applyProtection="1">
      <alignment vertical="center"/>
    </xf>
    <xf numFmtId="0" fontId="3" fillId="0" borderId="4" xfId="0" applyFont="1" applyFill="1" applyBorder="1" applyAlignment="1" applyProtection="1">
      <alignment vertical="center"/>
    </xf>
    <xf numFmtId="0" fontId="17" fillId="0" borderId="4" xfId="0" applyFont="1" applyFill="1" applyBorder="1" applyAlignment="1" applyProtection="1"/>
    <xf numFmtId="0" fontId="17" fillId="0" borderId="4" xfId="0" applyFont="1" applyFill="1" applyBorder="1" applyAlignment="1" applyProtection="1">
      <protection locked="0"/>
    </xf>
    <xf numFmtId="0" fontId="16" fillId="0" borderId="4" xfId="0" applyFont="1" applyFill="1" applyBorder="1" applyAlignment="1" applyProtection="1">
      <alignment vertical="center"/>
    </xf>
    <xf numFmtId="0" fontId="17" fillId="0" borderId="4" xfId="0" applyFont="1" applyFill="1" applyBorder="1" applyAlignment="1" applyProtection="1">
      <alignment vertical="center"/>
    </xf>
    <xf numFmtId="0" fontId="16" fillId="0" borderId="4" xfId="0" applyFont="1" applyFill="1" applyBorder="1" applyAlignment="1" applyProtection="1">
      <protection locked="0"/>
    </xf>
    <xf numFmtId="0" fontId="16" fillId="0" borderId="4" xfId="0" applyFont="1" applyFill="1" applyBorder="1" applyAlignment="1" applyProtection="1"/>
    <xf numFmtId="0" fontId="0" fillId="0" borderId="4" xfId="0" applyFill="1" applyBorder="1"/>
    <xf numFmtId="0" fontId="0" fillId="0" borderId="4" xfId="0" applyFill="1" applyBorder="1" applyAlignment="1">
      <alignment horizontal="center"/>
    </xf>
    <xf numFmtId="0" fontId="52" fillId="0" borderId="4" xfId="0" applyFont="1" applyFill="1" applyBorder="1" applyAlignment="1">
      <alignment horizontal="center"/>
    </xf>
    <xf numFmtId="0" fontId="3" fillId="0" borderId="4" xfId="0" applyFont="1" applyFill="1" applyBorder="1" applyAlignment="1" applyProtection="1"/>
    <xf numFmtId="0" fontId="1" fillId="0" borderId="4" xfId="0" applyFont="1" applyFill="1" applyBorder="1" applyAlignment="1" applyProtection="1"/>
    <xf numFmtId="0" fontId="24" fillId="0" borderId="0" xfId="0" applyFont="1" applyAlignment="1" applyProtection="1">
      <alignment horizontal="left" vertical="center" wrapText="1"/>
      <protection locked="0"/>
    </xf>
    <xf numFmtId="0" fontId="45" fillId="10" borderId="4" xfId="0" applyFont="1" applyFill="1" applyBorder="1" applyAlignment="1" applyProtection="1">
      <alignment horizontal="center" vertical="center" wrapText="1"/>
      <protection locked="0"/>
    </xf>
    <xf numFmtId="0" fontId="24" fillId="0" borderId="0" xfId="0" applyFont="1" applyBorder="1" applyAlignment="1" applyProtection="1">
      <alignment horizontal="left" vertical="top"/>
      <protection locked="0"/>
    </xf>
    <xf numFmtId="0" fontId="24" fillId="0" borderId="0" xfId="0" applyFont="1" applyBorder="1" applyAlignment="1" applyProtection="1">
      <alignment horizontal="center"/>
      <protection locked="0"/>
    </xf>
    <xf numFmtId="0" fontId="24" fillId="0" borderId="0" xfId="0" applyFont="1" applyBorder="1" applyAlignment="1" applyProtection="1">
      <alignment horizontal="center" vertical="top" wrapText="1"/>
      <protection locked="0"/>
    </xf>
    <xf numFmtId="0" fontId="62" fillId="0" borderId="4" xfId="0" applyFont="1" applyBorder="1" applyAlignment="1" applyProtection="1">
      <alignment horizontal="center" vertical="center" wrapText="1"/>
      <protection locked="0"/>
    </xf>
    <xf numFmtId="0" fontId="62" fillId="0" borderId="4" xfId="0" applyFont="1" applyBorder="1" applyAlignment="1" applyProtection="1">
      <alignment horizontal="center" vertical="center"/>
      <protection locked="0"/>
    </xf>
    <xf numFmtId="0" fontId="45" fillId="10" borderId="1" xfId="0" applyFont="1" applyFill="1" applyBorder="1" applyAlignment="1" applyProtection="1">
      <alignment vertical="center"/>
      <protection locked="0"/>
    </xf>
    <xf numFmtId="0" fontId="45" fillId="10" borderId="2" xfId="0" applyFont="1" applyFill="1" applyBorder="1" applyAlignment="1" applyProtection="1">
      <alignment vertical="center"/>
      <protection locked="0"/>
    </xf>
    <xf numFmtId="0" fontId="45" fillId="10" borderId="3" xfId="0" applyFont="1" applyFill="1" applyBorder="1" applyAlignment="1" applyProtection="1">
      <alignment vertical="center"/>
      <protection locked="0"/>
    </xf>
    <xf numFmtId="0" fontId="22" fillId="0" borderId="0" xfId="0" applyFont="1" applyFill="1" applyBorder="1" applyAlignment="1" applyProtection="1">
      <alignment horizontal="center" vertical="center"/>
      <protection locked="0"/>
    </xf>
    <xf numFmtId="0" fontId="33" fillId="0" borderId="0" xfId="0" applyFont="1" applyAlignment="1" applyProtection="1">
      <alignment horizontal="left" vertical="center" wrapText="1"/>
      <protection locked="0"/>
    </xf>
    <xf numFmtId="0" fontId="67" fillId="0" borderId="1" xfId="0" applyFont="1" applyBorder="1" applyAlignment="1" applyProtection="1">
      <alignment horizontal="center" vertical="center" wrapText="1"/>
      <protection locked="0"/>
    </xf>
    <xf numFmtId="0" fontId="24" fillId="0" borderId="0" xfId="0" applyFont="1" applyBorder="1" applyAlignment="1" applyProtection="1">
      <alignment horizontal="center" vertical="center"/>
      <protection locked="0"/>
    </xf>
    <xf numFmtId="0" fontId="61" fillId="7" borderId="3" xfId="0" applyFont="1" applyFill="1" applyBorder="1" applyAlignment="1" applyProtection="1">
      <alignment horizontal="center"/>
    </xf>
    <xf numFmtId="0" fontId="24" fillId="7" borderId="3" xfId="0" applyFont="1" applyFill="1" applyBorder="1" applyAlignment="1" applyProtection="1"/>
    <xf numFmtId="0" fontId="93" fillId="7" borderId="4" xfId="0" applyFont="1" applyFill="1" applyBorder="1" applyAlignment="1" applyProtection="1">
      <alignment horizontal="center" vertical="center"/>
    </xf>
    <xf numFmtId="0" fontId="62" fillId="7" borderId="3" xfId="0" applyFont="1" applyFill="1" applyBorder="1" applyAlignment="1" applyProtection="1">
      <alignment horizontal="center" vertical="center"/>
    </xf>
    <xf numFmtId="0" fontId="85" fillId="7" borderId="3" xfId="0" applyFont="1" applyFill="1" applyBorder="1" applyAlignment="1" applyProtection="1">
      <alignment horizontal="center" vertical="center"/>
    </xf>
    <xf numFmtId="0" fontId="79" fillId="7" borderId="3" xfId="0" applyFont="1" applyFill="1" applyBorder="1" applyAlignment="1" applyProtection="1">
      <alignment horizontal="center" vertical="center"/>
    </xf>
    <xf numFmtId="0" fontId="79" fillId="0" borderId="3" xfId="0" applyNumberFormat="1" applyFont="1" applyBorder="1" applyAlignment="1" applyProtection="1">
      <alignment vertical="center"/>
      <protection locked="0"/>
    </xf>
    <xf numFmtId="0" fontId="61" fillId="7" borderId="3" xfId="0" applyFont="1" applyFill="1" applyBorder="1" applyAlignment="1" applyProtection="1">
      <alignment horizontal="center" vertical="center"/>
    </xf>
    <xf numFmtId="0" fontId="74" fillId="0" borderId="8" xfId="0" applyFont="1" applyBorder="1" applyAlignment="1" applyProtection="1">
      <alignment vertical="center" wrapText="1"/>
      <protection locked="0"/>
    </xf>
    <xf numFmtId="0" fontId="74" fillId="0" borderId="9" xfId="0" applyFont="1" applyBorder="1" applyAlignment="1" applyProtection="1">
      <alignment vertical="center" wrapText="1"/>
      <protection locked="0"/>
    </xf>
    <xf numFmtId="0" fontId="74" fillId="0" borderId="10" xfId="0" applyFont="1" applyBorder="1" applyAlignment="1" applyProtection="1">
      <alignment vertical="center" wrapText="1"/>
      <protection locked="0"/>
    </xf>
    <xf numFmtId="0" fontId="96" fillId="0" borderId="4" xfId="0" applyFont="1" applyBorder="1" applyAlignment="1" applyProtection="1">
      <alignment vertical="center" wrapText="1"/>
      <protection locked="0"/>
    </xf>
    <xf numFmtId="0" fontId="96" fillId="0" borderId="4" xfId="0" applyFont="1" applyBorder="1" applyAlignment="1" applyProtection="1">
      <alignment vertical="center"/>
      <protection locked="0"/>
    </xf>
    <xf numFmtId="0" fontId="63" fillId="0" borderId="0" xfId="0" applyFont="1" applyAlignment="1" applyProtection="1">
      <alignment horizontal="left" vertical="top" wrapText="1"/>
      <protection locked="0"/>
    </xf>
    <xf numFmtId="0" fontId="62" fillId="0" borderId="4" xfId="0" applyFont="1" applyFill="1" applyBorder="1" applyAlignment="1" applyProtection="1">
      <alignment vertical="center" wrapText="1"/>
      <protection locked="0"/>
    </xf>
    <xf numFmtId="0" fontId="22" fillId="0" borderId="1" xfId="0" applyFont="1" applyFill="1" applyBorder="1" applyAlignment="1" applyProtection="1">
      <alignment vertical="center"/>
      <protection locked="0"/>
    </xf>
    <xf numFmtId="0" fontId="22" fillId="0" borderId="2" xfId="0" applyFont="1" applyFill="1" applyBorder="1" applyAlignment="1" applyProtection="1">
      <alignment vertical="center"/>
      <protection locked="0"/>
    </xf>
    <xf numFmtId="0" fontId="22" fillId="0" borderId="3" xfId="0" applyFont="1" applyFill="1" applyBorder="1" applyAlignment="1" applyProtection="1">
      <alignment vertical="center"/>
      <protection locked="0"/>
    </xf>
    <xf numFmtId="0" fontId="0" fillId="0" borderId="3" xfId="0" applyFont="1" applyFill="1" applyBorder="1" applyAlignment="1" applyProtection="1">
      <alignment vertical="center"/>
      <protection locked="0"/>
    </xf>
    <xf numFmtId="0" fontId="62" fillId="0" borderId="4" xfId="0" applyFont="1" applyFill="1" applyBorder="1" applyAlignment="1" applyProtection="1">
      <alignment horizontal="left" vertical="top"/>
      <protection locked="0"/>
    </xf>
    <xf numFmtId="0" fontId="68" fillId="0" borderId="4" xfId="0" applyFont="1" applyBorder="1" applyAlignment="1" applyProtection="1">
      <alignment horizontal="left" vertical="top" wrapText="1"/>
      <protection locked="0"/>
    </xf>
    <xf numFmtId="0" fontId="67"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xf>
    <xf numFmtId="0" fontId="63" fillId="0" borderId="0" xfId="0" applyFont="1" applyFill="1" applyBorder="1" applyAlignment="1" applyProtection="1">
      <alignment horizontal="left" vertical="top" wrapText="1"/>
      <protection locked="0"/>
    </xf>
    <xf numFmtId="0" fontId="68" fillId="0" borderId="4" xfId="0" applyFont="1" applyBorder="1" applyAlignment="1" applyProtection="1">
      <alignment horizontal="center" vertical="center" wrapText="1"/>
      <protection locked="0"/>
    </xf>
    <xf numFmtId="0" fontId="24" fillId="0" borderId="18" xfId="0" applyFont="1" applyBorder="1" applyAlignment="1" applyProtection="1">
      <alignment vertical="center" wrapText="1"/>
      <protection locked="0"/>
    </xf>
    <xf numFmtId="0" fontId="24" fillId="0" borderId="5" xfId="0" applyFont="1" applyBorder="1" applyAlignment="1" applyProtection="1">
      <alignment vertical="center" wrapText="1"/>
      <protection locked="0"/>
    </xf>
    <xf numFmtId="0" fontId="24" fillId="0" borderId="19" xfId="0" applyFont="1" applyBorder="1" applyAlignment="1" applyProtection="1">
      <alignment vertical="center" wrapText="1"/>
      <protection locked="0"/>
    </xf>
    <xf numFmtId="0" fontId="22" fillId="10" borderId="4" xfId="0" applyFont="1" applyFill="1" applyBorder="1" applyAlignment="1" applyProtection="1">
      <alignment horizontal="left" vertical="top"/>
      <protection locked="0"/>
    </xf>
    <xf numFmtId="0" fontId="24" fillId="0" borderId="0" xfId="0" applyFont="1" applyBorder="1" applyAlignment="1" applyProtection="1">
      <alignment horizontal="center"/>
      <protection locked="0"/>
    </xf>
    <xf numFmtId="0" fontId="24" fillId="0" borderId="0" xfId="0" applyFont="1" applyAlignment="1" applyProtection="1">
      <alignment horizontal="left"/>
      <protection locked="0"/>
    </xf>
    <xf numFmtId="0" fontId="72" fillId="10" borderId="4" xfId="0" applyFont="1" applyFill="1" applyBorder="1" applyAlignment="1" applyProtection="1">
      <alignment horizontal="center" vertical="center"/>
      <protection locked="0"/>
    </xf>
    <xf numFmtId="0" fontId="0" fillId="0" borderId="0" xfId="0" applyFont="1" applyBorder="1" applyAlignment="1" applyProtection="1">
      <alignment horizontal="center"/>
      <protection locked="0"/>
    </xf>
    <xf numFmtId="0" fontId="24" fillId="0" borderId="0" xfId="0" applyFont="1" applyBorder="1" applyAlignment="1" applyProtection="1">
      <alignment horizontal="center" vertical="center"/>
      <protection locked="0"/>
    </xf>
    <xf numFmtId="0" fontId="22" fillId="10" borderId="2" xfId="0" applyFont="1" applyFill="1" applyBorder="1" applyAlignment="1" applyProtection="1">
      <alignment vertical="top"/>
      <protection locked="0"/>
    </xf>
    <xf numFmtId="0" fontId="22" fillId="10" borderId="3" xfId="0" applyFont="1" applyFill="1" applyBorder="1" applyAlignment="1" applyProtection="1">
      <alignment vertical="top"/>
      <protection locked="0"/>
    </xf>
    <xf numFmtId="0" fontId="63" fillId="0" borderId="0" xfId="0" applyFont="1" applyBorder="1" applyAlignment="1" applyProtection="1">
      <protection locked="0"/>
    </xf>
    <xf numFmtId="0" fontId="63" fillId="0" borderId="0" xfId="0" applyFont="1" applyBorder="1" applyAlignment="1" applyProtection="1">
      <alignment vertical="top"/>
      <protection locked="0"/>
    </xf>
    <xf numFmtId="0" fontId="74" fillId="2" borderId="0" xfId="0" applyFont="1" applyFill="1" applyBorder="1" applyAlignment="1" applyProtection="1">
      <alignment horizontal="left" vertical="top" wrapText="1"/>
      <protection locked="0"/>
    </xf>
    <xf numFmtId="0" fontId="62" fillId="2" borderId="0" xfId="0" applyFont="1" applyFill="1" applyBorder="1" applyAlignment="1" applyProtection="1">
      <alignment horizontal="center" vertical="center"/>
      <protection locked="0"/>
    </xf>
    <xf numFmtId="9" fontId="94" fillId="2" borderId="0" xfId="0" applyNumberFormat="1" applyFont="1" applyFill="1" applyBorder="1" applyAlignment="1" applyProtection="1">
      <alignment horizontal="center" vertical="center"/>
      <protection locked="0"/>
    </xf>
    <xf numFmtId="0" fontId="94" fillId="2" borderId="0" xfId="0" applyFont="1" applyFill="1" applyBorder="1" applyAlignment="1" applyProtection="1">
      <alignment horizontal="center" vertical="center"/>
      <protection locked="0"/>
    </xf>
    <xf numFmtId="0" fontId="67" fillId="2" borderId="0" xfId="0" applyFont="1" applyFill="1" applyBorder="1" applyAlignment="1" applyProtection="1">
      <alignment horizontal="left" vertical="top" wrapText="1"/>
      <protection locked="0"/>
    </xf>
    <xf numFmtId="0" fontId="74" fillId="2" borderId="0" xfId="0" applyFont="1" applyFill="1" applyBorder="1" applyAlignment="1" applyProtection="1">
      <alignment horizontal="center" vertical="center"/>
      <protection locked="0"/>
    </xf>
    <xf numFmtId="0" fontId="11" fillId="0" borderId="0" xfId="0" applyFont="1" applyAlignment="1" applyProtection="1">
      <protection locked="0"/>
    </xf>
    <xf numFmtId="0" fontId="79" fillId="0" borderId="4" xfId="0" applyFont="1" applyBorder="1" applyAlignment="1" applyProtection="1">
      <alignment wrapText="1"/>
    </xf>
    <xf numFmtId="0" fontId="79" fillId="0" borderId="4" xfId="0" applyFont="1" applyBorder="1" applyAlignment="1" applyProtection="1">
      <alignment vertical="top" wrapText="1"/>
    </xf>
    <xf numFmtId="0" fontId="22" fillId="10" borderId="1" xfId="0" applyFont="1" applyFill="1" applyBorder="1" applyAlignment="1" applyProtection="1">
      <alignment vertical="top"/>
      <protection locked="0"/>
    </xf>
    <xf numFmtId="0" fontId="22" fillId="10" borderId="8" xfId="0" applyFont="1" applyFill="1" applyBorder="1" applyAlignment="1" applyProtection="1">
      <alignment vertical="top"/>
      <protection locked="0"/>
    </xf>
    <xf numFmtId="0" fontId="22" fillId="10" borderId="9" xfId="0" applyFont="1" applyFill="1" applyBorder="1" applyAlignment="1" applyProtection="1">
      <alignment vertical="top"/>
      <protection locked="0"/>
    </xf>
    <xf numFmtId="0" fontId="22" fillId="10" borderId="10" xfId="0" applyFont="1" applyFill="1" applyBorder="1" applyAlignment="1" applyProtection="1">
      <alignment vertical="top"/>
      <protection locked="0"/>
    </xf>
    <xf numFmtId="0" fontId="22" fillId="10" borderId="16" xfId="0" applyFont="1" applyFill="1" applyBorder="1" applyAlignment="1" applyProtection="1">
      <alignment vertical="top"/>
      <protection locked="0"/>
    </xf>
    <xf numFmtId="0" fontId="22" fillId="10" borderId="0" xfId="0" applyFont="1" applyFill="1" applyBorder="1" applyAlignment="1" applyProtection="1">
      <alignment vertical="top"/>
      <protection locked="0"/>
    </xf>
    <xf numFmtId="0" fontId="22" fillId="10" borderId="17" xfId="0" applyFont="1" applyFill="1" applyBorder="1" applyAlignment="1" applyProtection="1">
      <alignment vertical="top"/>
      <protection locked="0"/>
    </xf>
    <xf numFmtId="49" fontId="24" fillId="0" borderId="8" xfId="0" applyNumberFormat="1" applyFont="1" applyBorder="1" applyAlignment="1" applyProtection="1">
      <alignment vertical="center"/>
      <protection locked="0"/>
    </xf>
    <xf numFmtId="49" fontId="24" fillId="0" borderId="9" xfId="0" applyNumberFormat="1" applyFont="1" applyBorder="1" applyAlignment="1" applyProtection="1">
      <alignment vertical="center"/>
      <protection locked="0"/>
    </xf>
    <xf numFmtId="49" fontId="24" fillId="0" borderId="10" xfId="0" applyNumberFormat="1" applyFont="1" applyBorder="1" applyAlignment="1" applyProtection="1">
      <alignment vertical="center"/>
      <protection locked="0"/>
    </xf>
    <xf numFmtId="49" fontId="24" fillId="0" borderId="17" xfId="0" applyNumberFormat="1" applyFont="1" applyBorder="1" applyAlignment="1" applyProtection="1">
      <alignment vertical="center"/>
      <protection locked="0"/>
    </xf>
    <xf numFmtId="49" fontId="24" fillId="0" borderId="16" xfId="0" applyNumberFormat="1" applyFont="1" applyBorder="1" applyAlignment="1" applyProtection="1">
      <alignment horizontal="left" vertical="top"/>
      <protection locked="0"/>
    </xf>
    <xf numFmtId="49" fontId="0" fillId="0" borderId="8" xfId="0" applyNumberFormat="1" applyFont="1" applyBorder="1" applyAlignment="1" applyProtection="1">
      <alignment vertical="top"/>
      <protection locked="0"/>
    </xf>
    <xf numFmtId="49" fontId="0" fillId="0" borderId="9" xfId="0" applyNumberFormat="1" applyFont="1" applyBorder="1" applyAlignment="1" applyProtection="1">
      <alignment vertical="top"/>
      <protection locked="0"/>
    </xf>
    <xf numFmtId="49" fontId="0" fillId="0" borderId="10" xfId="0" applyNumberFormat="1" applyFont="1" applyBorder="1" applyAlignment="1" applyProtection="1">
      <alignment vertical="top"/>
      <protection locked="0"/>
    </xf>
    <xf numFmtId="49" fontId="0" fillId="0" borderId="16" xfId="0" applyNumberFormat="1" applyFont="1" applyBorder="1" applyAlignment="1" applyProtection="1">
      <alignment vertical="top"/>
      <protection locked="0"/>
    </xf>
    <xf numFmtId="49" fontId="0" fillId="0" borderId="17" xfId="0" applyNumberFormat="1" applyFont="1" applyBorder="1" applyAlignment="1" applyProtection="1">
      <alignment vertical="top"/>
      <protection locked="0"/>
    </xf>
    <xf numFmtId="0" fontId="26" fillId="0" borderId="0" xfId="0" applyFont="1" applyBorder="1" applyAlignment="1" applyProtection="1">
      <alignment horizontal="left" vertical="center"/>
      <protection locked="0"/>
    </xf>
    <xf numFmtId="0" fontId="62" fillId="0" borderId="0" xfId="0" applyFont="1" applyBorder="1" applyAlignment="1" applyProtection="1">
      <alignment horizontal="center" vertical="center"/>
    </xf>
    <xf numFmtId="0" fontId="62" fillId="0" borderId="0" xfId="0" applyFont="1" applyBorder="1" applyAlignment="1" applyProtection="1">
      <alignment horizontal="center" vertical="center"/>
      <protection locked="0"/>
    </xf>
    <xf numFmtId="0" fontId="62" fillId="0" borderId="0" xfId="0" applyFont="1" applyBorder="1" applyAlignment="1" applyProtection="1">
      <alignment horizontal="left" vertical="center" wrapText="1"/>
      <protection locked="0"/>
    </xf>
    <xf numFmtId="0" fontId="62" fillId="0" borderId="0" xfId="0" applyFont="1" applyBorder="1" applyAlignment="1" applyProtection="1">
      <alignment vertical="center"/>
      <protection locked="0"/>
    </xf>
    <xf numFmtId="0" fontId="86" fillId="10" borderId="4" xfId="0" applyFont="1" applyFill="1" applyBorder="1" applyAlignment="1" applyProtection="1">
      <alignment vertical="center"/>
      <protection locked="0"/>
    </xf>
    <xf numFmtId="0" fontId="105" fillId="0" borderId="0" xfId="0" applyFont="1" applyProtection="1">
      <protection locked="0"/>
    </xf>
    <xf numFmtId="0" fontId="22" fillId="10" borderId="4" xfId="0" applyFont="1" applyFill="1" applyBorder="1" applyAlignment="1" applyProtection="1">
      <alignment vertical="top"/>
      <protection locked="0"/>
    </xf>
    <xf numFmtId="0" fontId="72" fillId="10" borderId="4" xfId="0" applyFont="1" applyFill="1" applyBorder="1" applyAlignment="1" applyProtection="1">
      <alignment vertical="center"/>
      <protection locked="0"/>
    </xf>
    <xf numFmtId="0" fontId="79" fillId="0" borderId="4" xfId="0" applyFont="1" applyBorder="1" applyAlignment="1" applyProtection="1">
      <alignment vertical="center"/>
      <protection locked="0"/>
    </xf>
    <xf numFmtId="0" fontId="50" fillId="0" borderId="0" xfId="0" applyFont="1" applyAlignment="1" applyProtection="1">
      <alignment vertical="center" wrapText="1"/>
      <protection locked="0"/>
    </xf>
    <xf numFmtId="0" fontId="103" fillId="0" borderId="0" xfId="0" applyFont="1" applyBorder="1" applyAlignment="1" applyProtection="1">
      <alignment horizontal="left" vertical="top" wrapText="1"/>
      <protection locked="0"/>
    </xf>
    <xf numFmtId="0" fontId="62" fillId="0" borderId="0" xfId="0" applyFont="1" applyBorder="1" applyAlignment="1" applyProtection="1">
      <alignment horizontal="left" vertical="top"/>
      <protection locked="0"/>
    </xf>
    <xf numFmtId="0" fontId="62" fillId="0" borderId="0" xfId="0" applyFont="1" applyBorder="1" applyAlignment="1" applyProtection="1">
      <alignment horizontal="center"/>
      <protection locked="0"/>
    </xf>
    <xf numFmtId="0" fontId="62" fillId="0" borderId="0" xfId="0" applyFont="1" applyBorder="1" applyAlignment="1" applyProtection="1">
      <protection locked="0"/>
    </xf>
    <xf numFmtId="0" fontId="50" fillId="0" borderId="0" xfId="0" applyFont="1" applyBorder="1" applyAlignment="1" applyProtection="1">
      <alignment horizontal="center" vertical="center"/>
      <protection locked="0"/>
    </xf>
    <xf numFmtId="0" fontId="50"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protection locked="0"/>
    </xf>
    <xf numFmtId="0" fontId="50" fillId="0" borderId="4" xfId="0" applyFont="1" applyBorder="1" applyAlignment="1" applyProtection="1">
      <alignment vertical="center"/>
      <protection locked="0"/>
    </xf>
    <xf numFmtId="0" fontId="56" fillId="0" borderId="4" xfId="0" applyFont="1" applyBorder="1" applyAlignment="1" applyProtection="1">
      <alignment horizontal="center" vertical="center"/>
      <protection locked="0"/>
    </xf>
    <xf numFmtId="0" fontId="24" fillId="0" borderId="0" xfId="0" applyFont="1" applyBorder="1" applyAlignment="1" applyProtection="1">
      <alignment horizontal="center" vertical="center" wrapText="1"/>
    </xf>
    <xf numFmtId="0" fontId="15" fillId="0" borderId="0" xfId="0" applyFont="1" applyFill="1" applyBorder="1" applyAlignment="1" applyProtection="1">
      <alignment horizontal="left" vertical="center" wrapText="1"/>
      <protection locked="0"/>
    </xf>
    <xf numFmtId="0" fontId="24" fillId="0" borderId="0" xfId="0" applyFont="1" applyBorder="1" applyAlignment="1" applyProtection="1">
      <alignment horizontal="center" vertical="center"/>
    </xf>
    <xf numFmtId="0" fontId="15" fillId="0" borderId="0" xfId="0" applyFont="1" applyFill="1" applyBorder="1" applyAlignment="1" applyProtection="1">
      <alignment vertical="center" wrapText="1"/>
      <protection locked="0"/>
    </xf>
    <xf numFmtId="0" fontId="0" fillId="0" borderId="0" xfId="0" applyAlignment="1"/>
    <xf numFmtId="0" fontId="15" fillId="23" borderId="0" xfId="0" applyFont="1" applyFill="1" applyBorder="1" applyAlignment="1" applyProtection="1">
      <alignment vertical="center" wrapText="1"/>
      <protection locked="0"/>
    </xf>
    <xf numFmtId="0" fontId="58" fillId="23" borderId="0" xfId="0" applyFont="1" applyFill="1" applyProtection="1">
      <protection locked="0"/>
    </xf>
    <xf numFmtId="0" fontId="16" fillId="10" borderId="1" xfId="0" applyFont="1" applyFill="1" applyBorder="1" applyAlignment="1" applyProtection="1">
      <alignment horizontal="left" vertical="center"/>
    </xf>
    <xf numFmtId="0" fontId="16" fillId="10" borderId="2" xfId="0" applyFont="1" applyFill="1" applyBorder="1" applyAlignment="1" applyProtection="1">
      <alignment horizontal="left" vertical="center"/>
    </xf>
    <xf numFmtId="0" fontId="16" fillId="10" borderId="3" xfId="0" applyFont="1" applyFill="1" applyBorder="1" applyAlignment="1" applyProtection="1">
      <alignment horizontal="left" vertical="center"/>
    </xf>
    <xf numFmtId="0" fontId="16" fillId="16" borderId="2" xfId="0" applyFont="1" applyFill="1" applyBorder="1" applyAlignment="1" applyProtection="1">
      <alignment horizontal="center" vertical="center"/>
    </xf>
    <xf numFmtId="0" fontId="4" fillId="6" borderId="3" xfId="0" applyNumberFormat="1" applyFont="1" applyFill="1" applyBorder="1" applyAlignment="1" applyProtection="1">
      <alignment horizontal="center" vertical="center"/>
    </xf>
    <xf numFmtId="0" fontId="16" fillId="16" borderId="18" xfId="0" applyFont="1" applyFill="1" applyBorder="1" applyAlignment="1" applyProtection="1">
      <alignment horizontal="left" vertical="center"/>
      <protection locked="0"/>
    </xf>
    <xf numFmtId="0" fontId="16" fillId="16" borderId="5" xfId="0" applyFont="1" applyFill="1" applyBorder="1" applyAlignment="1" applyProtection="1">
      <alignment horizontal="left" vertical="center"/>
      <protection locked="0"/>
    </xf>
    <xf numFmtId="0" fontId="16" fillId="16" borderId="5" xfId="0" applyFont="1" applyFill="1" applyBorder="1" applyAlignment="1" applyProtection="1">
      <alignment horizontal="center" vertical="center"/>
      <protection locked="0"/>
    </xf>
    <xf numFmtId="0" fontId="4" fillId="6" borderId="19" xfId="0" applyFont="1" applyFill="1" applyBorder="1" applyAlignment="1" applyProtection="1">
      <alignment horizontal="center" vertical="center"/>
    </xf>
    <xf numFmtId="0" fontId="4" fillId="13" borderId="6" xfId="0" applyFont="1" applyFill="1" applyBorder="1" applyAlignment="1" applyProtection="1">
      <alignment horizontal="center" vertical="center"/>
      <protection locked="0"/>
    </xf>
    <xf numFmtId="0" fontId="4" fillId="6" borderId="6" xfId="0" applyFont="1" applyFill="1" applyBorder="1" applyAlignment="1" applyProtection="1">
      <alignment horizontal="center" vertical="center"/>
    </xf>
    <xf numFmtId="0" fontId="7" fillId="18" borderId="4" xfId="0" applyFont="1" applyFill="1" applyBorder="1" applyAlignment="1" applyProtection="1">
      <alignment horizontal="center" vertical="center"/>
    </xf>
    <xf numFmtId="10" fontId="4" fillId="13" borderId="4" xfId="0" applyNumberFormat="1" applyFont="1" applyFill="1" applyBorder="1" applyAlignment="1" applyProtection="1">
      <alignment horizontal="center" vertical="center"/>
      <protection locked="0"/>
    </xf>
    <xf numFmtId="0" fontId="16" fillId="10" borderId="0" xfId="0" applyFont="1" applyFill="1" applyAlignment="1" applyProtection="1">
      <alignment horizontal="center" vertical="center"/>
      <protection locked="0"/>
    </xf>
    <xf numFmtId="0" fontId="4" fillId="24" borderId="4" xfId="0" applyFont="1" applyFill="1" applyBorder="1" applyAlignment="1" applyProtection="1">
      <alignment horizontal="center" vertical="center"/>
    </xf>
    <xf numFmtId="0" fontId="17" fillId="10" borderId="4" xfId="0" applyFont="1" applyFill="1" applyBorder="1" applyAlignment="1" applyProtection="1">
      <alignment horizontal="center" vertical="center"/>
    </xf>
    <xf numFmtId="0" fontId="22" fillId="10" borderId="4" xfId="0" applyFont="1" applyFill="1" applyBorder="1" applyAlignment="1" applyProtection="1">
      <alignment horizontal="center" vertical="center"/>
      <protection locked="0"/>
    </xf>
    <xf numFmtId="0" fontId="22" fillId="10" borderId="3" xfId="0" applyFont="1" applyFill="1" applyBorder="1" applyAlignment="1" applyProtection="1">
      <alignment vertical="center"/>
      <protection locked="0"/>
    </xf>
    <xf numFmtId="0" fontId="50" fillId="0" borderId="0" xfId="0" applyFont="1" applyBorder="1" applyAlignment="1" applyProtection="1">
      <alignment horizontal="center" vertical="top"/>
      <protection locked="0"/>
    </xf>
    <xf numFmtId="0" fontId="62" fillId="5" borderId="4" xfId="0" applyFont="1" applyFill="1" applyBorder="1" applyAlignment="1" applyProtection="1">
      <alignment horizontal="center"/>
      <protection locked="0"/>
    </xf>
    <xf numFmtId="0" fontId="45" fillId="10" borderId="2" xfId="0" applyFont="1" applyFill="1" applyBorder="1" applyAlignment="1" applyProtection="1">
      <alignment vertical="center"/>
      <protection locked="0"/>
    </xf>
    <xf numFmtId="0" fontId="45" fillId="10" borderId="3" xfId="0" applyFont="1" applyFill="1" applyBorder="1" applyAlignment="1" applyProtection="1">
      <alignment vertical="center"/>
      <protection locked="0"/>
    </xf>
    <xf numFmtId="2" fontId="4" fillId="6" borderId="4" xfId="0" applyNumberFormat="1" applyFont="1" applyFill="1" applyBorder="1" applyAlignment="1" applyProtection="1">
      <alignment horizontal="center" vertical="center"/>
      <protection locked="0"/>
    </xf>
    <xf numFmtId="0" fontId="67" fillId="2" borderId="3" xfId="0" applyFont="1" applyFill="1" applyBorder="1" applyAlignment="1" applyProtection="1">
      <alignment vertical="top" wrapText="1"/>
      <protection locked="0"/>
    </xf>
    <xf numFmtId="0" fontId="24" fillId="2" borderId="4" xfId="0" applyFont="1" applyFill="1" applyBorder="1" applyAlignment="1" applyProtection="1">
      <alignment vertical="center"/>
      <protection locked="0"/>
    </xf>
    <xf numFmtId="0" fontId="15" fillId="2" borderId="3" xfId="0" applyFont="1" applyFill="1" applyBorder="1" applyAlignment="1" applyProtection="1">
      <alignment vertical="center"/>
      <protection locked="0"/>
    </xf>
    <xf numFmtId="0" fontId="74" fillId="2" borderId="3" xfId="0" applyFont="1" applyFill="1" applyBorder="1" applyAlignment="1" applyProtection="1">
      <alignment vertical="center"/>
      <protection locked="0"/>
    </xf>
    <xf numFmtId="0" fontId="24" fillId="0" borderId="1" xfId="0" applyFont="1" applyBorder="1" applyAlignment="1" applyProtection="1">
      <alignment horizontal="center" vertical="center"/>
      <protection locked="0"/>
    </xf>
    <xf numFmtId="0" fontId="24" fillId="0" borderId="2" xfId="0" applyFont="1" applyBorder="1" applyAlignment="1" applyProtection="1">
      <alignment horizontal="center" vertical="center"/>
      <protection locked="0"/>
    </xf>
    <xf numFmtId="0" fontId="24" fillId="0" borderId="3" xfId="0" applyFont="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2" fillId="10" borderId="4" xfId="0" applyFont="1" applyFill="1" applyBorder="1" applyAlignment="1" applyProtection="1">
      <alignment horizontal="center" vertical="center"/>
      <protection locked="0"/>
    </xf>
    <xf numFmtId="0" fontId="24" fillId="0" borderId="0" xfId="0" applyFont="1" applyBorder="1" applyAlignment="1" applyProtection="1">
      <alignment horizontal="center" vertical="top" wrapText="1"/>
      <protection locked="0"/>
    </xf>
    <xf numFmtId="0" fontId="24" fillId="0" borderId="0" xfId="0" applyFont="1" applyBorder="1" applyAlignment="1" applyProtection="1">
      <alignment horizontal="center"/>
      <protection locked="0"/>
    </xf>
    <xf numFmtId="0" fontId="24" fillId="0" borderId="1" xfId="0" applyFont="1" applyBorder="1" applyAlignment="1" applyProtection="1">
      <alignment horizontal="center" vertical="center"/>
    </xf>
    <xf numFmtId="0" fontId="24" fillId="0" borderId="3" xfId="0" applyFont="1" applyBorder="1" applyAlignment="1" applyProtection="1">
      <alignment horizontal="center" vertical="center"/>
    </xf>
    <xf numFmtId="0" fontId="62" fillId="0" borderId="1" xfId="0" applyFont="1" applyBorder="1" applyAlignment="1" applyProtection="1">
      <alignment horizontal="center" vertical="center" wrapText="1"/>
    </xf>
    <xf numFmtId="0" fontId="62" fillId="0" borderId="3" xfId="0" applyFont="1" applyBorder="1" applyAlignment="1" applyProtection="1">
      <alignment horizontal="center" vertical="center" wrapText="1"/>
    </xf>
    <xf numFmtId="0" fontId="62" fillId="0" borderId="4" xfId="0" applyFont="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4" fillId="0" borderId="3" xfId="0" applyFont="1" applyBorder="1" applyAlignment="1" applyProtection="1">
      <alignment horizontal="center" vertical="center"/>
    </xf>
    <xf numFmtId="2" fontId="24" fillId="0" borderId="1" xfId="0" applyNumberFormat="1" applyFont="1" applyBorder="1" applyAlignment="1" applyProtection="1">
      <alignment horizontal="center" vertical="center"/>
    </xf>
    <xf numFmtId="0" fontId="62"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wrapText="1"/>
      <protection locked="0"/>
    </xf>
    <xf numFmtId="0" fontId="62" fillId="0" borderId="4" xfId="0" applyFont="1" applyBorder="1" applyAlignment="1" applyProtection="1">
      <alignment horizontal="center" vertical="center"/>
      <protection locked="0"/>
    </xf>
    <xf numFmtId="0" fontId="62" fillId="0" borderId="4" xfId="0" applyFont="1" applyBorder="1" applyAlignment="1" applyProtection="1">
      <alignment horizontal="center" vertical="center"/>
    </xf>
    <xf numFmtId="0" fontId="24" fillId="0" borderId="0" xfId="0" applyFont="1" applyBorder="1" applyAlignment="1" applyProtection="1">
      <alignment horizontal="center" vertical="center"/>
      <protection locked="0"/>
    </xf>
    <xf numFmtId="9" fontId="24" fillId="0" borderId="4" xfId="2" applyFont="1" applyBorder="1" applyAlignment="1" applyProtection="1">
      <alignment horizontal="center" vertical="center"/>
    </xf>
    <xf numFmtId="0" fontId="24" fillId="5" borderId="4" xfId="0" applyFont="1" applyFill="1" applyBorder="1" applyAlignment="1" applyProtection="1">
      <alignment horizontal="center" vertical="center"/>
      <protection locked="0"/>
    </xf>
    <xf numFmtId="0" fontId="62" fillId="0" borderId="4" xfId="0" applyFont="1" applyBorder="1" applyAlignment="1" applyProtection="1">
      <alignment vertical="top" wrapText="1"/>
      <protection locked="0"/>
    </xf>
    <xf numFmtId="10" fontId="24" fillId="0" borderId="4" xfId="0" applyNumberFormat="1" applyFont="1" applyBorder="1" applyAlignment="1" applyProtection="1">
      <alignment vertical="center"/>
      <protection locked="0"/>
    </xf>
    <xf numFmtId="0" fontId="24" fillId="0" borderId="4" xfId="0" applyFont="1" applyBorder="1" applyAlignment="1" applyProtection="1">
      <alignment horizontal="center" vertical="center"/>
      <protection locked="0"/>
    </xf>
    <xf numFmtId="0" fontId="62" fillId="0" borderId="4" xfId="0" applyFont="1" applyBorder="1" applyAlignment="1" applyProtection="1">
      <alignment horizontal="center" vertical="center" wrapText="1"/>
      <protection locked="0"/>
    </xf>
    <xf numFmtId="0" fontId="62" fillId="0" borderId="4" xfId="0" applyFont="1" applyBorder="1" applyAlignment="1" applyProtection="1">
      <alignment horizontal="center" vertical="center"/>
      <protection locked="0"/>
    </xf>
    <xf numFmtId="0" fontId="62" fillId="0" borderId="4" xfId="0" applyFont="1" applyBorder="1" applyAlignment="1" applyProtection="1">
      <alignment horizontal="center" vertical="center" wrapText="1"/>
    </xf>
    <xf numFmtId="9" fontId="24" fillId="0" borderId="4" xfId="2" applyFont="1" applyBorder="1" applyAlignment="1" applyProtection="1">
      <alignment horizontal="center" vertical="center"/>
    </xf>
    <xf numFmtId="0" fontId="24" fillId="0" borderId="4" xfId="0" applyFont="1" applyBorder="1" applyAlignment="1" applyProtection="1">
      <alignment horizontal="center" vertical="top"/>
      <protection locked="0"/>
    </xf>
    <xf numFmtId="0" fontId="24" fillId="0" borderId="0" xfId="0" applyFont="1" applyBorder="1" applyAlignment="1" applyProtection="1">
      <alignment horizontal="center" vertical="center"/>
      <protection locked="0"/>
    </xf>
    <xf numFmtId="0" fontId="54" fillId="0" borderId="4" xfId="0" applyFont="1" applyBorder="1" applyProtection="1">
      <protection locked="0"/>
    </xf>
    <xf numFmtId="10" fontId="62" fillId="0" borderId="4" xfId="0" applyNumberFormat="1" applyFont="1" applyBorder="1" applyAlignment="1" applyProtection="1">
      <alignment horizontal="center" vertical="center"/>
    </xf>
    <xf numFmtId="10" fontId="24" fillId="0" borderId="1" xfId="0" applyNumberFormat="1" applyFont="1" applyBorder="1" applyAlignment="1" applyProtection="1">
      <alignment vertical="center"/>
      <protection locked="0"/>
    </xf>
    <xf numFmtId="0" fontId="4" fillId="0" borderId="58" xfId="0" applyFont="1" applyFill="1" applyBorder="1" applyAlignment="1" applyProtection="1">
      <alignment vertical="center" wrapText="1"/>
    </xf>
    <xf numFmtId="0" fontId="4" fillId="0" borderId="56" xfId="0" applyFont="1" applyFill="1" applyBorder="1" applyAlignment="1" applyProtection="1">
      <alignment vertical="center" wrapText="1"/>
    </xf>
    <xf numFmtId="0" fontId="4" fillId="10" borderId="4" xfId="0" applyFont="1" applyFill="1" applyBorder="1" applyAlignment="1" applyProtection="1">
      <alignment horizontal="center" vertical="center" wrapText="1"/>
      <protection locked="0"/>
    </xf>
    <xf numFmtId="0" fontId="4" fillId="6" borderId="4" xfId="0" applyFont="1" applyFill="1" applyBorder="1" applyAlignment="1" applyProtection="1">
      <alignment horizontal="center" vertical="center"/>
      <protection locked="0"/>
    </xf>
    <xf numFmtId="0" fontId="4" fillId="7" borderId="4" xfId="0" applyFont="1" applyFill="1" applyBorder="1" applyAlignment="1" applyProtection="1">
      <alignment horizontal="center" vertical="center"/>
      <protection locked="0"/>
    </xf>
    <xf numFmtId="0" fontId="7" fillId="7" borderId="4" xfId="0" applyFont="1" applyFill="1" applyBorder="1" applyAlignment="1" applyProtection="1">
      <alignment horizontal="center" vertical="center" wrapText="1"/>
      <protection locked="0"/>
    </xf>
    <xf numFmtId="0" fontId="62" fillId="0" borderId="4" xfId="0" applyFont="1" applyBorder="1" applyAlignment="1" applyProtection="1">
      <protection locked="0"/>
    </xf>
    <xf numFmtId="0" fontId="84" fillId="0" borderId="4" xfId="0" applyFont="1" applyBorder="1" applyAlignment="1" applyProtection="1">
      <alignment horizontal="center" vertical="center" wrapText="1"/>
      <protection locked="0"/>
    </xf>
    <xf numFmtId="10" fontId="24" fillId="0" borderId="4" xfId="0" applyNumberFormat="1" applyFont="1" applyBorder="1" applyAlignment="1" applyProtection="1">
      <alignment horizontal="center" vertical="center"/>
      <protection locked="0"/>
    </xf>
    <xf numFmtId="10" fontId="68" fillId="0" borderId="4" xfId="0" applyNumberFormat="1" applyFont="1" applyBorder="1" applyAlignment="1" applyProtection="1">
      <alignment horizontal="center" vertical="center" wrapText="1"/>
      <protection locked="0"/>
    </xf>
    <xf numFmtId="4" fontId="62" fillId="0" borderId="4" xfId="2" applyNumberFormat="1" applyFont="1" applyBorder="1" applyAlignment="1" applyProtection="1">
      <alignment horizontal="center" vertical="center"/>
    </xf>
    <xf numFmtId="0" fontId="4" fillId="14" borderId="0" xfId="0" applyFont="1" applyFill="1" applyAlignment="1" applyProtection="1">
      <alignment vertical="center"/>
      <protection locked="0"/>
    </xf>
    <xf numFmtId="0" fontId="4" fillId="14" borderId="4" xfId="0" applyFont="1" applyFill="1" applyBorder="1" applyAlignment="1" applyProtection="1">
      <alignment horizontal="center" vertical="center" wrapText="1"/>
      <protection locked="0"/>
    </xf>
    <xf numFmtId="0" fontId="7" fillId="14" borderId="4" xfId="0" applyFont="1" applyFill="1" applyBorder="1" applyAlignment="1" applyProtection="1">
      <alignment horizontal="center" vertical="center" wrapText="1"/>
      <protection locked="0"/>
    </xf>
    <xf numFmtId="0" fontId="4" fillId="14" borderId="4" xfId="0" applyFont="1" applyFill="1" applyBorder="1" applyAlignment="1" applyProtection="1">
      <alignment horizontal="center" vertical="center"/>
      <protection locked="0"/>
    </xf>
    <xf numFmtId="0" fontId="4" fillId="10" borderId="4" xfId="0" applyFont="1" applyFill="1" applyBorder="1" applyAlignment="1" applyProtection="1">
      <alignment vertical="center"/>
      <protection locked="0"/>
    </xf>
    <xf numFmtId="0" fontId="4" fillId="20" borderId="4" xfId="0" applyFont="1"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4" fontId="4" fillId="3" borderId="4" xfId="0" applyNumberFormat="1" applyFont="1" applyFill="1" applyBorder="1" applyAlignment="1" applyProtection="1">
      <alignment horizontal="center" vertical="center"/>
      <protection locked="0"/>
    </xf>
    <xf numFmtId="4" fontId="4" fillId="7" borderId="4" xfId="0" applyNumberFormat="1" applyFont="1" applyFill="1" applyBorder="1" applyAlignment="1" applyProtection="1">
      <alignment horizontal="center" vertical="center"/>
    </xf>
    <xf numFmtId="4" fontId="4" fillId="13" borderId="4" xfId="0" applyNumberFormat="1" applyFont="1" applyFill="1" applyBorder="1" applyAlignment="1" applyProtection="1">
      <alignment horizontal="center" vertical="center"/>
      <protection locked="0"/>
    </xf>
    <xf numFmtId="4" fontId="4" fillId="13" borderId="4" xfId="0" applyNumberFormat="1" applyFont="1" applyFill="1" applyBorder="1" applyAlignment="1" applyProtection="1">
      <alignment horizontal="center" vertical="center"/>
    </xf>
    <xf numFmtId="4" fontId="4" fillId="6" borderId="4" xfId="0" applyNumberFormat="1" applyFont="1" applyFill="1" applyBorder="1" applyAlignment="1" applyProtection="1">
      <alignment horizontal="center" vertical="center"/>
    </xf>
    <xf numFmtId="4" fontId="4" fillId="3" borderId="4" xfId="0" applyNumberFormat="1" applyFont="1" applyFill="1" applyBorder="1" applyAlignment="1" applyProtection="1">
      <alignment horizontal="center" vertical="center" wrapText="1"/>
      <protection locked="0"/>
    </xf>
    <xf numFmtId="4" fontId="4" fillId="13" borderId="6" xfId="0" applyNumberFormat="1" applyFont="1" applyFill="1" applyBorder="1" applyAlignment="1" applyProtection="1">
      <alignment horizontal="center" vertical="center"/>
    </xf>
    <xf numFmtId="4" fontId="4" fillId="6" borderId="6" xfId="0" applyNumberFormat="1" applyFont="1" applyFill="1" applyBorder="1" applyAlignment="1" applyProtection="1">
      <alignment horizontal="center" vertical="center"/>
    </xf>
    <xf numFmtId="4" fontId="4" fillId="21" borderId="4" xfId="0" applyNumberFormat="1" applyFont="1" applyFill="1" applyBorder="1" applyAlignment="1" applyProtection="1">
      <alignment horizontal="center" vertical="center"/>
    </xf>
    <xf numFmtId="4" fontId="4" fillId="9" borderId="4" xfId="0" applyNumberFormat="1" applyFont="1" applyFill="1" applyBorder="1" applyAlignment="1" applyProtection="1">
      <alignment horizontal="center" vertical="center"/>
    </xf>
    <xf numFmtId="4" fontId="4" fillId="13" borderId="7" xfId="0" applyNumberFormat="1" applyFont="1" applyFill="1" applyBorder="1" applyAlignment="1" applyProtection="1">
      <alignment horizontal="center" vertical="center"/>
      <protection locked="0"/>
    </xf>
    <xf numFmtId="4" fontId="4" fillId="13" borderId="7" xfId="0" applyNumberFormat="1" applyFont="1" applyFill="1" applyBorder="1" applyAlignment="1" applyProtection="1">
      <alignment horizontal="center" vertical="center"/>
    </xf>
    <xf numFmtId="4" fontId="4" fillId="21" borderId="7" xfId="0" applyNumberFormat="1" applyFont="1" applyFill="1" applyBorder="1" applyAlignment="1" applyProtection="1">
      <alignment horizontal="center" vertical="center"/>
      <protection locked="0"/>
    </xf>
    <xf numFmtId="4" fontId="4" fillId="4" borderId="7" xfId="0" applyNumberFormat="1" applyFont="1" applyFill="1" applyBorder="1" applyAlignment="1" applyProtection="1">
      <alignment horizontal="center" vertical="center"/>
      <protection locked="0"/>
    </xf>
    <xf numFmtId="4" fontId="4" fillId="3" borderId="7" xfId="0" applyNumberFormat="1" applyFont="1" applyFill="1" applyBorder="1" applyAlignment="1" applyProtection="1">
      <alignment horizontal="center" vertical="center"/>
      <protection locked="0"/>
    </xf>
    <xf numFmtId="4" fontId="4" fillId="7" borderId="7" xfId="0" applyNumberFormat="1" applyFont="1" applyFill="1" applyBorder="1" applyAlignment="1" applyProtection="1">
      <alignment horizontal="center" vertical="center"/>
      <protection locked="0"/>
    </xf>
    <xf numFmtId="4" fontId="4" fillId="4" borderId="4" xfId="0" applyNumberFormat="1" applyFont="1" applyFill="1" applyBorder="1" applyAlignment="1" applyProtection="1">
      <alignment horizontal="center" vertical="center"/>
      <protection locked="0"/>
    </xf>
    <xf numFmtId="4" fontId="4" fillId="5" borderId="4" xfId="0" applyNumberFormat="1" applyFont="1" applyFill="1" applyBorder="1" applyAlignment="1" applyProtection="1">
      <alignment horizontal="center" vertical="center"/>
    </xf>
    <xf numFmtId="4" fontId="4" fillId="7" borderId="6" xfId="0" applyNumberFormat="1" applyFont="1" applyFill="1" applyBorder="1" applyAlignment="1" applyProtection="1">
      <alignment horizontal="center" vertical="center"/>
    </xf>
    <xf numFmtId="4" fontId="4" fillId="3" borderId="4" xfId="0" applyNumberFormat="1" applyFont="1" applyFill="1" applyBorder="1" applyAlignment="1" applyProtection="1">
      <alignment horizontal="center" vertical="center"/>
    </xf>
    <xf numFmtId="166" fontId="4" fillId="3" borderId="4" xfId="0" applyNumberFormat="1" applyFont="1" applyFill="1" applyBorder="1" applyAlignment="1" applyProtection="1">
      <alignment horizontal="center" vertical="center"/>
      <protection locked="0"/>
    </xf>
    <xf numFmtId="167" fontId="4" fillId="3" borderId="4" xfId="0" applyNumberFormat="1" applyFont="1" applyFill="1" applyBorder="1" applyAlignment="1" applyProtection="1">
      <alignment horizontal="center" vertical="center"/>
      <protection locked="0"/>
    </xf>
    <xf numFmtId="167" fontId="4" fillId="6" borderId="4" xfId="0" applyNumberFormat="1" applyFont="1" applyFill="1" applyBorder="1" applyAlignment="1" applyProtection="1">
      <alignment horizontal="center" vertical="center"/>
    </xf>
    <xf numFmtId="167" fontId="4" fillId="13" borderId="4" xfId="0" applyNumberFormat="1" applyFont="1" applyFill="1" applyBorder="1" applyAlignment="1" applyProtection="1">
      <alignment horizontal="center" vertical="center"/>
    </xf>
    <xf numFmtId="0" fontId="24" fillId="0" borderId="4" xfId="0" applyFont="1" applyBorder="1" applyAlignment="1" applyProtection="1">
      <alignment horizontal="center" wrapText="1"/>
    </xf>
    <xf numFmtId="0" fontId="116" fillId="0" borderId="0" xfId="0" applyFont="1" applyFill="1" applyBorder="1" applyAlignment="1" applyProtection="1">
      <alignment vertical="center" wrapText="1"/>
      <protection locked="0"/>
    </xf>
    <xf numFmtId="3" fontId="4" fillId="13" borderId="4" xfId="0" applyNumberFormat="1" applyFont="1" applyFill="1" applyBorder="1" applyAlignment="1" applyProtection="1">
      <alignment horizontal="center" vertical="center"/>
    </xf>
    <xf numFmtId="3" fontId="4" fillId="3" borderId="4" xfId="0" applyNumberFormat="1" applyFont="1" applyFill="1" applyBorder="1" applyAlignment="1" applyProtection="1">
      <alignment horizontal="center" vertical="center"/>
      <protection locked="0"/>
    </xf>
    <xf numFmtId="166" fontId="4" fillId="13" borderId="4" xfId="0" applyNumberFormat="1" applyFont="1" applyFill="1" applyBorder="1" applyAlignment="1" applyProtection="1">
      <alignment horizontal="center" vertical="center"/>
      <protection locked="0"/>
    </xf>
    <xf numFmtId="167" fontId="4" fillId="13" borderId="4" xfId="0" applyNumberFormat="1" applyFont="1" applyFill="1" applyBorder="1" applyAlignment="1" applyProtection="1">
      <alignment horizontal="center" vertical="center"/>
      <protection locked="0"/>
    </xf>
    <xf numFmtId="3" fontId="4" fillId="7" borderId="4" xfId="0" applyNumberFormat="1" applyFont="1" applyFill="1" applyBorder="1" applyAlignment="1" applyProtection="1">
      <alignment horizontal="center" vertical="center"/>
    </xf>
    <xf numFmtId="3" fontId="4" fillId="13" borderId="4" xfId="0" applyNumberFormat="1" applyFont="1" applyFill="1" applyBorder="1" applyAlignment="1" applyProtection="1">
      <alignment horizontal="center" vertical="center"/>
      <protection locked="0"/>
    </xf>
    <xf numFmtId="166" fontId="4" fillId="13" borderId="6" xfId="0" applyNumberFormat="1" applyFont="1" applyFill="1" applyBorder="1" applyAlignment="1" applyProtection="1">
      <alignment horizontal="center" vertical="center"/>
      <protection locked="0"/>
    </xf>
    <xf numFmtId="166" fontId="4" fillId="13" borderId="6" xfId="0" applyNumberFormat="1" applyFont="1" applyFill="1" applyBorder="1" applyAlignment="1" applyProtection="1">
      <alignment horizontal="center" vertical="center"/>
    </xf>
    <xf numFmtId="0" fontId="1" fillId="0" borderId="0" xfId="0" applyFont="1" applyAlignment="1" applyProtection="1">
      <alignment vertical="center"/>
      <protection locked="0"/>
    </xf>
    <xf numFmtId="168" fontId="4" fillId="3" borderId="4" xfId="0" applyNumberFormat="1" applyFont="1" applyFill="1" applyBorder="1" applyAlignment="1" applyProtection="1">
      <alignment horizontal="center" vertical="center"/>
      <protection locked="0"/>
    </xf>
    <xf numFmtId="168" fontId="4" fillId="13" borderId="4" xfId="0" applyNumberFormat="1" applyFont="1" applyFill="1" applyBorder="1" applyAlignment="1" applyProtection="1">
      <alignment horizontal="center" vertical="center"/>
      <protection locked="0"/>
    </xf>
    <xf numFmtId="167" fontId="4" fillId="3" borderId="7" xfId="0" applyNumberFormat="1" applyFont="1" applyFill="1" applyBorder="1" applyAlignment="1" applyProtection="1">
      <alignment horizontal="center" vertical="center"/>
      <protection locked="0"/>
    </xf>
    <xf numFmtId="4" fontId="62" fillId="0" borderId="1" xfId="0" applyNumberFormat="1" applyFont="1" applyBorder="1" applyAlignment="1" applyProtection="1">
      <alignment horizontal="center" vertical="center" wrapText="1"/>
    </xf>
    <xf numFmtId="9" fontId="79" fillId="0" borderId="4" xfId="2" applyNumberFormat="1" applyFont="1" applyBorder="1" applyAlignment="1" applyProtection="1">
      <alignment horizontal="center" vertical="center" wrapText="1"/>
    </xf>
    <xf numFmtId="9" fontId="62" fillId="0" borderId="4" xfId="2" applyNumberFormat="1" applyFont="1" applyBorder="1" applyAlignment="1" applyProtection="1">
      <alignment horizontal="center" vertical="center"/>
    </xf>
    <xf numFmtId="2" fontId="24" fillId="0" borderId="4" xfId="0" applyNumberFormat="1" applyFont="1" applyBorder="1" applyAlignment="1" applyProtection="1">
      <alignment horizontal="center"/>
      <protection locked="0"/>
    </xf>
    <xf numFmtId="0" fontId="62" fillId="0" borderId="4" xfId="0" applyFont="1" applyBorder="1" applyAlignment="1" applyProtection="1">
      <alignment horizontal="center" vertical="center" wrapText="1"/>
      <protection locked="0"/>
    </xf>
    <xf numFmtId="0" fontId="118" fillId="0" borderId="4" xfId="0" applyFont="1" applyBorder="1" applyAlignment="1" applyProtection="1">
      <alignment vertical="center" wrapText="1"/>
      <protection locked="0"/>
    </xf>
    <xf numFmtId="0" fontId="118" fillId="0" borderId="4" xfId="0" applyFont="1" applyBorder="1" applyAlignment="1" applyProtection="1">
      <alignment vertical="center"/>
      <protection locked="0"/>
    </xf>
    <xf numFmtId="0" fontId="118" fillId="0" borderId="4" xfId="0" applyFont="1" applyBorder="1" applyAlignment="1" applyProtection="1">
      <alignment horizontal="center" vertical="center"/>
      <protection locked="0"/>
    </xf>
    <xf numFmtId="169" fontId="4" fillId="13" borderId="4" xfId="0" applyNumberFormat="1" applyFont="1" applyFill="1" applyBorder="1" applyAlignment="1" applyProtection="1">
      <alignment horizontal="center" vertical="center"/>
      <protection locked="0"/>
    </xf>
    <xf numFmtId="166" fontId="62" fillId="0" borderId="4" xfId="0" applyNumberFormat="1" applyFont="1" applyBorder="1" applyAlignment="1" applyProtection="1">
      <alignment horizontal="center" vertical="center"/>
    </xf>
    <xf numFmtId="1" fontId="4" fillId="3" borderId="4" xfId="0" applyNumberFormat="1" applyFont="1" applyFill="1" applyBorder="1" applyAlignment="1" applyProtection="1">
      <alignment horizontal="center" vertical="center"/>
      <protection locked="0"/>
    </xf>
    <xf numFmtId="170" fontId="4" fillId="3" borderId="4" xfId="0" applyNumberFormat="1" applyFont="1" applyFill="1" applyBorder="1" applyAlignment="1" applyProtection="1">
      <alignment horizontal="center" vertical="center"/>
      <protection locked="0"/>
    </xf>
    <xf numFmtId="49" fontId="4" fillId="0" borderId="0" xfId="0" applyNumberFormat="1" applyFont="1" applyAlignment="1" applyProtection="1">
      <alignment vertical="center"/>
      <protection locked="0"/>
    </xf>
    <xf numFmtId="10" fontId="24" fillId="5" borderId="4" xfId="0" applyNumberFormat="1" applyFont="1" applyFill="1" applyBorder="1" applyAlignment="1" applyProtection="1">
      <alignment horizontal="center" vertical="center"/>
      <protection locked="0"/>
    </xf>
    <xf numFmtId="49" fontId="3" fillId="3" borderId="4" xfId="0" applyNumberFormat="1"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wrapText="1"/>
      <protection locked="0"/>
    </xf>
    <xf numFmtId="4" fontId="7" fillId="3" borderId="4" xfId="0" applyNumberFormat="1" applyFont="1" applyFill="1" applyBorder="1" applyAlignment="1" applyProtection="1">
      <alignment horizontal="center" vertical="center"/>
      <protection locked="0"/>
    </xf>
    <xf numFmtId="4" fontId="7" fillId="13" borderId="4" xfId="0" applyNumberFormat="1" applyFont="1" applyFill="1" applyBorder="1" applyAlignment="1" applyProtection="1">
      <alignment horizontal="center" vertical="center"/>
      <protection locked="0"/>
    </xf>
    <xf numFmtId="4" fontId="84" fillId="3" borderId="4" xfId="0" applyNumberFormat="1" applyFont="1" applyFill="1" applyBorder="1" applyAlignment="1" applyProtection="1">
      <alignment horizontal="center" vertical="center"/>
      <protection locked="0"/>
    </xf>
    <xf numFmtId="4" fontId="84" fillId="13" borderId="4" xfId="0" applyNumberFormat="1" applyFont="1" applyFill="1" applyBorder="1" applyAlignment="1" applyProtection="1">
      <alignment horizontal="center" vertical="center"/>
      <protection locked="0"/>
    </xf>
    <xf numFmtId="4" fontId="119" fillId="3" borderId="4" xfId="0" applyNumberFormat="1" applyFont="1" applyFill="1" applyBorder="1" applyAlignment="1" applyProtection="1">
      <alignment horizontal="center" vertical="center"/>
      <protection locked="0"/>
    </xf>
    <xf numFmtId="4" fontId="120" fillId="13" borderId="4" xfId="0" applyNumberFormat="1" applyFont="1" applyFill="1" applyBorder="1" applyAlignment="1" applyProtection="1">
      <alignment horizontal="center" vertical="center"/>
    </xf>
    <xf numFmtId="2" fontId="4" fillId="26" borderId="4" xfId="0" applyNumberFormat="1" applyFont="1" applyFill="1" applyBorder="1" applyAlignment="1" applyProtection="1">
      <alignment horizontal="center" vertical="center"/>
      <protection locked="0"/>
    </xf>
    <xf numFmtId="4" fontId="4" fillId="26" borderId="4" xfId="0" applyNumberFormat="1" applyFont="1" applyFill="1" applyBorder="1" applyAlignment="1" applyProtection="1">
      <alignment horizontal="center" vertical="center"/>
      <protection locked="0"/>
    </xf>
    <xf numFmtId="4" fontId="121" fillId="26" borderId="0" xfId="0" applyNumberFormat="1" applyFont="1" applyFill="1"/>
    <xf numFmtId="4" fontId="4" fillId="26" borderId="4" xfId="0" applyNumberFormat="1" applyFont="1" applyFill="1" applyBorder="1" applyAlignment="1" applyProtection="1">
      <alignment horizontal="center" vertical="center"/>
    </xf>
    <xf numFmtId="0" fontId="17" fillId="10" borderId="4" xfId="0" applyFont="1" applyFill="1" applyBorder="1" applyAlignment="1" applyProtection="1">
      <alignment horizontal="left" vertical="top" wrapText="1"/>
      <protection locked="0"/>
    </xf>
    <xf numFmtId="0" fontId="16" fillId="10" borderId="1" xfId="0" applyFont="1" applyFill="1" applyBorder="1" applyAlignment="1" applyProtection="1">
      <alignment horizontal="left" vertical="center" wrapText="1"/>
    </xf>
    <xf numFmtId="0" fontId="16" fillId="10" borderId="2" xfId="0" applyFont="1" applyFill="1" applyBorder="1" applyAlignment="1" applyProtection="1">
      <alignment horizontal="left" vertical="center" wrapText="1"/>
    </xf>
    <xf numFmtId="0" fontId="16" fillId="10" borderId="3" xfId="0" applyFont="1" applyFill="1" applyBorder="1" applyAlignment="1" applyProtection="1">
      <alignment horizontal="left" vertical="center" wrapText="1"/>
    </xf>
    <xf numFmtId="0" fontId="7" fillId="15" borderId="1" xfId="0" applyFont="1" applyFill="1" applyBorder="1" applyAlignment="1" applyProtection="1">
      <alignment horizontal="left" vertical="top" wrapText="1"/>
    </xf>
    <xf numFmtId="0" fontId="7" fillId="15" borderId="2" xfId="0" applyFont="1" applyFill="1" applyBorder="1" applyAlignment="1" applyProtection="1">
      <alignment horizontal="left" vertical="top" wrapText="1"/>
    </xf>
    <xf numFmtId="0" fontId="7" fillId="15" borderId="3" xfId="0" applyFont="1" applyFill="1" applyBorder="1" applyAlignment="1" applyProtection="1">
      <alignment horizontal="left" vertical="top" wrapText="1"/>
    </xf>
    <xf numFmtId="0" fontId="7" fillId="15" borderId="1" xfId="0" applyFont="1" applyFill="1" applyBorder="1" applyAlignment="1" applyProtection="1">
      <alignment horizontal="left" vertical="center" wrapText="1"/>
    </xf>
    <xf numFmtId="0" fontId="5" fillId="15" borderId="2" xfId="0" applyFont="1" applyFill="1" applyBorder="1" applyAlignment="1" applyProtection="1">
      <alignment horizontal="left" vertical="center" wrapText="1"/>
    </xf>
    <xf numFmtId="0" fontId="5" fillId="15" borderId="3" xfId="0" applyFont="1" applyFill="1" applyBorder="1" applyAlignment="1" applyProtection="1">
      <alignment horizontal="left" vertical="center" wrapText="1"/>
    </xf>
    <xf numFmtId="0" fontId="16" fillId="10" borderId="1" xfId="0" applyFont="1" applyFill="1" applyBorder="1" applyAlignment="1" applyProtection="1">
      <alignment horizontal="left" vertical="center"/>
    </xf>
    <xf numFmtId="0" fontId="16" fillId="10" borderId="2" xfId="0" applyFont="1" applyFill="1" applyBorder="1" applyAlignment="1" applyProtection="1">
      <alignment horizontal="left" vertical="center"/>
    </xf>
    <xf numFmtId="0" fontId="16" fillId="10" borderId="3" xfId="0" applyFont="1" applyFill="1" applyBorder="1" applyAlignment="1" applyProtection="1">
      <alignment horizontal="left" vertical="center"/>
    </xf>
    <xf numFmtId="0" fontId="5" fillId="18" borderId="4" xfId="0" applyFont="1" applyFill="1" applyBorder="1" applyAlignment="1" applyProtection="1">
      <alignment vertical="top" wrapText="1"/>
    </xf>
    <xf numFmtId="0" fontId="4" fillId="18" borderId="1" xfId="0" applyFont="1" applyFill="1" applyBorder="1" applyAlignment="1" applyProtection="1">
      <alignment horizontal="left" vertical="top" wrapText="1"/>
    </xf>
    <xf numFmtId="0" fontId="4" fillId="18" borderId="2" xfId="0" applyFont="1" applyFill="1" applyBorder="1" applyAlignment="1" applyProtection="1">
      <alignment horizontal="left" vertical="top" wrapText="1"/>
    </xf>
    <xf numFmtId="0" fontId="4" fillId="18" borderId="3" xfId="0" applyFont="1" applyFill="1" applyBorder="1" applyAlignment="1" applyProtection="1">
      <alignment horizontal="left" vertical="top" wrapText="1"/>
    </xf>
    <xf numFmtId="0" fontId="16" fillId="10" borderId="1" xfId="0" applyFont="1" applyFill="1" applyBorder="1" applyAlignment="1" applyProtection="1">
      <alignment horizontal="left" vertical="top" wrapText="1"/>
    </xf>
    <xf numFmtId="0" fontId="16" fillId="10" borderId="2" xfId="0" applyFont="1" applyFill="1" applyBorder="1" applyAlignment="1" applyProtection="1">
      <alignment horizontal="left" vertical="top" wrapText="1"/>
    </xf>
    <xf numFmtId="0" fontId="7" fillId="15" borderId="1" xfId="0" applyFont="1" applyFill="1" applyBorder="1" applyAlignment="1" applyProtection="1">
      <alignment horizontal="left" vertical="center"/>
    </xf>
    <xf numFmtId="0" fontId="7" fillId="15" borderId="2" xfId="0" applyFont="1" applyFill="1" applyBorder="1" applyAlignment="1" applyProtection="1">
      <alignment horizontal="left" vertical="center"/>
    </xf>
    <xf numFmtId="0" fontId="7" fillId="15" borderId="3" xfId="0" applyFont="1" applyFill="1" applyBorder="1" applyAlignment="1" applyProtection="1">
      <alignment horizontal="left" vertical="center"/>
    </xf>
    <xf numFmtId="0" fontId="17" fillId="16" borderId="1" xfId="0" applyFont="1" applyFill="1" applyBorder="1" applyAlignment="1" applyProtection="1">
      <alignment horizontal="left" vertical="top"/>
    </xf>
    <xf numFmtId="0" fontId="17" fillId="16" borderId="2" xfId="0" applyFont="1" applyFill="1" applyBorder="1" applyAlignment="1" applyProtection="1">
      <alignment horizontal="left" vertical="top"/>
    </xf>
    <xf numFmtId="0" fontId="17" fillId="16" borderId="3" xfId="0" applyFont="1" applyFill="1" applyBorder="1" applyAlignment="1" applyProtection="1">
      <alignment horizontal="left" vertical="top"/>
    </xf>
    <xf numFmtId="0" fontId="57" fillId="10" borderId="1" xfId="0" applyFont="1" applyFill="1" applyBorder="1" applyAlignment="1" applyProtection="1">
      <alignment horizontal="left" vertical="top" wrapText="1"/>
    </xf>
    <xf numFmtId="0" fontId="16" fillId="10" borderId="3" xfId="0" applyFont="1" applyFill="1" applyBorder="1" applyAlignment="1" applyProtection="1">
      <alignment horizontal="left" vertical="top" wrapText="1"/>
    </xf>
    <xf numFmtId="0" fontId="16" fillId="16" borderId="1" xfId="0" applyFont="1" applyFill="1" applyBorder="1" applyAlignment="1" applyProtection="1">
      <alignment horizontal="center" vertical="center"/>
      <protection locked="0"/>
    </xf>
    <xf numFmtId="0" fontId="16" fillId="16" borderId="2" xfId="0" applyFont="1" applyFill="1" applyBorder="1" applyAlignment="1" applyProtection="1">
      <alignment horizontal="center" vertical="center"/>
      <protection locked="0"/>
    </xf>
    <xf numFmtId="0" fontId="4" fillId="0" borderId="58" xfId="0" applyFont="1" applyFill="1" applyBorder="1" applyAlignment="1" applyProtection="1">
      <alignment horizontal="center" vertical="center" wrapText="1"/>
    </xf>
    <xf numFmtId="0" fontId="4" fillId="0" borderId="56" xfId="0" applyFont="1" applyFill="1" applyBorder="1" applyAlignment="1" applyProtection="1">
      <alignment horizontal="center" vertical="center" wrapText="1"/>
    </xf>
    <xf numFmtId="0" fontId="16" fillId="10" borderId="4" xfId="0" applyFont="1" applyFill="1" applyBorder="1" applyAlignment="1" applyProtection="1">
      <alignment horizontal="left" vertical="top"/>
    </xf>
    <xf numFmtId="0" fontId="3" fillId="2" borderId="1"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16" fillId="10" borderId="4" xfId="0" applyFont="1" applyFill="1" applyBorder="1" applyAlignment="1" applyProtection="1">
      <alignment horizontal="left" vertical="center"/>
    </xf>
    <xf numFmtId="0" fontId="20" fillId="10" borderId="0" xfId="1" applyFont="1" applyFill="1" applyAlignment="1" applyProtection="1">
      <alignment vertical="center"/>
    </xf>
    <xf numFmtId="0" fontId="16" fillId="16" borderId="9" xfId="0" applyFont="1" applyFill="1" applyBorder="1" applyAlignment="1" applyProtection="1">
      <alignment horizontal="left" vertical="center" wrapText="1"/>
      <protection locked="0"/>
    </xf>
    <xf numFmtId="0" fontId="16" fillId="16" borderId="10" xfId="0" applyFont="1" applyFill="1" applyBorder="1" applyAlignment="1" applyProtection="1">
      <alignment horizontal="left" vertical="center" wrapText="1"/>
      <protection locked="0"/>
    </xf>
    <xf numFmtId="0" fontId="17" fillId="10" borderId="2" xfId="0" applyFont="1" applyFill="1" applyBorder="1" applyAlignment="1" applyProtection="1">
      <alignment horizontal="left" vertical="center" wrapText="1"/>
    </xf>
    <xf numFmtId="0" fontId="17" fillId="10" borderId="3" xfId="0" applyFont="1" applyFill="1" applyBorder="1" applyAlignment="1" applyProtection="1">
      <alignment horizontal="left" vertical="center" wrapText="1"/>
    </xf>
    <xf numFmtId="0" fontId="16" fillId="16" borderId="1" xfId="0" applyFont="1" applyFill="1" applyBorder="1" applyAlignment="1" applyProtection="1">
      <alignment horizontal="left" vertical="top" wrapText="1"/>
    </xf>
    <xf numFmtId="0" fontId="16" fillId="16" borderId="2" xfId="0" applyFont="1" applyFill="1" applyBorder="1" applyAlignment="1" applyProtection="1">
      <alignment horizontal="left" vertical="top" wrapText="1"/>
    </xf>
    <xf numFmtId="0" fontId="16" fillId="16" borderId="3" xfId="0" applyFont="1" applyFill="1" applyBorder="1" applyAlignment="1" applyProtection="1">
      <alignment horizontal="left" vertical="top" wrapText="1"/>
    </xf>
    <xf numFmtId="0" fontId="17" fillId="14" borderId="1" xfId="0" applyFont="1" applyFill="1" applyBorder="1" applyAlignment="1" applyProtection="1">
      <alignment horizontal="left" vertical="top" wrapText="1"/>
      <protection locked="0"/>
    </xf>
    <xf numFmtId="0" fontId="17" fillId="14" borderId="2" xfId="0" applyFont="1" applyFill="1" applyBorder="1" applyAlignment="1" applyProtection="1">
      <alignment horizontal="left" vertical="top" wrapText="1"/>
      <protection locked="0"/>
    </xf>
    <xf numFmtId="0" fontId="17" fillId="14" borderId="3" xfId="0" applyFont="1" applyFill="1" applyBorder="1" applyAlignment="1" applyProtection="1">
      <alignment horizontal="left" vertical="top" wrapText="1"/>
      <protection locked="0"/>
    </xf>
    <xf numFmtId="0" fontId="17" fillId="10" borderId="1" xfId="0" applyFont="1" applyFill="1" applyBorder="1" applyAlignment="1" applyProtection="1">
      <alignment horizontal="left" vertical="top" wrapText="1"/>
      <protection locked="0"/>
    </xf>
    <xf numFmtId="0" fontId="17" fillId="10" borderId="2" xfId="0" applyFont="1" applyFill="1" applyBorder="1" applyAlignment="1" applyProtection="1">
      <alignment horizontal="left" vertical="top" wrapText="1"/>
      <protection locked="0"/>
    </xf>
    <xf numFmtId="0" fontId="17" fillId="10" borderId="3" xfId="0" applyFont="1" applyFill="1" applyBorder="1" applyAlignment="1" applyProtection="1">
      <alignment horizontal="left" vertical="top" wrapText="1"/>
      <protection locked="0"/>
    </xf>
    <xf numFmtId="0" fontId="1" fillId="10" borderId="1" xfId="0" applyFont="1" applyFill="1" applyBorder="1" applyAlignment="1" applyProtection="1">
      <alignment horizontal="center" vertical="center"/>
    </xf>
    <xf numFmtId="0" fontId="1" fillId="10" borderId="2" xfId="0" applyFont="1" applyFill="1" applyBorder="1" applyAlignment="1" applyProtection="1">
      <alignment horizontal="center" vertical="center"/>
    </xf>
    <xf numFmtId="0" fontId="1" fillId="10" borderId="3" xfId="0" applyFont="1" applyFill="1" applyBorder="1" applyAlignment="1" applyProtection="1">
      <alignment horizontal="center" vertical="center"/>
    </xf>
    <xf numFmtId="0" fontId="16" fillId="16" borderId="1" xfId="0" applyFont="1" applyFill="1" applyBorder="1" applyAlignment="1" applyProtection="1">
      <alignment horizontal="left" vertical="center" wrapText="1"/>
    </xf>
    <xf numFmtId="0" fontId="16" fillId="16" borderId="2" xfId="0" applyFont="1" applyFill="1" applyBorder="1" applyAlignment="1" applyProtection="1">
      <alignment horizontal="left" vertical="center" wrapText="1"/>
    </xf>
    <xf numFmtId="0" fontId="16" fillId="16" borderId="3" xfId="0" applyFont="1" applyFill="1" applyBorder="1" applyAlignment="1" applyProtection="1">
      <alignment horizontal="left" vertical="center" wrapText="1"/>
    </xf>
    <xf numFmtId="0" fontId="16" fillId="10" borderId="4" xfId="0" applyFont="1" applyFill="1" applyBorder="1" applyAlignment="1" applyProtection="1">
      <alignment horizontal="left" vertical="center" wrapText="1"/>
    </xf>
    <xf numFmtId="0" fontId="16" fillId="16" borderId="4" xfId="0" applyFont="1" applyFill="1" applyBorder="1" applyAlignment="1" applyProtection="1">
      <alignment horizontal="left" vertical="center" wrapText="1"/>
    </xf>
    <xf numFmtId="0" fontId="16" fillId="10" borderId="8" xfId="0" applyFont="1" applyFill="1" applyBorder="1" applyAlignment="1" applyProtection="1">
      <alignment horizontal="left" vertical="center" wrapText="1"/>
    </xf>
    <xf numFmtId="0" fontId="16" fillId="10" borderId="9" xfId="0" applyFont="1" applyFill="1" applyBorder="1" applyAlignment="1" applyProtection="1">
      <alignment horizontal="left" vertical="center" wrapText="1"/>
    </xf>
    <xf numFmtId="0" fontId="16" fillId="10" borderId="10" xfId="0" applyFont="1" applyFill="1" applyBorder="1" applyAlignment="1" applyProtection="1">
      <alignment horizontal="left" vertical="center" wrapText="1"/>
    </xf>
    <xf numFmtId="0" fontId="16" fillId="16" borderId="1" xfId="0" applyFont="1" applyFill="1" applyBorder="1" applyAlignment="1" applyProtection="1">
      <alignment horizontal="left" vertical="center"/>
      <protection locked="0"/>
    </xf>
    <xf numFmtId="0" fontId="16" fillId="16" borderId="2" xfId="0" applyFont="1" applyFill="1" applyBorder="1" applyAlignment="1" applyProtection="1">
      <alignment horizontal="left" vertical="center"/>
      <protection locked="0"/>
    </xf>
    <xf numFmtId="0" fontId="16" fillId="16" borderId="3" xfId="0" applyFont="1" applyFill="1" applyBorder="1" applyAlignment="1" applyProtection="1">
      <alignment horizontal="left" vertical="center"/>
      <protection locked="0"/>
    </xf>
    <xf numFmtId="0" fontId="5" fillId="14" borderId="18" xfId="0" applyFont="1" applyFill="1" applyBorder="1" applyAlignment="1" applyProtection="1">
      <alignment horizontal="left" vertical="center"/>
    </xf>
    <xf numFmtId="0" fontId="5" fillId="14" borderId="5" xfId="0" applyFont="1" applyFill="1" applyBorder="1" applyAlignment="1" applyProtection="1">
      <alignment horizontal="left" vertical="center"/>
    </xf>
    <xf numFmtId="0" fontId="5" fillId="14" borderId="19" xfId="0" applyFont="1" applyFill="1" applyBorder="1" applyAlignment="1" applyProtection="1">
      <alignment horizontal="left" vertical="center"/>
    </xf>
    <xf numFmtId="0" fontId="5" fillId="14" borderId="1" xfId="0" applyFont="1" applyFill="1" applyBorder="1" applyAlignment="1" applyProtection="1">
      <alignment horizontal="left" vertical="center"/>
    </xf>
    <xf numFmtId="0" fontId="5" fillId="14" borderId="2" xfId="0" applyFont="1" applyFill="1" applyBorder="1" applyAlignment="1" applyProtection="1">
      <alignment horizontal="left" vertical="center"/>
    </xf>
    <xf numFmtId="0" fontId="5" fillId="14" borderId="3" xfId="0" applyFont="1" applyFill="1" applyBorder="1" applyAlignment="1" applyProtection="1">
      <alignment horizontal="left" vertical="center"/>
    </xf>
    <xf numFmtId="0" fontId="3" fillId="5" borderId="1" xfId="0" applyFont="1" applyFill="1" applyBorder="1" applyAlignment="1" applyProtection="1">
      <alignment horizontal="center" vertical="center"/>
      <protection locked="0"/>
    </xf>
    <xf numFmtId="0" fontId="3" fillId="5" borderId="2"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49" fontId="4" fillId="3" borderId="44" xfId="0" applyNumberFormat="1" applyFont="1" applyFill="1" applyBorder="1" applyAlignment="1" applyProtection="1">
      <alignment horizontal="center" vertical="center"/>
      <protection locked="0"/>
    </xf>
    <xf numFmtId="49" fontId="4" fillId="3" borderId="54" xfId="0" applyNumberFormat="1" applyFont="1" applyFill="1" applyBorder="1" applyAlignment="1" applyProtection="1">
      <alignment horizontal="center" vertical="center"/>
      <protection locked="0"/>
    </xf>
    <xf numFmtId="49" fontId="4" fillId="3" borderId="55" xfId="0" applyNumberFormat="1" applyFont="1" applyFill="1" applyBorder="1" applyAlignment="1" applyProtection="1">
      <alignment horizontal="center" vertical="center"/>
      <protection locked="0"/>
    </xf>
    <xf numFmtId="49" fontId="3" fillId="3" borderId="1"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3" fillId="3" borderId="3" xfId="0" applyNumberFormat="1"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3" fillId="14" borderId="9" xfId="0" applyFont="1" applyFill="1" applyBorder="1" applyAlignment="1" applyProtection="1">
      <alignment horizontal="left" vertical="top" wrapText="1"/>
      <protection locked="0"/>
    </xf>
    <xf numFmtId="0" fontId="6" fillId="14" borderId="9" xfId="0" applyFont="1" applyFill="1" applyBorder="1" applyAlignment="1" applyProtection="1">
      <alignment horizontal="left" vertical="top" wrapText="1"/>
      <protection locked="0"/>
    </xf>
    <xf numFmtId="0" fontId="3" fillId="2" borderId="4" xfId="0" applyFont="1" applyFill="1" applyBorder="1" applyAlignment="1" applyProtection="1">
      <alignment horizontal="center" vertical="center"/>
    </xf>
    <xf numFmtId="0" fontId="7" fillId="3" borderId="4"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protection locked="0"/>
    </xf>
    <xf numFmtId="0" fontId="5" fillId="18" borderId="1" xfId="0" applyFont="1" applyFill="1" applyBorder="1" applyAlignment="1" applyProtection="1">
      <alignment horizontal="left" vertical="top" wrapText="1"/>
    </xf>
    <xf numFmtId="0" fontId="5" fillId="18" borderId="2" xfId="0" applyFont="1" applyFill="1" applyBorder="1" applyAlignment="1" applyProtection="1">
      <alignment horizontal="left" vertical="top" wrapText="1"/>
    </xf>
    <xf numFmtId="0" fontId="5" fillId="18" borderId="3" xfId="0" applyFont="1" applyFill="1" applyBorder="1" applyAlignment="1" applyProtection="1">
      <alignment horizontal="left" vertical="top" wrapText="1"/>
    </xf>
    <xf numFmtId="0" fontId="3" fillId="2" borderId="6" xfId="0" applyFont="1" applyFill="1" applyBorder="1" applyAlignment="1" applyProtection="1">
      <alignment horizontal="center" vertical="center"/>
    </xf>
    <xf numFmtId="6" fontId="16" fillId="10" borderId="1" xfId="0" applyNumberFormat="1" applyFont="1" applyFill="1" applyBorder="1" applyAlignment="1" applyProtection="1">
      <alignment horizontal="left" vertical="center"/>
    </xf>
    <xf numFmtId="6" fontId="16" fillId="10" borderId="1" xfId="0" applyNumberFormat="1" applyFont="1" applyFill="1" applyBorder="1" applyAlignment="1" applyProtection="1">
      <alignment horizontal="left" vertical="top"/>
    </xf>
    <xf numFmtId="6" fontId="16" fillId="10" borderId="2" xfId="0" applyNumberFormat="1" applyFont="1" applyFill="1" applyBorder="1" applyAlignment="1" applyProtection="1">
      <alignment horizontal="left" vertical="top"/>
    </xf>
    <xf numFmtId="6" fontId="16" fillId="10" borderId="3" xfId="0" applyNumberFormat="1" applyFont="1" applyFill="1" applyBorder="1" applyAlignment="1" applyProtection="1">
      <alignment horizontal="left" vertical="top"/>
    </xf>
    <xf numFmtId="0" fontId="17" fillId="10" borderId="1" xfId="0" applyFont="1" applyFill="1" applyBorder="1" applyAlignment="1" applyProtection="1">
      <alignment horizontal="left" vertical="center" wrapText="1"/>
      <protection locked="0"/>
    </xf>
    <xf numFmtId="0" fontId="99" fillId="10" borderId="2" xfId="0" applyFont="1" applyFill="1" applyBorder="1" applyAlignment="1" applyProtection="1">
      <alignment horizontal="left" vertical="center" wrapText="1"/>
      <protection locked="0"/>
    </xf>
    <xf numFmtId="0" fontId="99" fillId="10" borderId="3" xfId="0" applyFont="1" applyFill="1" applyBorder="1" applyAlignment="1" applyProtection="1">
      <alignment horizontal="left" vertical="center" wrapText="1"/>
      <protection locked="0"/>
    </xf>
    <xf numFmtId="6" fontId="16" fillId="10" borderId="2" xfId="0" applyNumberFormat="1" applyFont="1" applyFill="1" applyBorder="1" applyAlignment="1" applyProtection="1">
      <alignment horizontal="left" vertical="center"/>
    </xf>
    <xf numFmtId="6" fontId="16" fillId="10" borderId="3" xfId="0" applyNumberFormat="1" applyFont="1" applyFill="1" applyBorder="1" applyAlignment="1" applyProtection="1">
      <alignment horizontal="left" vertical="center"/>
    </xf>
    <xf numFmtId="0" fontId="3" fillId="19" borderId="4" xfId="0" applyFont="1" applyFill="1" applyBorder="1" applyAlignment="1" applyProtection="1">
      <alignment horizontal="left" vertical="center"/>
    </xf>
    <xf numFmtId="0" fontId="16" fillId="19" borderId="1" xfId="0" applyFont="1" applyFill="1" applyBorder="1" applyAlignment="1" applyProtection="1">
      <alignment horizontal="left" vertical="center"/>
    </xf>
    <xf numFmtId="0" fontId="16" fillId="19" borderId="2" xfId="0" applyFont="1" applyFill="1" applyBorder="1" applyAlignment="1" applyProtection="1">
      <alignment horizontal="left" vertical="center"/>
    </xf>
    <xf numFmtId="0" fontId="16" fillId="19" borderId="3" xfId="0" applyFont="1" applyFill="1" applyBorder="1" applyAlignment="1" applyProtection="1">
      <alignment horizontal="left" vertical="center"/>
    </xf>
    <xf numFmtId="0" fontId="7" fillId="3" borderId="2"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0" fontId="7" fillId="3" borderId="3" xfId="0" applyFont="1" applyFill="1" applyBorder="1" applyAlignment="1" applyProtection="1">
      <alignment horizontal="center" vertical="center"/>
    </xf>
    <xf numFmtId="0" fontId="17" fillId="10" borderId="4" xfId="0" applyFont="1" applyFill="1" applyBorder="1" applyAlignment="1" applyProtection="1">
      <alignment horizontal="center" vertical="center"/>
    </xf>
    <xf numFmtId="0" fontId="4" fillId="3" borderId="1" xfId="0" applyNumberFormat="1" applyFont="1" applyFill="1" applyBorder="1" applyAlignment="1" applyProtection="1">
      <alignment horizontal="center" vertical="center"/>
      <protection locked="0"/>
    </xf>
    <xf numFmtId="0" fontId="4" fillId="3" borderId="2" xfId="0" applyNumberFormat="1" applyFont="1" applyFill="1" applyBorder="1" applyAlignment="1" applyProtection="1">
      <alignment horizontal="center" vertical="center"/>
      <protection locked="0"/>
    </xf>
    <xf numFmtId="0" fontId="1" fillId="10" borderId="4" xfId="0" applyFont="1" applyFill="1" applyBorder="1" applyAlignment="1" applyProtection="1">
      <alignment horizontal="center" vertical="center"/>
    </xf>
    <xf numFmtId="0" fontId="4" fillId="3" borderId="4" xfId="0" applyNumberFormat="1" applyFont="1" applyFill="1" applyBorder="1" applyAlignment="1" applyProtection="1">
      <alignment horizontal="center" vertical="center"/>
      <protection locked="0"/>
    </xf>
    <xf numFmtId="0" fontId="4" fillId="10" borderId="1" xfId="0" applyFont="1" applyFill="1" applyBorder="1" applyAlignment="1" applyProtection="1">
      <alignment horizontal="left" vertical="top" wrapText="1"/>
      <protection locked="0"/>
    </xf>
    <xf numFmtId="0" fontId="4" fillId="10" borderId="2" xfId="0" applyFont="1" applyFill="1" applyBorder="1" applyAlignment="1" applyProtection="1">
      <alignment horizontal="left" vertical="top" wrapText="1"/>
      <protection locked="0"/>
    </xf>
    <xf numFmtId="0" fontId="4" fillId="10" borderId="3" xfId="0" applyFont="1" applyFill="1" applyBorder="1" applyAlignment="1" applyProtection="1">
      <alignment horizontal="left" vertical="top" wrapText="1"/>
      <protection locked="0"/>
    </xf>
    <xf numFmtId="0" fontId="4" fillId="10" borderId="1" xfId="0" applyFont="1" applyFill="1" applyBorder="1" applyAlignment="1" applyProtection="1">
      <alignment horizontal="left" vertical="top"/>
      <protection locked="0"/>
    </xf>
    <xf numFmtId="0" fontId="4" fillId="10" borderId="2" xfId="0" applyFont="1" applyFill="1" applyBorder="1" applyAlignment="1" applyProtection="1">
      <alignment horizontal="left" vertical="top"/>
      <protection locked="0"/>
    </xf>
    <xf numFmtId="0" fontId="4" fillId="10" borderId="3" xfId="0" applyFont="1" applyFill="1" applyBorder="1" applyAlignment="1" applyProtection="1">
      <alignment horizontal="left" vertical="top"/>
      <protection locked="0"/>
    </xf>
    <xf numFmtId="0" fontId="3" fillId="5" borderId="58"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3" fillId="5" borderId="49" xfId="0" applyFont="1" applyFill="1" applyBorder="1" applyAlignment="1" applyProtection="1">
      <alignment horizontal="center" vertical="center"/>
    </xf>
    <xf numFmtId="0" fontId="4" fillId="3" borderId="59"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50"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wrapText="1"/>
    </xf>
    <xf numFmtId="0" fontId="3" fillId="5" borderId="2"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vertical="center" wrapText="1"/>
      <protection locked="0"/>
    </xf>
    <xf numFmtId="0" fontId="7" fillId="3" borderId="3"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9" borderId="14" xfId="0" applyFont="1" applyFill="1" applyBorder="1" applyAlignment="1" applyProtection="1">
      <alignment horizontal="center" vertical="center"/>
      <protection locked="0"/>
    </xf>
    <xf numFmtId="0" fontId="4" fillId="9" borderId="15" xfId="0" applyFont="1" applyFill="1" applyBorder="1" applyAlignment="1" applyProtection="1">
      <alignment horizontal="center" vertical="center"/>
      <protection locked="0"/>
    </xf>
    <xf numFmtId="0" fontId="4" fillId="9" borderId="14" xfId="0" applyFont="1" applyFill="1" applyBorder="1" applyAlignment="1" applyProtection="1">
      <alignment horizontal="center" vertical="center"/>
    </xf>
    <xf numFmtId="0" fontId="4" fillId="9" borderId="15" xfId="0" applyFont="1" applyFill="1" applyBorder="1" applyAlignment="1" applyProtection="1">
      <alignment horizontal="center" vertical="center"/>
    </xf>
    <xf numFmtId="0" fontId="3" fillId="9" borderId="1" xfId="0" applyFont="1" applyFill="1" applyBorder="1" applyAlignment="1" applyProtection="1">
      <alignment horizontal="center" vertical="center"/>
    </xf>
    <xf numFmtId="0" fontId="3" fillId="9" borderId="3" xfId="0" applyFont="1" applyFill="1" applyBorder="1" applyAlignment="1" applyProtection="1">
      <alignment horizontal="center" vertical="center"/>
    </xf>
    <xf numFmtId="0" fontId="17" fillId="10" borderId="1" xfId="0" applyFont="1" applyFill="1" applyBorder="1" applyAlignment="1" applyProtection="1">
      <alignment horizontal="center" vertical="center"/>
      <protection locked="0"/>
    </xf>
    <xf numFmtId="0" fontId="17" fillId="10" borderId="2" xfId="0" applyFont="1" applyFill="1" applyBorder="1" applyAlignment="1" applyProtection="1">
      <alignment horizontal="center" vertical="center"/>
      <protection locked="0"/>
    </xf>
    <xf numFmtId="0" fontId="17" fillId="10" borderId="9" xfId="0" applyFont="1" applyFill="1" applyBorder="1" applyAlignment="1" applyProtection="1">
      <alignment horizontal="center" vertical="center"/>
      <protection locked="0"/>
    </xf>
    <xf numFmtId="0" fontId="3" fillId="12" borderId="1" xfId="0" applyFont="1" applyFill="1" applyBorder="1" applyAlignment="1" applyProtection="1">
      <alignment horizontal="center" vertical="center"/>
    </xf>
    <xf numFmtId="0" fontId="3" fillId="12" borderId="2" xfId="0" applyFont="1" applyFill="1" applyBorder="1" applyAlignment="1" applyProtection="1">
      <alignment horizontal="center" vertical="center"/>
    </xf>
    <xf numFmtId="0" fontId="3" fillId="5" borderId="58" xfId="0" applyFont="1" applyFill="1" applyBorder="1" applyAlignment="1" applyProtection="1">
      <alignment horizontal="center" vertical="center" wrapText="1"/>
      <protection locked="0"/>
    </xf>
    <xf numFmtId="0" fontId="3" fillId="5" borderId="56" xfId="0" applyFont="1" applyFill="1" applyBorder="1" applyAlignment="1" applyProtection="1">
      <alignment horizontal="center" vertical="center" wrapText="1"/>
      <protection locked="0"/>
    </xf>
    <xf numFmtId="0" fontId="3" fillId="5" borderId="49" xfId="0" applyFont="1" applyFill="1" applyBorder="1" applyAlignment="1" applyProtection="1">
      <alignment horizontal="center" vertical="center" wrapText="1"/>
      <protection locked="0"/>
    </xf>
    <xf numFmtId="0" fontId="4" fillId="0" borderId="14"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3" fillId="18" borderId="4" xfId="0" applyFont="1" applyFill="1" applyBorder="1" applyAlignment="1" applyProtection="1">
      <alignment horizontal="left" vertical="top" wrapText="1"/>
    </xf>
    <xf numFmtId="0" fontId="3" fillId="17" borderId="1" xfId="0" applyFont="1" applyFill="1" applyBorder="1" applyAlignment="1" applyProtection="1">
      <alignment horizontal="left" vertical="center" wrapText="1"/>
    </xf>
    <xf numFmtId="0" fontId="3" fillId="17" borderId="2" xfId="0" applyFont="1" applyFill="1" applyBorder="1" applyAlignment="1" applyProtection="1">
      <alignment horizontal="left" vertical="center" wrapText="1"/>
    </xf>
    <xf numFmtId="0" fontId="3" fillId="17" borderId="3" xfId="0" applyFont="1" applyFill="1" applyBorder="1" applyAlignment="1" applyProtection="1">
      <alignment horizontal="left" vertical="center" wrapText="1"/>
    </xf>
    <xf numFmtId="6" fontId="16" fillId="10" borderId="4" xfId="0" applyNumberFormat="1" applyFont="1" applyFill="1" applyBorder="1" applyAlignment="1" applyProtection="1">
      <alignment horizontal="left" vertical="top"/>
    </xf>
    <xf numFmtId="0" fontId="51" fillId="2" borderId="0" xfId="0" applyFont="1" applyFill="1" applyAlignment="1" applyProtection="1">
      <alignment horizontal="left" vertical="center"/>
      <protection locked="0"/>
    </xf>
    <xf numFmtId="0" fontId="15" fillId="10" borderId="0" xfId="1" applyFont="1" applyFill="1" applyAlignment="1" applyProtection="1">
      <alignment vertical="center"/>
    </xf>
    <xf numFmtId="49" fontId="4" fillId="3" borderId="1" xfId="0" applyNumberFormat="1" applyFont="1" applyFill="1" applyBorder="1" applyAlignment="1" applyProtection="1">
      <alignment horizontal="center" vertical="center" wrapText="1"/>
      <protection locked="0"/>
    </xf>
    <xf numFmtId="49" fontId="4" fillId="3" borderId="2" xfId="0" applyNumberFormat="1" applyFont="1" applyFill="1" applyBorder="1" applyAlignment="1" applyProtection="1">
      <alignment horizontal="center" vertical="center" wrapText="1"/>
      <protection locked="0"/>
    </xf>
    <xf numFmtId="49" fontId="4" fillId="3" borderId="3"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protection locked="0"/>
    </xf>
    <xf numFmtId="0" fontId="7" fillId="15" borderId="2" xfId="0" applyFont="1" applyFill="1" applyBorder="1" applyAlignment="1" applyProtection="1">
      <alignment horizontal="left" vertical="center" wrapText="1"/>
    </xf>
    <xf numFmtId="0" fontId="7" fillId="15" borderId="3" xfId="0" applyFont="1" applyFill="1" applyBorder="1" applyAlignment="1" applyProtection="1">
      <alignment horizontal="left" vertical="center" wrapText="1"/>
    </xf>
    <xf numFmtId="0" fontId="16" fillId="10" borderId="8" xfId="0" applyFont="1" applyFill="1" applyBorder="1" applyAlignment="1" applyProtection="1">
      <alignment horizontal="left" vertical="top" wrapText="1"/>
    </xf>
    <xf numFmtId="0" fontId="16" fillId="10" borderId="9" xfId="0" applyFont="1" applyFill="1" applyBorder="1" applyAlignment="1" applyProtection="1">
      <alignment horizontal="left" vertical="top" wrapText="1"/>
    </xf>
    <xf numFmtId="0" fontId="16" fillId="10" borderId="10" xfId="0" applyFont="1" applyFill="1" applyBorder="1" applyAlignment="1" applyProtection="1">
      <alignment horizontal="left" vertical="top" wrapText="1"/>
    </xf>
    <xf numFmtId="0" fontId="3" fillId="2" borderId="0" xfId="0" applyFont="1" applyFill="1" applyAlignment="1" applyProtection="1">
      <alignment horizontal="center" vertical="center"/>
      <protection locked="0"/>
    </xf>
    <xf numFmtId="0" fontId="3" fillId="0" borderId="0" xfId="0" applyFont="1" applyFill="1" applyAlignment="1" applyProtection="1">
      <alignment horizontal="left" vertical="center"/>
      <protection locked="0"/>
    </xf>
    <xf numFmtId="0" fontId="3" fillId="2" borderId="0"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52" fillId="2" borderId="0" xfId="0" applyFont="1" applyFill="1" applyAlignment="1" applyProtection="1">
      <alignment horizontal="left" vertical="center"/>
      <protection locked="0"/>
    </xf>
    <xf numFmtId="0" fontId="75" fillId="2" borderId="0" xfId="0" applyFont="1" applyFill="1" applyAlignment="1" applyProtection="1">
      <alignment horizontal="left" vertical="center"/>
      <protection locked="0"/>
    </xf>
    <xf numFmtId="0" fontId="51" fillId="2" borderId="0" xfId="0" applyFont="1" applyFill="1" applyAlignment="1" applyProtection="1">
      <alignment horizontal="left" vertical="top"/>
      <protection locked="0"/>
    </xf>
    <xf numFmtId="0" fontId="3" fillId="2"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52" fillId="2" borderId="0" xfId="0" applyFont="1" applyFill="1" applyAlignment="1" applyProtection="1">
      <alignment horizontal="center" vertical="center"/>
      <protection locked="0"/>
    </xf>
    <xf numFmtId="17" fontId="3" fillId="2" borderId="0" xfId="0" applyNumberFormat="1" applyFont="1" applyFill="1" applyAlignment="1" applyProtection="1">
      <alignment horizontal="center" vertical="center"/>
      <protection locked="0"/>
    </xf>
    <xf numFmtId="15" fontId="2" fillId="2" borderId="0" xfId="0" applyNumberFormat="1" applyFont="1" applyFill="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5" fillId="22" borderId="1" xfId="0" applyFont="1" applyFill="1" applyBorder="1" applyAlignment="1" applyProtection="1">
      <alignment horizontal="left" vertical="top" wrapText="1"/>
    </xf>
    <xf numFmtId="0" fontId="5" fillId="22" borderId="2" xfId="0" applyFont="1" applyFill="1" applyBorder="1" applyAlignment="1" applyProtection="1">
      <alignment horizontal="left" vertical="top" wrapText="1"/>
    </xf>
    <xf numFmtId="0" fontId="5" fillId="22" borderId="3" xfId="0" applyFont="1" applyFill="1" applyBorder="1" applyAlignment="1" applyProtection="1">
      <alignment horizontal="left" vertical="top" wrapText="1"/>
    </xf>
    <xf numFmtId="0" fontId="3" fillId="2" borderId="8" xfId="0" applyFont="1" applyFill="1" applyBorder="1" applyAlignment="1" applyProtection="1">
      <alignment horizontal="center" vertical="center"/>
    </xf>
    <xf numFmtId="0" fontId="3" fillId="2" borderId="9" xfId="0" applyFont="1" applyFill="1" applyBorder="1" applyAlignment="1" applyProtection="1">
      <alignment horizontal="center" vertical="center"/>
    </xf>
    <xf numFmtId="0" fontId="3" fillId="2" borderId="10" xfId="0" applyFont="1" applyFill="1" applyBorder="1" applyAlignment="1" applyProtection="1">
      <alignment horizontal="center" vertical="center"/>
    </xf>
    <xf numFmtId="0" fontId="16" fillId="10" borderId="1" xfId="0" applyFont="1" applyFill="1" applyBorder="1" applyAlignment="1" applyProtection="1">
      <alignment horizontal="left" vertical="top"/>
    </xf>
    <xf numFmtId="0" fontId="16" fillId="10" borderId="2" xfId="0" applyFont="1" applyFill="1" applyBorder="1" applyAlignment="1" applyProtection="1">
      <alignment horizontal="left" vertical="top"/>
    </xf>
    <xf numFmtId="0" fontId="16" fillId="10" borderId="3" xfId="0" applyFont="1" applyFill="1" applyBorder="1" applyAlignment="1" applyProtection="1">
      <alignment horizontal="left" vertical="top"/>
    </xf>
    <xf numFmtId="0" fontId="4" fillId="0" borderId="12" xfId="0" applyFont="1" applyFill="1" applyBorder="1" applyAlignment="1" applyProtection="1">
      <alignment horizontal="center" vertical="center"/>
      <protection locked="0"/>
    </xf>
    <xf numFmtId="6" fontId="1" fillId="10" borderId="0" xfId="0" applyNumberFormat="1" applyFont="1" applyFill="1" applyBorder="1" applyAlignment="1" applyProtection="1">
      <alignment horizontal="center" vertical="center"/>
    </xf>
    <xf numFmtId="6" fontId="35" fillId="10" borderId="0" xfId="0" applyNumberFormat="1" applyFont="1" applyFill="1" applyBorder="1" applyAlignment="1" applyProtection="1">
      <alignment horizontal="center" vertical="center"/>
    </xf>
    <xf numFmtId="6" fontId="64" fillId="10" borderId="4" xfId="0" applyNumberFormat="1" applyFont="1" applyFill="1" applyBorder="1" applyAlignment="1" applyProtection="1">
      <alignment horizontal="center" vertical="center"/>
    </xf>
    <xf numFmtId="0" fontId="1" fillId="10" borderId="14" xfId="0" applyFont="1" applyFill="1" applyBorder="1" applyAlignment="1" applyProtection="1">
      <alignment horizontal="center" vertical="center"/>
    </xf>
    <xf numFmtId="0" fontId="1" fillId="10" borderId="20" xfId="0" applyFont="1" applyFill="1" applyBorder="1" applyAlignment="1" applyProtection="1">
      <alignment horizontal="center" vertical="center"/>
    </xf>
    <xf numFmtId="6" fontId="16" fillId="19" borderId="4" xfId="0" applyNumberFormat="1" applyFont="1" applyFill="1" applyBorder="1" applyAlignment="1" applyProtection="1">
      <alignment horizontal="left" vertical="center"/>
    </xf>
    <xf numFmtId="0" fontId="3" fillId="18" borderId="4" xfId="0" applyFont="1" applyFill="1" applyBorder="1" applyAlignment="1" applyProtection="1">
      <alignment horizontal="center" vertical="center"/>
    </xf>
    <xf numFmtId="0" fontId="3" fillId="9" borderId="4" xfId="0" applyFont="1" applyFill="1" applyBorder="1" applyAlignment="1" applyProtection="1">
      <alignment horizontal="center" vertical="center"/>
    </xf>
    <xf numFmtId="0" fontId="3" fillId="12" borderId="1" xfId="0" applyFont="1" applyFill="1" applyBorder="1" applyAlignment="1" applyProtection="1">
      <alignment horizontal="center" vertical="center" wrapText="1"/>
      <protection locked="0"/>
    </xf>
    <xf numFmtId="0" fontId="3" fillId="12" borderId="2" xfId="0" applyFont="1" applyFill="1" applyBorder="1" applyAlignment="1" applyProtection="1">
      <alignment horizontal="center" vertical="center" wrapText="1"/>
      <protection locked="0"/>
    </xf>
    <xf numFmtId="0" fontId="65" fillId="12" borderId="1" xfId="0" applyFont="1" applyFill="1" applyBorder="1" applyAlignment="1" applyProtection="1">
      <alignment horizontal="center" vertical="center"/>
      <protection locked="0"/>
    </xf>
    <xf numFmtId="0" fontId="3" fillId="12" borderId="2" xfId="0" applyFont="1" applyFill="1" applyBorder="1" applyAlignment="1" applyProtection="1">
      <alignment horizontal="center" vertical="center"/>
      <protection locked="0"/>
    </xf>
    <xf numFmtId="0" fontId="3" fillId="2" borderId="16" xfId="0" applyFont="1" applyFill="1" applyBorder="1" applyAlignment="1" applyProtection="1">
      <alignment horizontal="left" vertical="center" wrapText="1"/>
    </xf>
    <xf numFmtId="0" fontId="3" fillId="2" borderId="0" xfId="0" applyFont="1" applyFill="1" applyBorder="1" applyAlignment="1" applyProtection="1">
      <alignment horizontal="left" vertical="center" wrapText="1"/>
    </xf>
    <xf numFmtId="0" fontId="3" fillId="2" borderId="18" xfId="0" applyFont="1" applyFill="1" applyBorder="1" applyAlignment="1" applyProtection="1">
      <alignment horizontal="left" vertical="center" wrapText="1"/>
    </xf>
    <xf numFmtId="0" fontId="3" fillId="2" borderId="5" xfId="0" applyFont="1" applyFill="1" applyBorder="1" applyAlignment="1" applyProtection="1">
      <alignment horizontal="left" vertical="center" wrapText="1"/>
    </xf>
    <xf numFmtId="0" fontId="3" fillId="5" borderId="18" xfId="0" applyFont="1" applyFill="1" applyBorder="1" applyAlignment="1" applyProtection="1">
      <alignment horizontal="center" vertical="center" wrapText="1"/>
      <protection locked="0"/>
    </xf>
    <xf numFmtId="0" fontId="3" fillId="5" borderId="5" xfId="0" applyFont="1" applyFill="1" applyBorder="1" applyAlignment="1" applyProtection="1">
      <alignment horizontal="center" vertical="center" wrapText="1"/>
      <protection locked="0"/>
    </xf>
    <xf numFmtId="0" fontId="3" fillId="5" borderId="19" xfId="0" applyFont="1" applyFill="1" applyBorder="1" applyAlignment="1" applyProtection="1">
      <alignment horizontal="center" vertical="center" wrapText="1"/>
      <protection locked="0"/>
    </xf>
    <xf numFmtId="0" fontId="1" fillId="10" borderId="16" xfId="0" applyFont="1" applyFill="1" applyBorder="1" applyAlignment="1" applyProtection="1">
      <alignment horizontal="center" vertical="center"/>
    </xf>
    <xf numFmtId="0" fontId="1" fillId="10" borderId="0" xfId="0" applyFont="1" applyFill="1" applyBorder="1" applyAlignment="1" applyProtection="1">
      <alignment horizontal="center" vertical="center"/>
    </xf>
    <xf numFmtId="0" fontId="3" fillId="5" borderId="1" xfId="0" applyFont="1" applyFill="1" applyBorder="1" applyAlignment="1" applyProtection="1">
      <alignment horizontal="center" vertical="center"/>
    </xf>
    <xf numFmtId="0" fontId="3" fillId="5" borderId="2" xfId="0" applyFont="1" applyFill="1" applyBorder="1" applyAlignment="1" applyProtection="1">
      <alignment horizontal="center" vertical="center"/>
    </xf>
    <xf numFmtId="0" fontId="3" fillId="5" borderId="3" xfId="0" applyFont="1" applyFill="1" applyBorder="1" applyAlignment="1" applyProtection="1">
      <alignment horizontal="center" vertical="center"/>
    </xf>
    <xf numFmtId="0" fontId="4" fillId="3" borderId="1" xfId="0" applyFont="1" applyFill="1" applyBorder="1" applyAlignment="1" applyProtection="1">
      <alignment horizontal="center" vertical="center"/>
      <protection locked="0"/>
    </xf>
    <xf numFmtId="0" fontId="4" fillId="3" borderId="44" xfId="0" applyFont="1" applyFill="1" applyBorder="1" applyAlignment="1" applyProtection="1">
      <alignment horizontal="center" vertical="center"/>
      <protection locked="0"/>
    </xf>
    <xf numFmtId="0" fontId="4" fillId="3" borderId="54" xfId="0" applyFont="1" applyFill="1" applyBorder="1" applyAlignment="1" applyProtection="1">
      <alignment horizontal="center" vertical="center"/>
      <protection locked="0"/>
    </xf>
    <xf numFmtId="0" fontId="4" fillId="3" borderId="55" xfId="0" applyFont="1" applyFill="1" applyBorder="1" applyAlignment="1" applyProtection="1">
      <alignment horizontal="center" vertical="center"/>
      <protection locked="0"/>
    </xf>
    <xf numFmtId="9" fontId="3" fillId="12" borderId="1" xfId="0" applyNumberFormat="1" applyFont="1" applyFill="1" applyBorder="1" applyAlignment="1" applyProtection="1">
      <alignment horizontal="center" vertical="center" wrapText="1"/>
      <protection locked="0"/>
    </xf>
    <xf numFmtId="0" fontId="3" fillId="12" borderId="1" xfId="0"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4" fillId="3" borderId="1" xfId="0" applyNumberFormat="1" applyFont="1" applyFill="1" applyBorder="1" applyAlignment="1" applyProtection="1">
      <alignment horizontal="center" vertical="center" wrapText="1"/>
      <protection locked="0"/>
    </xf>
    <xf numFmtId="0" fontId="4" fillId="3" borderId="3" xfId="0" applyNumberFormat="1" applyFont="1" applyFill="1" applyBorder="1" applyAlignment="1" applyProtection="1">
      <alignment horizontal="center" vertical="center" wrapText="1"/>
      <protection locked="0"/>
    </xf>
    <xf numFmtId="0" fontId="1" fillId="10" borderId="1" xfId="0" applyFont="1" applyFill="1" applyBorder="1" applyAlignment="1" applyProtection="1">
      <alignment horizontal="center" vertical="center"/>
      <protection locked="0"/>
    </xf>
    <xf numFmtId="0" fontId="1" fillId="10" borderId="2" xfId="0" applyFont="1" applyFill="1" applyBorder="1" applyAlignment="1" applyProtection="1">
      <alignment horizontal="center" vertical="center"/>
      <protection locked="0"/>
    </xf>
    <xf numFmtId="0" fontId="1" fillId="10" borderId="3"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15" fillId="10" borderId="1" xfId="0" applyFont="1" applyFill="1" applyBorder="1" applyAlignment="1" applyProtection="1">
      <alignment horizontal="left" vertical="top" wrapText="1"/>
      <protection locked="0"/>
    </xf>
    <xf numFmtId="0" fontId="15" fillId="10" borderId="3" xfId="0" applyFont="1" applyFill="1" applyBorder="1" applyAlignment="1" applyProtection="1">
      <alignment horizontal="left" vertical="top" wrapText="1"/>
      <protection locked="0"/>
    </xf>
    <xf numFmtId="0" fontId="24" fillId="0" borderId="1" xfId="0" applyFont="1" applyBorder="1" applyAlignment="1" applyProtection="1">
      <alignment horizontal="center" vertical="center"/>
      <protection locked="0"/>
    </xf>
    <xf numFmtId="0" fontId="24" fillId="0" borderId="3" xfId="0" applyFont="1" applyBorder="1" applyAlignment="1" applyProtection="1">
      <alignment horizontal="center" vertical="center"/>
      <protection locked="0"/>
    </xf>
    <xf numFmtId="0" fontId="24" fillId="11" borderId="1" xfId="0" applyFont="1" applyFill="1" applyBorder="1" applyAlignment="1" applyProtection="1">
      <alignment horizontal="left" vertical="center"/>
      <protection locked="0"/>
    </xf>
    <xf numFmtId="0" fontId="24" fillId="11" borderId="2" xfId="0" applyFont="1" applyFill="1" applyBorder="1" applyAlignment="1" applyProtection="1">
      <alignment horizontal="left" vertical="center"/>
      <protection locked="0"/>
    </xf>
    <xf numFmtId="0" fontId="24" fillId="11" borderId="3" xfId="0" applyFont="1" applyFill="1" applyBorder="1" applyAlignment="1" applyProtection="1">
      <alignment horizontal="left" vertical="center"/>
      <protection locked="0"/>
    </xf>
    <xf numFmtId="0" fontId="22" fillId="10" borderId="1" xfId="0" applyFont="1" applyFill="1" applyBorder="1" applyAlignment="1" applyProtection="1">
      <alignment horizontal="left" vertical="center" wrapText="1"/>
      <protection locked="0"/>
    </xf>
    <xf numFmtId="0" fontId="22" fillId="10" borderId="3" xfId="0"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xf>
    <xf numFmtId="0" fontId="24" fillId="0" borderId="3" xfId="0" applyFont="1" applyBorder="1" applyAlignment="1" applyProtection="1">
      <alignment horizontal="center" vertical="center"/>
    </xf>
    <xf numFmtId="0" fontId="22" fillId="10" borderId="2" xfId="0" applyFont="1" applyFill="1" applyBorder="1" applyAlignment="1" applyProtection="1">
      <alignment horizontal="left" vertical="center" wrapText="1"/>
      <protection locked="0"/>
    </xf>
    <xf numFmtId="0" fontId="24" fillId="0" borderId="4" xfId="0" applyFont="1" applyBorder="1" applyAlignment="1" applyProtection="1">
      <alignment horizontal="center" vertical="center"/>
      <protection locked="0"/>
    </xf>
    <xf numFmtId="0" fontId="22" fillId="10" borderId="4" xfId="0" applyFont="1" applyFill="1" applyBorder="1" applyAlignment="1" applyProtection="1">
      <alignment horizontal="left" vertical="center" wrapText="1"/>
      <protection locked="0"/>
    </xf>
    <xf numFmtId="0" fontId="31" fillId="0" borderId="5" xfId="0" applyFont="1" applyBorder="1" applyAlignment="1" applyProtection="1">
      <alignment horizontal="left" vertical="center"/>
      <protection locked="0"/>
    </xf>
    <xf numFmtId="0" fontId="22" fillId="10" borderId="4" xfId="0" applyFont="1" applyFill="1" applyBorder="1" applyAlignment="1" applyProtection="1">
      <alignment horizontal="center" vertical="center"/>
      <protection locked="0"/>
    </xf>
    <xf numFmtId="0" fontId="22" fillId="10" borderId="4" xfId="0" applyFont="1" applyFill="1" applyBorder="1" applyAlignment="1" applyProtection="1">
      <alignment horizontal="left" vertical="top"/>
      <protection locked="0"/>
    </xf>
    <xf numFmtId="0" fontId="24" fillId="0" borderId="2" xfId="0" applyFont="1" applyBorder="1" applyAlignment="1" applyProtection="1">
      <alignment horizontal="center" vertical="center"/>
      <protection locked="0"/>
    </xf>
    <xf numFmtId="0" fontId="22" fillId="10" borderId="1" xfId="0" applyFont="1" applyFill="1" applyBorder="1" applyAlignment="1" applyProtection="1">
      <alignment horizontal="left" vertical="top" wrapText="1"/>
      <protection locked="0"/>
    </xf>
    <xf numFmtId="0" fontId="22" fillId="10" borderId="3" xfId="0" applyFont="1" applyFill="1" applyBorder="1" applyAlignment="1" applyProtection="1">
      <alignment horizontal="left" vertical="top" wrapText="1"/>
      <protection locked="0"/>
    </xf>
    <xf numFmtId="166" fontId="24" fillId="0" borderId="1" xfId="0" applyNumberFormat="1" applyFont="1" applyBorder="1" applyAlignment="1" applyProtection="1">
      <alignment horizontal="center" vertical="center"/>
      <protection locked="0"/>
    </xf>
    <xf numFmtId="166" fontId="24" fillId="0" borderId="3" xfId="0" applyNumberFormat="1" applyFont="1" applyBorder="1" applyAlignment="1" applyProtection="1">
      <alignment horizontal="center" vertical="center"/>
      <protection locked="0"/>
    </xf>
    <xf numFmtId="166" fontId="24" fillId="0" borderId="1" xfId="0" applyNumberFormat="1" applyFont="1" applyBorder="1" applyAlignment="1" applyProtection="1">
      <alignment horizontal="center" vertical="center"/>
    </xf>
    <xf numFmtId="166" fontId="24" fillId="0" borderId="3" xfId="0" applyNumberFormat="1" applyFont="1" applyBorder="1" applyAlignment="1" applyProtection="1">
      <alignment horizontal="center" vertical="center"/>
    </xf>
    <xf numFmtId="0" fontId="22" fillId="10" borderId="4" xfId="0" applyFont="1" applyFill="1" applyBorder="1" applyAlignment="1" applyProtection="1">
      <alignment horizontal="left" vertical="center"/>
      <protection locked="0"/>
    </xf>
    <xf numFmtId="0" fontId="24" fillId="0" borderId="4" xfId="0" applyFont="1" applyBorder="1" applyAlignment="1" applyProtection="1">
      <alignment horizontal="center" vertical="center"/>
    </xf>
    <xf numFmtId="0" fontId="114" fillId="0" borderId="1" xfId="0" applyFont="1" applyBorder="1" applyAlignment="1" applyProtection="1">
      <alignment horizontal="center" vertical="center" wrapText="1"/>
      <protection locked="0"/>
    </xf>
    <xf numFmtId="0" fontId="114" fillId="0" borderId="3" xfId="0" applyFont="1" applyBorder="1" applyAlignment="1" applyProtection="1">
      <alignment horizontal="center" vertical="center" wrapText="1"/>
      <protection locked="0"/>
    </xf>
    <xf numFmtId="3" fontId="24" fillId="0" borderId="1" xfId="2" applyNumberFormat="1" applyFont="1" applyBorder="1" applyAlignment="1" applyProtection="1">
      <alignment horizontal="center" vertical="center"/>
    </xf>
    <xf numFmtId="3" fontId="24" fillId="0" borderId="3" xfId="2" applyNumberFormat="1" applyFont="1" applyBorder="1" applyAlignment="1" applyProtection="1">
      <alignment horizontal="center" vertical="center"/>
    </xf>
    <xf numFmtId="0" fontId="22" fillId="10" borderId="1" xfId="0" applyFont="1" applyFill="1" applyBorder="1" applyAlignment="1" applyProtection="1">
      <alignment horizontal="center" vertical="center"/>
      <protection locked="0"/>
    </xf>
    <xf numFmtId="0" fontId="22" fillId="10" borderId="2" xfId="0" applyFont="1" applyFill="1" applyBorder="1" applyAlignment="1" applyProtection="1">
      <alignment horizontal="center" vertical="center"/>
      <protection locked="0"/>
    </xf>
    <xf numFmtId="0" fontId="24" fillId="0" borderId="8" xfId="0" applyFont="1" applyBorder="1" applyAlignment="1" applyProtection="1">
      <alignment horizontal="center" vertical="center"/>
      <protection locked="0"/>
    </xf>
    <xf numFmtId="0" fontId="24" fillId="0" borderId="9" xfId="0" applyFont="1" applyBorder="1" applyAlignment="1" applyProtection="1">
      <alignment horizontal="center" vertical="center"/>
      <protection locked="0"/>
    </xf>
    <xf numFmtId="0" fontId="24" fillId="0" borderId="10" xfId="0" applyFont="1" applyBorder="1" applyAlignment="1" applyProtection="1">
      <alignment horizontal="center" vertical="center"/>
      <protection locked="0"/>
    </xf>
    <xf numFmtId="0" fontId="24" fillId="0" borderId="1" xfId="0" applyFont="1" applyBorder="1" applyAlignment="1" applyProtection="1">
      <alignment horizontal="center" vertical="center" wrapText="1"/>
      <protection locked="0"/>
    </xf>
    <xf numFmtId="0" fontId="24" fillId="0" borderId="2" xfId="0" applyFont="1" applyBorder="1" applyAlignment="1" applyProtection="1">
      <alignment horizontal="center" vertical="center" wrapText="1"/>
      <protection locked="0"/>
    </xf>
    <xf numFmtId="0" fontId="24" fillId="0" borderId="3" xfId="0" applyFont="1" applyBorder="1" applyAlignment="1" applyProtection="1">
      <alignment horizontal="center" vertical="center" wrapText="1"/>
      <protection locked="0"/>
    </xf>
    <xf numFmtId="0" fontId="24" fillId="11" borderId="1" xfId="0" applyFont="1" applyFill="1" applyBorder="1" applyAlignment="1" applyProtection="1">
      <alignment horizontal="left" vertical="center" wrapText="1"/>
      <protection locked="0"/>
    </xf>
    <xf numFmtId="0" fontId="24" fillId="11" borderId="2" xfId="0" applyFont="1" applyFill="1" applyBorder="1" applyAlignment="1" applyProtection="1">
      <alignment horizontal="left" vertical="center" wrapText="1"/>
      <protection locked="0"/>
    </xf>
    <xf numFmtId="0" fontId="24" fillId="11" borderId="3" xfId="0" applyFont="1" applyFill="1" applyBorder="1" applyAlignment="1" applyProtection="1">
      <alignment horizontal="left" vertical="center" wrapText="1"/>
      <protection locked="0"/>
    </xf>
    <xf numFmtId="0" fontId="34" fillId="0" borderId="0" xfId="0" applyFont="1" applyAlignment="1" applyProtection="1">
      <alignment horizontal="left" vertical="center" wrapText="1"/>
      <protection locked="0"/>
    </xf>
    <xf numFmtId="0" fontId="34" fillId="0" borderId="0" xfId="0" applyFont="1" applyAlignment="1" applyProtection="1">
      <alignment horizontal="left" vertical="center"/>
      <protection locked="0"/>
    </xf>
    <xf numFmtId="0" fontId="22" fillId="10" borderId="6" xfId="0" applyFont="1" applyFill="1" applyBorder="1" applyAlignment="1" applyProtection="1">
      <alignment horizontal="left" vertical="center"/>
      <protection locked="0"/>
    </xf>
    <xf numFmtId="0" fontId="50" fillId="0" borderId="1" xfId="0" applyFont="1" applyBorder="1" applyAlignment="1" applyProtection="1">
      <alignment horizontal="left" vertical="center" wrapText="1"/>
    </xf>
    <xf numFmtId="0" fontId="50" fillId="0" borderId="3" xfId="0" applyFont="1" applyBorder="1" applyAlignment="1" applyProtection="1">
      <alignment horizontal="left" vertical="center" wrapText="1"/>
    </xf>
    <xf numFmtId="0" fontId="22" fillId="10" borderId="3" xfId="0" applyFont="1" applyFill="1" applyBorder="1" applyAlignment="1" applyProtection="1">
      <alignment horizontal="center"/>
      <protection locked="0"/>
    </xf>
    <xf numFmtId="0" fontId="22" fillId="10" borderId="4" xfId="0" applyFont="1" applyFill="1" applyBorder="1" applyAlignment="1" applyProtection="1">
      <alignment horizontal="center"/>
      <protection locked="0"/>
    </xf>
    <xf numFmtId="0" fontId="24" fillId="0" borderId="2" xfId="0" applyFont="1" applyBorder="1" applyAlignment="1" applyProtection="1">
      <alignment horizontal="center"/>
      <protection locked="0"/>
    </xf>
    <xf numFmtId="0" fontId="24" fillId="0" borderId="3" xfId="0" applyFont="1" applyBorder="1" applyAlignment="1" applyProtection="1">
      <alignment horizontal="center"/>
      <protection locked="0"/>
    </xf>
    <xf numFmtId="1" fontId="24" fillId="0" borderId="4" xfId="0" applyNumberFormat="1" applyFont="1" applyBorder="1" applyAlignment="1" applyProtection="1">
      <alignment horizontal="center" vertical="center"/>
    </xf>
    <xf numFmtId="0" fontId="24" fillId="0" borderId="4" xfId="0" applyFont="1" applyFill="1" applyBorder="1" applyAlignment="1" applyProtection="1">
      <alignment horizontal="center" vertical="center"/>
      <protection locked="0"/>
    </xf>
    <xf numFmtId="2" fontId="24" fillId="0" borderId="8" xfId="0" applyNumberFormat="1" applyFont="1" applyBorder="1" applyAlignment="1" applyProtection="1">
      <alignment horizontal="center" vertical="center"/>
    </xf>
    <xf numFmtId="0" fontId="24" fillId="0" borderId="10" xfId="0" applyFont="1" applyBorder="1" applyAlignment="1" applyProtection="1">
      <alignment horizontal="center" vertical="center"/>
    </xf>
    <xf numFmtId="0" fontId="22" fillId="10" borderId="8" xfId="0" applyFont="1" applyFill="1" applyBorder="1" applyAlignment="1" applyProtection="1">
      <alignment horizontal="left" vertical="center"/>
      <protection locked="0"/>
    </xf>
    <xf numFmtId="0" fontId="22" fillId="10" borderId="10" xfId="0" applyFont="1" applyFill="1" applyBorder="1" applyAlignment="1" applyProtection="1">
      <alignment horizontal="left" vertical="center"/>
      <protection locked="0"/>
    </xf>
    <xf numFmtId="0" fontId="79" fillId="0" borderId="6" xfId="0" applyFont="1" applyBorder="1" applyAlignment="1" applyProtection="1">
      <alignment horizontal="center" vertical="center" wrapText="1"/>
      <protection locked="0"/>
    </xf>
    <xf numFmtId="0" fontId="79" fillId="0" borderId="40" xfId="0" applyFont="1" applyBorder="1" applyAlignment="1" applyProtection="1">
      <alignment horizontal="center" vertical="center"/>
      <protection locked="0"/>
    </xf>
    <xf numFmtId="0" fontId="15" fillId="10" borderId="4" xfId="0" applyFont="1" applyFill="1" applyBorder="1" applyAlignment="1" applyProtection="1">
      <alignment horizontal="left" vertical="top" wrapText="1"/>
      <protection locked="0"/>
    </xf>
    <xf numFmtId="10" fontId="24" fillId="0" borderId="4" xfId="0" applyNumberFormat="1" applyFont="1" applyBorder="1" applyAlignment="1" applyProtection="1">
      <alignment horizontal="center" vertical="center"/>
    </xf>
    <xf numFmtId="0" fontId="24" fillId="0" borderId="4" xfId="0" applyFont="1" applyBorder="1" applyAlignment="1" applyProtection="1">
      <alignment horizontal="center" vertical="center" wrapText="1"/>
    </xf>
    <xf numFmtId="0" fontId="31" fillId="0" borderId="0" xfId="0" applyFont="1" applyBorder="1" applyAlignment="1" applyProtection="1">
      <alignment horizontal="left" vertical="center"/>
      <protection locked="0"/>
    </xf>
    <xf numFmtId="0" fontId="24" fillId="0" borderId="4" xfId="0" applyFont="1" applyBorder="1" applyAlignment="1" applyProtection="1">
      <alignment horizontal="center"/>
      <protection locked="0"/>
    </xf>
    <xf numFmtId="0" fontId="80" fillId="0" borderId="35" xfId="0" applyFont="1" applyFill="1" applyBorder="1" applyAlignment="1" applyProtection="1">
      <alignment horizontal="center" vertical="center" wrapText="1"/>
      <protection locked="0"/>
    </xf>
    <xf numFmtId="0" fontId="81" fillId="0" borderId="35" xfId="0" applyFont="1" applyFill="1" applyBorder="1" applyAlignment="1" applyProtection="1">
      <alignment horizontal="center" vertical="center"/>
      <protection locked="0"/>
    </xf>
    <xf numFmtId="0" fontId="79" fillId="0" borderId="35" xfId="0" applyFont="1" applyBorder="1" applyAlignment="1" applyProtection="1">
      <alignment horizontal="center" vertical="center" wrapText="1"/>
      <protection locked="0"/>
    </xf>
    <xf numFmtId="0" fontId="79" fillId="0" borderId="36" xfId="0" applyFont="1" applyBorder="1" applyAlignment="1" applyProtection="1">
      <alignment horizontal="center" vertical="center"/>
      <protection locked="0"/>
    </xf>
    <xf numFmtId="0" fontId="80" fillId="0" borderId="7" xfId="0" applyFont="1" applyFill="1" applyBorder="1" applyAlignment="1" applyProtection="1">
      <alignment horizontal="center" vertical="center" wrapText="1"/>
      <protection locked="0"/>
    </xf>
    <xf numFmtId="0" fontId="81" fillId="0" borderId="7" xfId="0" applyFont="1" applyFill="1" applyBorder="1" applyAlignment="1" applyProtection="1">
      <alignment horizontal="center" vertical="center"/>
      <protection locked="0"/>
    </xf>
    <xf numFmtId="0" fontId="24" fillId="0" borderId="0" xfId="0" applyFont="1" applyBorder="1" applyAlignment="1" applyProtection="1">
      <alignment horizontal="center"/>
      <protection locked="0"/>
    </xf>
    <xf numFmtId="0" fontId="24" fillId="0" borderId="4" xfId="0" applyFont="1" applyBorder="1" applyAlignment="1" applyProtection="1">
      <alignment horizontal="left" vertical="top"/>
      <protection locked="0"/>
    </xf>
    <xf numFmtId="0" fontId="22" fillId="10" borderId="3" xfId="0" applyFont="1" applyFill="1" applyBorder="1" applyAlignment="1" applyProtection="1">
      <alignment horizontal="center" vertical="center"/>
      <protection locked="0"/>
    </xf>
    <xf numFmtId="0" fontId="67" fillId="2" borderId="1" xfId="0" applyFont="1" applyFill="1" applyBorder="1" applyAlignment="1" applyProtection="1">
      <alignment horizontal="center" vertical="top" wrapText="1"/>
      <protection locked="0"/>
    </xf>
    <xf numFmtId="0" fontId="67" fillId="2" borderId="3" xfId="0" applyFont="1" applyFill="1" applyBorder="1" applyAlignment="1" applyProtection="1">
      <alignment horizontal="center" vertical="top" wrapText="1"/>
      <protection locked="0"/>
    </xf>
    <xf numFmtId="0" fontId="80" fillId="0" borderId="29" xfId="0" applyFont="1" applyFill="1" applyBorder="1" applyAlignment="1" applyProtection="1">
      <alignment horizontal="center" vertical="center" wrapText="1"/>
      <protection locked="0"/>
    </xf>
    <xf numFmtId="0" fontId="24" fillId="0" borderId="1" xfId="0" applyFont="1" applyBorder="1" applyAlignment="1" applyProtection="1">
      <alignment horizontal="left" vertical="center"/>
      <protection locked="0"/>
    </xf>
    <xf numFmtId="0" fontId="24" fillId="0" borderId="3" xfId="0" applyFont="1" applyBorder="1" applyAlignment="1" applyProtection="1">
      <alignment horizontal="left" vertical="center"/>
      <protection locked="0"/>
    </xf>
    <xf numFmtId="0" fontId="15" fillId="10" borderId="2" xfId="0" applyFont="1" applyFill="1" applyBorder="1" applyAlignment="1" applyProtection="1">
      <alignment horizontal="left" vertical="top" wrapText="1"/>
      <protection locked="0"/>
    </xf>
    <xf numFmtId="0" fontId="24" fillId="5" borderId="1" xfId="0" applyFont="1" applyFill="1" applyBorder="1" applyAlignment="1" applyProtection="1">
      <alignment horizontal="center"/>
      <protection locked="0"/>
    </xf>
    <xf numFmtId="0" fontId="24" fillId="5" borderId="2" xfId="0" applyFont="1" applyFill="1" applyBorder="1" applyAlignment="1" applyProtection="1">
      <alignment horizontal="center"/>
      <protection locked="0"/>
    </xf>
    <xf numFmtId="0" fontId="24" fillId="5" borderId="3" xfId="0" applyFont="1" applyFill="1" applyBorder="1" applyAlignment="1" applyProtection="1">
      <alignment horizontal="center"/>
      <protection locked="0"/>
    </xf>
    <xf numFmtId="0" fontId="24" fillId="5" borderId="4" xfId="0" applyFont="1" applyFill="1" applyBorder="1" applyAlignment="1" applyProtection="1">
      <alignment horizontal="center"/>
      <protection locked="0"/>
    </xf>
    <xf numFmtId="0" fontId="31" fillId="0" borderId="5" xfId="0" applyFont="1" applyBorder="1" applyAlignment="1" applyProtection="1">
      <alignment horizontal="left" vertical="top" wrapText="1"/>
      <protection locked="0"/>
    </xf>
    <xf numFmtId="0" fontId="0" fillId="0" borderId="0" xfId="0" applyAlignment="1">
      <alignment horizontal="left" vertical="top" wrapText="1"/>
    </xf>
    <xf numFmtId="0" fontId="80" fillId="0" borderId="4" xfId="0" applyFont="1" applyFill="1" applyBorder="1" applyAlignment="1" applyProtection="1">
      <alignment horizontal="center" vertical="center" wrapText="1"/>
      <protection locked="0"/>
    </xf>
    <xf numFmtId="0" fontId="81" fillId="0" borderId="4" xfId="0" applyFont="1" applyFill="1" applyBorder="1" applyAlignment="1" applyProtection="1">
      <alignment horizontal="center" vertical="center" wrapText="1"/>
      <protection locked="0"/>
    </xf>
    <xf numFmtId="0" fontId="24" fillId="0" borderId="1" xfId="0" applyFont="1" applyBorder="1" applyAlignment="1" applyProtection="1">
      <alignment horizontal="center"/>
      <protection locked="0"/>
    </xf>
    <xf numFmtId="0" fontId="50" fillId="0" borderId="4" xfId="0" applyNumberFormat="1" applyFont="1" applyBorder="1" applyAlignment="1" applyProtection="1">
      <alignment horizontal="center" vertical="center"/>
    </xf>
    <xf numFmtId="0" fontId="50" fillId="0" borderId="4" xfId="0" applyNumberFormat="1" applyFont="1" applyBorder="1" applyAlignment="1" applyProtection="1">
      <alignment horizontal="center"/>
    </xf>
    <xf numFmtId="0" fontId="22" fillId="10" borderId="1" xfId="0" applyFont="1" applyFill="1" applyBorder="1" applyAlignment="1" applyProtection="1">
      <alignment horizontal="center"/>
      <protection locked="0"/>
    </xf>
    <xf numFmtId="0" fontId="11" fillId="0" borderId="0" xfId="0" applyFont="1" applyAlignment="1" applyProtection="1">
      <alignment horizontal="left"/>
      <protection locked="0"/>
    </xf>
    <xf numFmtId="0" fontId="24" fillId="0" borderId="0" xfId="0" applyFont="1" applyAlignment="1" applyProtection="1">
      <alignment horizontal="left"/>
      <protection locked="0"/>
    </xf>
    <xf numFmtId="0" fontId="22" fillId="10" borderId="1" xfId="0" applyFont="1" applyFill="1" applyBorder="1" applyAlignment="1" applyProtection="1">
      <alignment horizontal="left" vertical="center"/>
      <protection locked="0"/>
    </xf>
    <xf numFmtId="0" fontId="22" fillId="10" borderId="3" xfId="0" applyFont="1" applyFill="1" applyBorder="1" applyAlignment="1" applyProtection="1">
      <alignment horizontal="left" vertical="center"/>
      <protection locked="0"/>
    </xf>
    <xf numFmtId="0" fontId="22" fillId="10" borderId="7" xfId="0" applyFont="1" applyFill="1" applyBorder="1" applyAlignment="1" applyProtection="1">
      <alignment horizontal="left" vertical="center"/>
      <protection locked="0"/>
    </xf>
    <xf numFmtId="0" fontId="24" fillId="0" borderId="5" xfId="0" applyFont="1" applyBorder="1" applyAlignment="1" applyProtection="1">
      <alignment horizontal="center"/>
      <protection locked="0"/>
    </xf>
    <xf numFmtId="0" fontId="24" fillId="0" borderId="0" xfId="0" applyFont="1" applyAlignment="1" applyProtection="1">
      <alignment horizontal="left" vertical="center"/>
      <protection locked="0"/>
    </xf>
    <xf numFmtId="0" fontId="22" fillId="10" borderId="4" xfId="0" applyFont="1" applyFill="1" applyBorder="1" applyAlignment="1" applyProtection="1">
      <alignment horizontal="left"/>
      <protection locked="0"/>
    </xf>
    <xf numFmtId="0" fontId="24" fillId="0" borderId="1" xfId="0" applyFont="1" applyBorder="1" applyAlignment="1" applyProtection="1">
      <alignment horizontal="center" wrapText="1"/>
      <protection locked="0"/>
    </xf>
    <xf numFmtId="0" fontId="24" fillId="0" borderId="3" xfId="0" applyFont="1" applyBorder="1" applyAlignment="1" applyProtection="1">
      <alignment horizontal="center" wrapText="1"/>
      <protection locked="0"/>
    </xf>
    <xf numFmtId="17" fontId="24" fillId="0" borderId="1" xfId="0" applyNumberFormat="1" applyFont="1" applyBorder="1" applyAlignment="1" applyProtection="1">
      <alignment horizontal="center" vertical="center"/>
      <protection locked="0"/>
    </xf>
    <xf numFmtId="0" fontId="50" fillId="0" borderId="4" xfId="0" applyNumberFormat="1" applyFont="1" applyBorder="1" applyAlignment="1" applyProtection="1">
      <alignment horizontal="center" vertical="center" wrapText="1"/>
    </xf>
    <xf numFmtId="0" fontId="24" fillId="0" borderId="4" xfId="0" applyFont="1" applyBorder="1" applyAlignment="1" applyProtection="1">
      <alignment horizontal="left" vertical="center"/>
      <protection locked="0"/>
    </xf>
    <xf numFmtId="0" fontId="24" fillId="0" borderId="4" xfId="0" applyFont="1" applyBorder="1" applyAlignment="1" applyProtection="1">
      <alignment horizontal="center"/>
    </xf>
    <xf numFmtId="0" fontId="24" fillId="0" borderId="1" xfId="0" applyFont="1" applyBorder="1" applyAlignment="1" applyProtection="1">
      <alignment horizontal="center"/>
    </xf>
    <xf numFmtId="0" fontId="24" fillId="0" borderId="3" xfId="0" applyFont="1" applyBorder="1" applyAlignment="1" applyProtection="1">
      <alignment horizontal="center"/>
    </xf>
    <xf numFmtId="14" fontId="24" fillId="0" borderId="4" xfId="0" applyNumberFormat="1" applyFont="1" applyBorder="1" applyAlignment="1" applyProtection="1">
      <alignment horizontal="center"/>
    </xf>
    <xf numFmtId="49" fontId="50" fillId="0" borderId="1" xfId="0" applyNumberFormat="1" applyFont="1" applyBorder="1" applyAlignment="1" applyProtection="1">
      <alignment horizontal="center" vertical="center"/>
      <protection locked="0"/>
    </xf>
    <xf numFmtId="49" fontId="50" fillId="0" borderId="3" xfId="0" applyNumberFormat="1" applyFont="1" applyBorder="1" applyAlignment="1" applyProtection="1">
      <alignment horizontal="center" vertical="center"/>
      <protection locked="0"/>
    </xf>
    <xf numFmtId="0" fontId="24" fillId="0" borderId="0" xfId="0" applyFont="1" applyAlignment="1" applyProtection="1">
      <alignment horizontal="left" wrapText="1"/>
      <protection locked="0"/>
    </xf>
    <xf numFmtId="0" fontId="22" fillId="10" borderId="1" xfId="0" applyFont="1" applyFill="1" applyBorder="1" applyAlignment="1" applyProtection="1">
      <alignment horizontal="center" vertical="center" wrapText="1"/>
      <protection locked="0"/>
    </xf>
    <xf numFmtId="0" fontId="22" fillId="10" borderId="2" xfId="0" applyFont="1" applyFill="1" applyBorder="1" applyAlignment="1" applyProtection="1">
      <alignment horizontal="center" vertical="center" wrapText="1"/>
      <protection locked="0"/>
    </xf>
    <xf numFmtId="0" fontId="22" fillId="10" borderId="3" xfId="0" applyFont="1" applyFill="1" applyBorder="1" applyAlignment="1" applyProtection="1">
      <alignment horizontal="center" vertical="center" wrapText="1"/>
      <protection locked="0"/>
    </xf>
    <xf numFmtId="17" fontId="24" fillId="0" borderId="4" xfId="0" applyNumberFormat="1" applyFont="1" applyBorder="1" applyAlignment="1" applyProtection="1">
      <alignment horizontal="center"/>
    </xf>
    <xf numFmtId="0" fontId="24" fillId="0" borderId="4" xfId="0" applyNumberFormat="1" applyFont="1" applyBorder="1" applyAlignment="1" applyProtection="1">
      <alignment horizontal="center"/>
    </xf>
    <xf numFmtId="0" fontId="31" fillId="0" borderId="4" xfId="0" applyFont="1" applyBorder="1" applyAlignment="1" applyProtection="1">
      <alignment horizontal="left" vertical="center"/>
      <protection locked="0"/>
    </xf>
    <xf numFmtId="14" fontId="24" fillId="0" borderId="1" xfId="0" applyNumberFormat="1" applyFont="1" applyBorder="1" applyAlignment="1" applyProtection="1">
      <alignment horizontal="center"/>
    </xf>
    <xf numFmtId="14" fontId="24" fillId="0" borderId="3" xfId="0" applyNumberFormat="1" applyFont="1" applyBorder="1" applyAlignment="1" applyProtection="1">
      <alignment horizontal="center"/>
    </xf>
    <xf numFmtId="49" fontId="24" fillId="0" borderId="4" xfId="0" applyNumberFormat="1" applyFont="1" applyBorder="1" applyAlignment="1" applyProtection="1">
      <alignment horizontal="left" vertical="center"/>
      <protection locked="0"/>
    </xf>
    <xf numFmtId="0" fontId="24" fillId="0" borderId="4" xfId="0" applyFont="1" applyBorder="1" applyAlignment="1" applyProtection="1">
      <alignment horizontal="center" wrapText="1"/>
      <protection locked="0"/>
    </xf>
    <xf numFmtId="0" fontId="22" fillId="10" borderId="18" xfId="0" applyFont="1" applyFill="1" applyBorder="1" applyAlignment="1" applyProtection="1">
      <alignment horizontal="left" vertical="center"/>
      <protection locked="0"/>
    </xf>
    <xf numFmtId="0" fontId="22" fillId="10" borderId="19" xfId="0" applyFont="1" applyFill="1" applyBorder="1" applyAlignment="1" applyProtection="1">
      <alignment horizontal="left" vertical="center"/>
      <protection locked="0"/>
    </xf>
    <xf numFmtId="49" fontId="50" fillId="0" borderId="1" xfId="0" applyNumberFormat="1" applyFont="1" applyBorder="1" applyAlignment="1" applyProtection="1">
      <alignment horizontal="center" vertical="center" wrapText="1"/>
      <protection locked="0"/>
    </xf>
    <xf numFmtId="49" fontId="50" fillId="0" borderId="3" xfId="0" applyNumberFormat="1" applyFont="1" applyBorder="1" applyAlignment="1" applyProtection="1">
      <alignment horizontal="center" vertical="center" wrapText="1"/>
      <protection locked="0"/>
    </xf>
    <xf numFmtId="0" fontId="24" fillId="0" borderId="4" xfId="0" applyFont="1" applyBorder="1" applyAlignment="1" applyProtection="1">
      <alignment horizontal="left" vertical="top" wrapText="1"/>
      <protection locked="0"/>
    </xf>
    <xf numFmtId="49" fontId="79" fillId="0" borderId="1" xfId="0" applyNumberFormat="1" applyFont="1" applyBorder="1" applyAlignment="1" applyProtection="1">
      <alignment horizontal="center" vertical="center" wrapText="1"/>
      <protection locked="0"/>
    </xf>
    <xf numFmtId="49" fontId="79" fillId="0" borderId="2" xfId="0" applyNumberFormat="1" applyFont="1" applyBorder="1" applyAlignment="1" applyProtection="1">
      <alignment horizontal="center" vertical="center" wrapText="1"/>
      <protection locked="0"/>
    </xf>
    <xf numFmtId="49" fontId="79" fillId="0" borderId="3" xfId="0" applyNumberFormat="1" applyFont="1" applyBorder="1" applyAlignment="1" applyProtection="1">
      <alignment horizontal="center" vertical="center" wrapText="1"/>
      <protection locked="0"/>
    </xf>
    <xf numFmtId="49" fontId="79" fillId="0" borderId="4" xfId="0" applyNumberFormat="1" applyFont="1" applyBorder="1" applyAlignment="1" applyProtection="1">
      <alignment horizontal="center" vertical="center" wrapText="1"/>
      <protection locked="0"/>
    </xf>
    <xf numFmtId="49" fontId="50" fillId="0" borderId="4" xfId="0" applyNumberFormat="1" applyFont="1" applyBorder="1" applyAlignment="1" applyProtection="1">
      <alignment horizontal="center" vertical="center"/>
      <protection locked="0"/>
    </xf>
    <xf numFmtId="49" fontId="50" fillId="0" borderId="4" xfId="0" applyNumberFormat="1" applyFont="1" applyBorder="1" applyAlignment="1" applyProtection="1">
      <alignment horizontal="center" vertical="center" wrapText="1"/>
      <protection locked="0"/>
    </xf>
    <xf numFmtId="0" fontId="24" fillId="0" borderId="6" xfId="0" applyFont="1" applyBorder="1" applyAlignment="1" applyProtection="1">
      <alignment horizontal="center" vertical="center"/>
      <protection locked="0"/>
    </xf>
    <xf numFmtId="0" fontId="22" fillId="10" borderId="4" xfId="0" applyFont="1" applyFill="1" applyBorder="1" applyAlignment="1" applyProtection="1">
      <alignment horizontal="left" wrapText="1"/>
      <protection locked="0"/>
    </xf>
    <xf numFmtId="0" fontId="22" fillId="10" borderId="1" xfId="0" applyFont="1" applyFill="1" applyBorder="1" applyAlignment="1" applyProtection="1">
      <protection locked="0"/>
    </xf>
    <xf numFmtId="0" fontId="22" fillId="10" borderId="2" xfId="0" applyFont="1" applyFill="1" applyBorder="1" applyAlignment="1" applyProtection="1">
      <protection locked="0"/>
    </xf>
    <xf numFmtId="0" fontId="22" fillId="10" borderId="3" xfId="0" applyFont="1" applyFill="1" applyBorder="1" applyAlignment="1" applyProtection="1">
      <protection locked="0"/>
    </xf>
    <xf numFmtId="0" fontId="24" fillId="0" borderId="0" xfId="0" applyFont="1" applyAlignment="1" applyProtection="1">
      <alignment horizontal="left" vertical="center" wrapText="1"/>
      <protection locked="0"/>
    </xf>
    <xf numFmtId="0" fontId="22" fillId="10" borderId="1" xfId="0" applyFont="1" applyFill="1" applyBorder="1" applyAlignment="1" applyProtection="1">
      <alignment vertical="center"/>
      <protection locked="0"/>
    </xf>
    <xf numFmtId="0" fontId="22" fillId="10" borderId="2" xfId="0" applyFont="1" applyFill="1" applyBorder="1" applyAlignment="1" applyProtection="1">
      <alignment vertical="center"/>
      <protection locked="0"/>
    </xf>
    <xf numFmtId="0" fontId="22" fillId="10" borderId="3" xfId="0" applyFont="1" applyFill="1" applyBorder="1" applyAlignment="1" applyProtection="1">
      <alignment vertical="center"/>
      <protection locked="0"/>
    </xf>
    <xf numFmtId="0" fontId="22" fillId="10" borderId="1" xfId="0" applyFont="1" applyFill="1" applyBorder="1" applyAlignment="1" applyProtection="1">
      <alignment vertical="center" wrapText="1"/>
      <protection locked="0"/>
    </xf>
    <xf numFmtId="0" fontId="22" fillId="10" borderId="2" xfId="0" applyFont="1" applyFill="1" applyBorder="1" applyAlignment="1" applyProtection="1">
      <alignment vertical="center" wrapText="1"/>
      <protection locked="0"/>
    </xf>
    <xf numFmtId="0" fontId="22" fillId="10" borderId="3" xfId="0" applyFont="1" applyFill="1" applyBorder="1" applyAlignment="1" applyProtection="1">
      <alignment vertical="center" wrapText="1"/>
      <protection locked="0"/>
    </xf>
    <xf numFmtId="0" fontId="22" fillId="10" borderId="1" xfId="0" applyFont="1" applyFill="1" applyBorder="1" applyAlignment="1" applyProtection="1">
      <alignment wrapText="1"/>
      <protection locked="0"/>
    </xf>
    <xf numFmtId="0" fontId="22" fillId="10" borderId="2" xfId="0" applyFont="1" applyFill="1" applyBorder="1" applyAlignment="1" applyProtection="1">
      <alignment wrapText="1"/>
      <protection locked="0"/>
    </xf>
    <xf numFmtId="0" fontId="22" fillId="10" borderId="3" xfId="0" applyFont="1" applyFill="1" applyBorder="1" applyAlignment="1" applyProtection="1">
      <alignment wrapText="1"/>
      <protection locked="0"/>
    </xf>
    <xf numFmtId="0" fontId="22" fillId="10" borderId="2" xfId="0" applyFont="1" applyFill="1" applyBorder="1" applyAlignment="1" applyProtection="1">
      <alignment horizontal="left" vertical="top" wrapText="1"/>
      <protection locked="0"/>
    </xf>
    <xf numFmtId="15" fontId="24" fillId="0" borderId="1" xfId="0" applyNumberFormat="1" applyFont="1" applyBorder="1" applyAlignment="1" applyProtection="1">
      <alignment horizontal="center" vertical="center"/>
      <protection locked="0"/>
    </xf>
    <xf numFmtId="0" fontId="27" fillId="2" borderId="1" xfId="0" applyFont="1" applyFill="1" applyBorder="1" applyAlignment="1" applyProtection="1">
      <alignment horizontal="center" vertical="top"/>
      <protection locked="0"/>
    </xf>
    <xf numFmtId="0" fontId="27" fillId="2" borderId="2" xfId="0" applyFont="1" applyFill="1" applyBorder="1" applyAlignment="1" applyProtection="1">
      <alignment horizontal="center" vertical="top"/>
      <protection locked="0"/>
    </xf>
    <xf numFmtId="0" fontId="27" fillId="2" borderId="3" xfId="0" applyFont="1" applyFill="1" applyBorder="1" applyAlignment="1" applyProtection="1">
      <alignment horizontal="center" vertical="top"/>
      <protection locked="0"/>
    </xf>
    <xf numFmtId="0" fontId="22" fillId="2" borderId="1" xfId="0" applyFont="1" applyFill="1" applyBorder="1" applyAlignment="1" applyProtection="1">
      <alignment horizontal="center" vertical="top"/>
      <protection locked="0"/>
    </xf>
    <xf numFmtId="0" fontId="22" fillId="2" borderId="2" xfId="0" applyFont="1" applyFill="1" applyBorder="1" applyAlignment="1" applyProtection="1">
      <alignment horizontal="center" vertical="top"/>
      <protection locked="0"/>
    </xf>
    <xf numFmtId="0" fontId="22" fillId="2" borderId="3" xfId="0" applyFont="1" applyFill="1" applyBorder="1" applyAlignment="1" applyProtection="1">
      <alignment horizontal="center" vertical="top"/>
      <protection locked="0"/>
    </xf>
    <xf numFmtId="0" fontId="24" fillId="7" borderId="1" xfId="0" applyFont="1" applyFill="1" applyBorder="1" applyAlignment="1" applyProtection="1">
      <alignment horizontal="center" vertical="center"/>
    </xf>
    <xf numFmtId="0" fontId="24" fillId="7" borderId="3" xfId="0" applyFont="1" applyFill="1" applyBorder="1" applyAlignment="1" applyProtection="1">
      <alignment horizontal="center" vertical="center"/>
    </xf>
    <xf numFmtId="0" fontId="76" fillId="0" borderId="4" xfId="0" applyFont="1" applyBorder="1" applyAlignment="1" applyProtection="1">
      <alignment horizontal="center" vertical="center"/>
      <protection locked="0"/>
    </xf>
    <xf numFmtId="0" fontId="77" fillId="0" borderId="4" xfId="0" applyFont="1" applyFill="1" applyBorder="1" applyAlignment="1" applyProtection="1">
      <alignment horizontal="center" vertical="center" wrapText="1"/>
      <protection locked="0"/>
    </xf>
    <xf numFmtId="0" fontId="79" fillId="0" borderId="4" xfId="0" applyFont="1" applyBorder="1" applyAlignment="1" applyProtection="1">
      <alignment horizontal="center" vertical="center" wrapText="1"/>
      <protection locked="0"/>
    </xf>
    <xf numFmtId="0" fontId="79" fillId="0" borderId="33" xfId="0" applyFont="1" applyBorder="1" applyAlignment="1" applyProtection="1">
      <alignment horizontal="center" vertical="center" wrapText="1"/>
      <protection locked="0"/>
    </xf>
    <xf numFmtId="0" fontId="78" fillId="0" borderId="4" xfId="0" applyFont="1" applyFill="1" applyBorder="1" applyAlignment="1" applyProtection="1">
      <alignment horizontal="center" vertical="center"/>
      <protection locked="0"/>
    </xf>
    <xf numFmtId="0" fontId="70" fillId="0" borderId="4" xfId="0" applyFont="1" applyBorder="1" applyAlignment="1" applyProtection="1">
      <alignment horizontal="center" vertical="center"/>
      <protection locked="0"/>
    </xf>
    <xf numFmtId="0" fontId="70" fillId="0" borderId="33" xfId="0" applyFont="1" applyBorder="1" applyAlignment="1" applyProtection="1">
      <alignment horizontal="center" vertical="center"/>
      <protection locked="0"/>
    </xf>
    <xf numFmtId="0" fontId="76" fillId="0" borderId="35" xfId="0" applyFont="1" applyBorder="1" applyAlignment="1" applyProtection="1">
      <alignment horizontal="center" vertical="center"/>
      <protection locked="0"/>
    </xf>
    <xf numFmtId="0" fontId="77" fillId="0" borderId="29" xfId="0" applyFont="1" applyFill="1" applyBorder="1" applyAlignment="1" applyProtection="1">
      <alignment horizontal="center" vertical="center" wrapText="1"/>
      <protection locked="0"/>
    </xf>
    <xf numFmtId="0" fontId="79" fillId="0" borderId="29" xfId="0" applyFont="1" applyBorder="1" applyAlignment="1" applyProtection="1">
      <alignment horizontal="center" vertical="center" wrapText="1"/>
      <protection locked="0"/>
    </xf>
    <xf numFmtId="0" fontId="79" fillId="0" borderId="31" xfId="0" applyFont="1" applyBorder="1" applyAlignment="1" applyProtection="1">
      <alignment horizontal="center" vertical="center" wrapText="1"/>
      <protection locked="0"/>
    </xf>
    <xf numFmtId="0" fontId="76" fillId="0" borderId="29" xfId="0" applyFont="1" applyBorder="1" applyAlignment="1" applyProtection="1">
      <alignment horizontal="center" vertical="center"/>
      <protection locked="0"/>
    </xf>
    <xf numFmtId="0" fontId="78" fillId="0" borderId="35" xfId="0" applyFont="1" applyFill="1" applyBorder="1" applyAlignment="1" applyProtection="1">
      <alignment horizontal="center" vertical="center"/>
      <protection locked="0"/>
    </xf>
    <xf numFmtId="0" fontId="70" fillId="0" borderId="35" xfId="0" applyFont="1" applyBorder="1" applyAlignment="1" applyProtection="1">
      <alignment horizontal="center" vertical="center"/>
      <protection locked="0"/>
    </xf>
    <xf numFmtId="0" fontId="70" fillId="0" borderId="36" xfId="0" applyFont="1" applyBorder="1" applyAlignment="1" applyProtection="1">
      <alignment horizontal="center" vertical="center"/>
      <protection locked="0"/>
    </xf>
    <xf numFmtId="0" fontId="50" fillId="0" borderId="4"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24" fillId="0" borderId="8" xfId="0" applyFont="1" applyBorder="1" applyAlignment="1" applyProtection="1">
      <alignment horizontal="center" vertical="center"/>
    </xf>
    <xf numFmtId="0" fontId="22" fillId="10" borderId="8" xfId="0" applyFont="1" applyFill="1" applyBorder="1" applyAlignment="1" applyProtection="1">
      <alignment horizontal="left" vertical="center" wrapText="1"/>
      <protection locked="0"/>
    </xf>
    <xf numFmtId="0" fontId="22" fillId="10" borderId="10" xfId="0" applyFont="1" applyFill="1" applyBorder="1" applyAlignment="1" applyProtection="1">
      <alignment horizontal="left" vertical="center" wrapText="1"/>
      <protection locked="0"/>
    </xf>
    <xf numFmtId="9" fontId="24" fillId="0" borderId="1" xfId="0" applyNumberFormat="1" applyFont="1" applyBorder="1" applyAlignment="1" applyProtection="1">
      <alignment horizontal="center" vertical="center"/>
    </xf>
    <xf numFmtId="9" fontId="24" fillId="0" borderId="3" xfId="0" applyNumberFormat="1" applyFont="1" applyBorder="1" applyAlignment="1" applyProtection="1">
      <alignment horizontal="center" vertical="center"/>
    </xf>
    <xf numFmtId="0" fontId="22" fillId="10" borderId="2" xfId="0" applyFont="1" applyFill="1" applyBorder="1" applyAlignment="1" applyProtection="1">
      <alignment horizontal="left" vertical="center"/>
      <protection locked="0"/>
    </xf>
    <xf numFmtId="0" fontId="22" fillId="10" borderId="4" xfId="0" applyFont="1" applyFill="1" applyBorder="1" applyAlignment="1" applyProtection="1">
      <alignment horizontal="left" vertical="top" wrapText="1"/>
      <protection locked="0"/>
    </xf>
    <xf numFmtId="2" fontId="24" fillId="0" borderId="4" xfId="0" applyNumberFormat="1" applyFont="1" applyBorder="1" applyAlignment="1" applyProtection="1">
      <alignment horizontal="center"/>
      <protection locked="0"/>
    </xf>
    <xf numFmtId="0" fontId="24" fillId="0" borderId="9" xfId="0" applyFont="1" applyFill="1" applyBorder="1" applyAlignment="1" applyProtection="1">
      <alignment horizontal="center"/>
      <protection locked="0"/>
    </xf>
    <xf numFmtId="2" fontId="24" fillId="0" borderId="1" xfId="0" applyNumberFormat="1" applyFont="1" applyBorder="1" applyAlignment="1" applyProtection="1">
      <alignment horizontal="center" vertical="center"/>
    </xf>
    <xf numFmtId="2" fontId="24" fillId="0" borderId="1" xfId="0" applyNumberFormat="1" applyFont="1" applyBorder="1" applyAlignment="1" applyProtection="1">
      <alignment horizontal="center" vertical="center"/>
      <protection locked="0"/>
    </xf>
    <xf numFmtId="2" fontId="24" fillId="0" borderId="3" xfId="0" applyNumberFormat="1" applyFont="1" applyBorder="1" applyAlignment="1" applyProtection="1">
      <alignment horizontal="center" vertical="center"/>
      <protection locked="0"/>
    </xf>
    <xf numFmtId="2" fontId="24" fillId="0" borderId="4" xfId="0" applyNumberFormat="1" applyFont="1" applyBorder="1" applyAlignment="1" applyProtection="1">
      <alignment horizontal="center" vertical="center"/>
    </xf>
    <xf numFmtId="0" fontId="15" fillId="10" borderId="4" xfId="0" applyFont="1" applyFill="1" applyBorder="1" applyAlignment="1" applyProtection="1">
      <alignment horizontal="left" vertical="center" wrapText="1"/>
      <protection locked="0"/>
    </xf>
    <xf numFmtId="0" fontId="15" fillId="10" borderId="1" xfId="0" applyFont="1" applyFill="1" applyBorder="1" applyAlignment="1" applyProtection="1">
      <alignment horizontal="left" vertical="center" wrapText="1"/>
      <protection locked="0"/>
    </xf>
    <xf numFmtId="0" fontId="15" fillId="10" borderId="3" xfId="0"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wrapText="1"/>
    </xf>
    <xf numFmtId="0" fontId="24" fillId="0" borderId="2" xfId="0" applyFont="1" applyBorder="1" applyAlignment="1" applyProtection="1">
      <alignment horizontal="center" vertical="center" wrapText="1"/>
    </xf>
    <xf numFmtId="0" fontId="24" fillId="0" borderId="3" xfId="0" applyFont="1" applyBorder="1" applyAlignment="1" applyProtection="1">
      <alignment horizontal="center" vertical="center" wrapText="1"/>
    </xf>
    <xf numFmtId="0" fontId="15" fillId="0" borderId="4" xfId="0" applyFont="1" applyFill="1" applyBorder="1" applyAlignment="1" applyProtection="1">
      <alignment horizontal="center" vertical="center" wrapText="1"/>
      <protection locked="0"/>
    </xf>
    <xf numFmtId="166" fontId="24" fillId="0" borderId="4" xfId="0" applyNumberFormat="1" applyFont="1" applyBorder="1" applyAlignment="1" applyProtection="1">
      <alignment horizontal="center" vertical="center"/>
      <protection locked="0"/>
    </xf>
    <xf numFmtId="0" fontId="56" fillId="11" borderId="1" xfId="0" applyFont="1" applyFill="1" applyBorder="1" applyAlignment="1" applyProtection="1">
      <alignment horizontal="left" vertical="top" wrapText="1"/>
      <protection locked="0"/>
    </xf>
    <xf numFmtId="0" fontId="15" fillId="11" borderId="2" xfId="0" applyFont="1" applyFill="1" applyBorder="1" applyAlignment="1" applyProtection="1">
      <alignment horizontal="left" vertical="top" wrapText="1"/>
      <protection locked="0"/>
    </xf>
    <xf numFmtId="0" fontId="15" fillId="11" borderId="3" xfId="0" applyFont="1" applyFill="1" applyBorder="1" applyAlignment="1" applyProtection="1">
      <alignment horizontal="left" vertical="top" wrapText="1"/>
      <protection locked="0"/>
    </xf>
    <xf numFmtId="9" fontId="24" fillId="0" borderId="1" xfId="2" applyFont="1" applyBorder="1" applyAlignment="1" applyProtection="1">
      <alignment horizontal="center" vertical="center"/>
    </xf>
    <xf numFmtId="9" fontId="24" fillId="0" borderId="3" xfId="2" applyFont="1" applyBorder="1" applyAlignment="1" applyProtection="1">
      <alignment horizontal="center" vertical="center"/>
    </xf>
    <xf numFmtId="0" fontId="11" fillId="0" borderId="4" xfId="0" applyFont="1" applyFill="1" applyBorder="1" applyAlignment="1" applyProtection="1">
      <alignment horizontal="center"/>
      <protection locked="0"/>
    </xf>
    <xf numFmtId="6" fontId="22" fillId="10" borderId="1" xfId="0" applyNumberFormat="1" applyFont="1" applyFill="1" applyBorder="1" applyAlignment="1" applyProtection="1">
      <alignment horizontal="left" vertical="center" wrapText="1"/>
      <protection locked="0"/>
    </xf>
    <xf numFmtId="6" fontId="22" fillId="10" borderId="4" xfId="0" applyNumberFormat="1" applyFont="1" applyFill="1" applyBorder="1" applyAlignment="1" applyProtection="1">
      <alignment horizontal="left" vertical="center" wrapText="1"/>
      <protection locked="0"/>
    </xf>
    <xf numFmtId="6" fontId="15" fillId="10" borderId="4" xfId="0" applyNumberFormat="1" applyFont="1" applyFill="1" applyBorder="1" applyAlignment="1" applyProtection="1">
      <alignment horizontal="left" vertical="center" wrapText="1"/>
      <protection locked="0"/>
    </xf>
    <xf numFmtId="0" fontId="24" fillId="0" borderId="0" xfId="0" applyFont="1" applyAlignment="1" applyProtection="1">
      <alignment horizontal="left" vertical="top" wrapText="1"/>
      <protection locked="0"/>
    </xf>
    <xf numFmtId="0" fontId="24" fillId="0" borderId="4" xfId="0" applyFont="1" applyBorder="1" applyAlignment="1" applyProtection="1">
      <alignment horizontal="center" vertical="top"/>
    </xf>
    <xf numFmtId="0" fontId="24" fillId="0" borderId="4" xfId="0" applyFont="1" applyBorder="1" applyAlignment="1" applyProtection="1">
      <alignment horizontal="center" vertical="top"/>
      <protection locked="0"/>
    </xf>
    <xf numFmtId="6" fontId="15" fillId="10" borderId="4" xfId="0" applyNumberFormat="1" applyFont="1" applyFill="1" applyBorder="1" applyAlignment="1" applyProtection="1">
      <alignment horizontal="left" vertical="top" wrapText="1"/>
      <protection locked="0"/>
    </xf>
    <xf numFmtId="0" fontId="22" fillId="10" borderId="1" xfId="0" applyFont="1" applyFill="1" applyBorder="1" applyAlignment="1" applyProtection="1">
      <alignment horizontal="left"/>
      <protection locked="0"/>
    </xf>
    <xf numFmtId="0" fontId="81" fillId="0" borderId="29" xfId="0" applyFont="1" applyFill="1" applyBorder="1" applyAlignment="1" applyProtection="1">
      <alignment horizontal="center" vertical="center"/>
      <protection locked="0"/>
    </xf>
    <xf numFmtId="0" fontId="79" fillId="0" borderId="31" xfId="0" applyFont="1" applyBorder="1" applyAlignment="1" applyProtection="1">
      <alignment horizontal="center" vertical="center"/>
      <protection locked="0"/>
    </xf>
    <xf numFmtId="0" fontId="79" fillId="0" borderId="33" xfId="0" applyFont="1" applyBorder="1" applyAlignment="1" applyProtection="1">
      <alignment horizontal="center" vertical="center"/>
      <protection locked="0"/>
    </xf>
    <xf numFmtId="0" fontId="80" fillId="0" borderId="6" xfId="0" applyFont="1" applyFill="1" applyBorder="1" applyAlignment="1" applyProtection="1">
      <alignment horizontal="center" vertical="center" wrapText="1"/>
      <protection locked="0"/>
    </xf>
    <xf numFmtId="0" fontId="79" fillId="0" borderId="7" xfId="0" applyFont="1" applyBorder="1" applyAlignment="1" applyProtection="1">
      <alignment horizontal="center" vertical="center" wrapText="1"/>
      <protection locked="0"/>
    </xf>
    <xf numFmtId="0" fontId="79" fillId="0" borderId="38" xfId="0" applyFont="1" applyBorder="1" applyAlignment="1" applyProtection="1">
      <alignment horizontal="center" vertical="center"/>
      <protection locked="0"/>
    </xf>
    <xf numFmtId="0" fontId="81" fillId="0" borderId="4" xfId="0" applyFont="1" applyFill="1" applyBorder="1" applyAlignment="1" applyProtection="1">
      <alignment horizontal="center" vertical="center"/>
      <protection locked="0"/>
    </xf>
    <xf numFmtId="0" fontId="15" fillId="10" borderId="1" xfId="0" applyFont="1" applyFill="1" applyBorder="1" applyAlignment="1" applyProtection="1">
      <alignment vertical="top" wrapText="1"/>
      <protection locked="0"/>
    </xf>
    <xf numFmtId="0" fontId="15" fillId="10" borderId="3" xfId="0" applyFont="1" applyFill="1" applyBorder="1" applyAlignment="1" applyProtection="1">
      <alignment vertical="top" wrapText="1"/>
      <protection locked="0"/>
    </xf>
    <xf numFmtId="0" fontId="11" fillId="0" borderId="1" xfId="0" applyFont="1" applyBorder="1" applyAlignment="1" applyProtection="1">
      <alignment horizontal="center"/>
      <protection locked="0"/>
    </xf>
    <xf numFmtId="0" fontId="11" fillId="0" borderId="3" xfId="0" applyFont="1" applyBorder="1" applyAlignment="1" applyProtection="1">
      <alignment horizontal="center"/>
      <protection locked="0"/>
    </xf>
    <xf numFmtId="0" fontId="24" fillId="2" borderId="1" xfId="0" applyFont="1" applyFill="1" applyBorder="1" applyAlignment="1" applyProtection="1">
      <alignment horizontal="center"/>
      <protection locked="0"/>
    </xf>
    <xf numFmtId="0" fontId="24" fillId="2" borderId="2" xfId="0" applyFont="1" applyFill="1" applyBorder="1" applyAlignment="1" applyProtection="1">
      <alignment horizontal="center"/>
      <protection locked="0"/>
    </xf>
    <xf numFmtId="0" fontId="24" fillId="2" borderId="3" xfId="0" applyFont="1" applyFill="1" applyBorder="1" applyAlignment="1" applyProtection="1">
      <alignment horizontal="center"/>
      <protection locked="0"/>
    </xf>
    <xf numFmtId="0" fontId="24" fillId="2" borderId="1" xfId="0" applyFont="1" applyFill="1" applyBorder="1" applyAlignment="1" applyProtection="1">
      <alignment horizontal="center" vertical="center"/>
      <protection locked="0"/>
    </xf>
    <xf numFmtId="0" fontId="24" fillId="2" borderId="2" xfId="0" applyFont="1" applyFill="1" applyBorder="1" applyAlignment="1" applyProtection="1">
      <alignment horizontal="center" vertical="center"/>
      <protection locked="0"/>
    </xf>
    <xf numFmtId="0" fontId="24" fillId="2" borderId="3" xfId="0" applyFont="1" applyFill="1" applyBorder="1" applyAlignment="1" applyProtection="1">
      <alignment horizontal="center" vertical="center"/>
      <protection locked="0"/>
    </xf>
    <xf numFmtId="0" fontId="0" fillId="0" borderId="0" xfId="0" applyFont="1" applyAlignment="1" applyProtection="1">
      <alignment horizontal="left" vertical="center" wrapText="1"/>
      <protection locked="0"/>
    </xf>
    <xf numFmtId="0" fontId="0" fillId="0" borderId="1"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3" xfId="0" applyFont="1" applyBorder="1" applyAlignment="1" applyProtection="1">
      <alignment horizontal="center"/>
      <protection locked="0"/>
    </xf>
    <xf numFmtId="0" fontId="24" fillId="0" borderId="1" xfId="0" applyFont="1" applyBorder="1" applyAlignment="1" applyProtection="1">
      <alignment horizontal="left"/>
      <protection locked="0"/>
    </xf>
    <xf numFmtId="0" fontId="24" fillId="0" borderId="2" xfId="0" applyFont="1" applyBorder="1" applyAlignment="1" applyProtection="1">
      <alignment horizontal="left"/>
      <protection locked="0"/>
    </xf>
    <xf numFmtId="0" fontId="24" fillId="0" borderId="3" xfId="0" applyFont="1" applyBorder="1" applyAlignment="1" applyProtection="1">
      <alignment horizontal="left"/>
      <protection locked="0"/>
    </xf>
    <xf numFmtId="0" fontId="24" fillId="0" borderId="1" xfId="0" applyFont="1" applyBorder="1" applyAlignment="1" applyProtection="1">
      <alignment horizontal="left" wrapText="1"/>
      <protection locked="0"/>
    </xf>
    <xf numFmtId="0" fontId="24" fillId="0" borderId="2" xfId="0" applyFont="1" applyBorder="1" applyAlignment="1" applyProtection="1">
      <alignment horizontal="left" wrapText="1"/>
      <protection locked="0"/>
    </xf>
    <xf numFmtId="0" fontId="24" fillId="0" borderId="3" xfId="0" applyFont="1" applyBorder="1" applyAlignment="1" applyProtection="1">
      <alignment horizontal="left" wrapText="1"/>
      <protection locked="0"/>
    </xf>
    <xf numFmtId="0" fontId="24" fillId="0" borderId="9" xfId="0" applyFont="1" applyBorder="1" applyAlignment="1" applyProtection="1">
      <alignment horizontal="left" vertical="center"/>
      <protection locked="0"/>
    </xf>
    <xf numFmtId="0" fontId="15" fillId="10" borderId="1" xfId="0" applyFont="1" applyFill="1" applyBorder="1" applyAlignment="1" applyProtection="1">
      <alignment horizontal="center" vertical="center"/>
      <protection locked="0"/>
    </xf>
    <xf numFmtId="0" fontId="15" fillId="10" borderId="3" xfId="0" applyFont="1" applyFill="1" applyBorder="1" applyAlignment="1" applyProtection="1">
      <alignment horizontal="center" vertical="center"/>
      <protection locked="0"/>
    </xf>
    <xf numFmtId="0" fontId="29" fillId="0" borderId="0" xfId="0" applyFont="1" applyAlignment="1" applyProtection="1">
      <alignment horizontal="left" vertical="center" wrapText="1"/>
      <protection locked="0"/>
    </xf>
    <xf numFmtId="0" fontId="22" fillId="10" borderId="1" xfId="0" applyFont="1" applyFill="1" applyBorder="1" applyAlignment="1" applyProtection="1">
      <alignment horizontal="left" vertical="top"/>
      <protection locked="0"/>
    </xf>
    <xf numFmtId="0" fontId="22" fillId="10" borderId="2" xfId="0" applyFont="1" applyFill="1" applyBorder="1" applyAlignment="1" applyProtection="1">
      <alignment horizontal="left" vertical="top"/>
      <protection locked="0"/>
    </xf>
    <xf numFmtId="0" fontId="33" fillId="0" borderId="0" xfId="0" applyFont="1" applyAlignment="1" applyProtection="1">
      <alignment horizontal="left" vertical="top" wrapText="1"/>
      <protection locked="0"/>
    </xf>
    <xf numFmtId="0" fontId="22" fillId="10" borderId="18" xfId="0" applyFont="1" applyFill="1" applyBorder="1" applyAlignment="1" applyProtection="1">
      <alignment horizontal="left" vertical="top" wrapText="1"/>
      <protection locked="0"/>
    </xf>
    <xf numFmtId="0" fontId="22" fillId="10" borderId="5" xfId="0" applyFont="1" applyFill="1" applyBorder="1" applyAlignment="1" applyProtection="1">
      <alignment horizontal="left" vertical="top" wrapText="1"/>
      <protection locked="0"/>
    </xf>
    <xf numFmtId="0" fontId="22" fillId="10" borderId="19" xfId="0" applyFont="1" applyFill="1" applyBorder="1" applyAlignment="1" applyProtection="1">
      <alignment horizontal="left" vertical="top" wrapText="1"/>
      <protection locked="0"/>
    </xf>
    <xf numFmtId="0" fontId="27" fillId="0" borderId="0" xfId="0" applyFont="1" applyFill="1" applyBorder="1" applyAlignment="1" applyProtection="1">
      <alignment horizontal="left" vertical="center" wrapText="1"/>
      <protection locked="0"/>
    </xf>
    <xf numFmtId="1" fontId="24" fillId="0" borderId="4" xfId="0" applyNumberFormat="1" applyFont="1" applyBorder="1" applyAlignment="1" applyProtection="1">
      <alignment horizontal="center" vertical="center"/>
      <protection locked="0"/>
    </xf>
    <xf numFmtId="0" fontId="0" fillId="0" borderId="1" xfId="0" applyFont="1" applyBorder="1" applyAlignment="1" applyProtection="1">
      <alignment horizontal="left"/>
      <protection locked="0"/>
    </xf>
    <xf numFmtId="0" fontId="0" fillId="0" borderId="2" xfId="0" applyFont="1" applyBorder="1" applyAlignment="1" applyProtection="1">
      <alignment horizontal="left"/>
      <protection locked="0"/>
    </xf>
    <xf numFmtId="0" fontId="27" fillId="2" borderId="1" xfId="0" applyFont="1" applyFill="1" applyBorder="1" applyAlignment="1" applyProtection="1">
      <alignment horizontal="left" vertical="top" wrapText="1"/>
      <protection locked="0"/>
    </xf>
    <xf numFmtId="0" fontId="27" fillId="2" borderId="3" xfId="0" applyFont="1" applyFill="1" applyBorder="1" applyAlignment="1" applyProtection="1">
      <alignment horizontal="left" vertical="top" wrapText="1"/>
      <protection locked="0"/>
    </xf>
    <xf numFmtId="9" fontId="24" fillId="2" borderId="1" xfId="0" applyNumberFormat="1" applyFont="1" applyFill="1" applyBorder="1" applyAlignment="1" applyProtection="1">
      <alignment horizontal="center" vertical="center"/>
      <protection locked="0"/>
    </xf>
    <xf numFmtId="0" fontId="81" fillId="0" borderId="6" xfId="0" applyFont="1" applyFill="1" applyBorder="1" applyAlignment="1" applyProtection="1">
      <alignment horizontal="center" vertical="center"/>
      <protection locked="0"/>
    </xf>
    <xf numFmtId="0" fontId="24" fillId="0" borderId="2" xfId="0" applyFont="1" applyBorder="1" applyAlignment="1" applyProtection="1">
      <alignment horizontal="left" vertical="center"/>
      <protection locked="0"/>
    </xf>
    <xf numFmtId="0" fontId="15" fillId="10" borderId="12" xfId="0" applyFont="1" applyFill="1" applyBorder="1" applyAlignment="1" applyProtection="1">
      <alignment horizontal="center" vertical="center"/>
      <protection locked="0"/>
    </xf>
    <xf numFmtId="0" fontId="15" fillId="10" borderId="13" xfId="0" applyFont="1" applyFill="1" applyBorder="1" applyAlignment="1" applyProtection="1">
      <alignment horizontal="center" vertical="center"/>
      <protection locked="0"/>
    </xf>
    <xf numFmtId="0" fontId="15" fillId="10" borderId="6" xfId="0" applyFont="1" applyFill="1" applyBorder="1" applyAlignment="1" applyProtection="1">
      <alignment horizontal="center" vertical="center"/>
      <protection locked="0"/>
    </xf>
    <xf numFmtId="0" fontId="15" fillId="10" borderId="6" xfId="0" applyFont="1" applyFill="1" applyBorder="1" applyAlignment="1" applyProtection="1">
      <alignment horizontal="center" vertical="center" wrapText="1"/>
      <protection locked="0"/>
    </xf>
    <xf numFmtId="0" fontId="15" fillId="23" borderId="0" xfId="0" applyFont="1" applyFill="1" applyBorder="1" applyAlignment="1" applyProtection="1">
      <alignment horizontal="center" vertical="center" wrapText="1"/>
      <protection locked="0"/>
    </xf>
    <xf numFmtId="0" fontId="48" fillId="17" borderId="21" xfId="0" applyFont="1" applyFill="1" applyBorder="1" applyAlignment="1" applyProtection="1">
      <alignment horizontal="center" vertical="center"/>
      <protection locked="0"/>
    </xf>
    <xf numFmtId="0" fontId="48" fillId="17" borderId="22" xfId="0" applyFont="1" applyFill="1" applyBorder="1" applyAlignment="1" applyProtection="1">
      <alignment horizontal="center" vertical="center"/>
      <protection locked="0"/>
    </xf>
    <xf numFmtId="0" fontId="48" fillId="17" borderId="23" xfId="0" applyFont="1" applyFill="1" applyBorder="1" applyAlignment="1" applyProtection="1">
      <alignment horizontal="center" vertical="center"/>
      <protection locked="0"/>
    </xf>
    <xf numFmtId="0" fontId="48" fillId="17" borderId="24" xfId="0" applyFont="1" applyFill="1" applyBorder="1" applyAlignment="1" applyProtection="1">
      <alignment horizontal="center" vertical="center"/>
      <protection locked="0"/>
    </xf>
    <xf numFmtId="0" fontId="48" fillId="17" borderId="0" xfId="0" applyFont="1" applyFill="1" applyBorder="1" applyAlignment="1" applyProtection="1">
      <alignment horizontal="center" vertical="center"/>
      <protection locked="0"/>
    </xf>
    <xf numFmtId="0" fontId="48" fillId="17" borderId="25" xfId="0" applyFont="1" applyFill="1" applyBorder="1" applyAlignment="1" applyProtection="1">
      <alignment horizontal="center" vertical="center"/>
      <protection locked="0"/>
    </xf>
    <xf numFmtId="0" fontId="48" fillId="17" borderId="26" xfId="0" applyFont="1" applyFill="1" applyBorder="1" applyAlignment="1" applyProtection="1">
      <alignment horizontal="center" vertical="top"/>
      <protection locked="0"/>
    </xf>
    <xf numFmtId="0" fontId="48" fillId="17" borderId="27" xfId="0" applyFont="1" applyFill="1" applyBorder="1" applyAlignment="1" applyProtection="1">
      <alignment horizontal="center" vertical="top"/>
      <protection locked="0"/>
    </xf>
    <xf numFmtId="0" fontId="48" fillId="17" borderId="28" xfId="0" applyFont="1" applyFill="1" applyBorder="1" applyAlignment="1" applyProtection="1">
      <alignment horizontal="center" vertical="top"/>
      <protection locked="0"/>
    </xf>
    <xf numFmtId="49" fontId="24" fillId="0" borderId="4" xfId="0" applyNumberFormat="1" applyFont="1" applyBorder="1" applyAlignment="1" applyProtection="1">
      <alignment horizontal="center" vertical="top"/>
      <protection locked="0"/>
    </xf>
    <xf numFmtId="0" fontId="63" fillId="0" borderId="0" xfId="0" applyFont="1" applyFill="1" applyBorder="1" applyAlignment="1" applyProtection="1">
      <alignment horizontal="left" vertical="center" wrapText="1"/>
      <protection locked="0"/>
    </xf>
    <xf numFmtId="0" fontId="27" fillId="0" borderId="0" xfId="0" applyFont="1" applyAlignment="1" applyProtection="1">
      <alignment horizontal="left" vertical="center" wrapText="1"/>
      <protection locked="0"/>
    </xf>
    <xf numFmtId="0" fontId="24" fillId="0" borderId="8" xfId="0" applyFont="1" applyBorder="1" applyAlignment="1" applyProtection="1">
      <alignment horizontal="center" vertical="top" wrapText="1"/>
      <protection locked="0"/>
    </xf>
    <xf numFmtId="0" fontId="24" fillId="0" borderId="9" xfId="0" applyFont="1" applyBorder="1" applyAlignment="1" applyProtection="1">
      <alignment horizontal="center" vertical="top" wrapText="1"/>
      <protection locked="0"/>
    </xf>
    <xf numFmtId="0" fontId="24" fillId="0" borderId="10" xfId="0" applyFont="1" applyBorder="1" applyAlignment="1" applyProtection="1">
      <alignment horizontal="center" vertical="top" wrapText="1"/>
      <protection locked="0"/>
    </xf>
    <xf numFmtId="0" fontId="24" fillId="0" borderId="16" xfId="0" applyFont="1" applyBorder="1" applyAlignment="1" applyProtection="1">
      <alignment horizontal="center" vertical="top" wrapText="1"/>
      <protection locked="0"/>
    </xf>
    <xf numFmtId="0" fontId="24" fillId="0" borderId="0" xfId="0" applyFont="1" applyBorder="1" applyAlignment="1" applyProtection="1">
      <alignment horizontal="center" vertical="top" wrapText="1"/>
      <protection locked="0"/>
    </xf>
    <xf numFmtId="0" fontId="24" fillId="0" borderId="17" xfId="0" applyFont="1" applyBorder="1" applyAlignment="1" applyProtection="1">
      <alignment horizontal="center" vertical="top" wrapText="1"/>
      <protection locked="0"/>
    </xf>
    <xf numFmtId="0" fontId="24" fillId="0" borderId="18" xfId="0" applyFont="1" applyBorder="1" applyAlignment="1" applyProtection="1">
      <alignment horizontal="center" vertical="top" wrapText="1"/>
      <protection locked="0"/>
    </xf>
    <xf numFmtId="0" fontId="24" fillId="0" borderId="5" xfId="0" applyFont="1" applyBorder="1" applyAlignment="1" applyProtection="1">
      <alignment horizontal="center" vertical="top" wrapText="1"/>
      <protection locked="0"/>
    </xf>
    <xf numFmtId="0" fontId="24" fillId="0" borderId="19" xfId="0" applyFont="1" applyBorder="1" applyAlignment="1" applyProtection="1">
      <alignment horizontal="center" vertical="top" wrapText="1"/>
      <protection locked="0"/>
    </xf>
    <xf numFmtId="0" fontId="22" fillId="10" borderId="8" xfId="0" applyFont="1" applyFill="1" applyBorder="1" applyAlignment="1" applyProtection="1">
      <alignment horizontal="left" vertical="top"/>
      <protection locked="0"/>
    </xf>
    <xf numFmtId="0" fontId="22" fillId="10" borderId="9" xfId="0" applyFont="1" applyFill="1" applyBorder="1" applyAlignment="1" applyProtection="1">
      <alignment horizontal="left" vertical="top"/>
      <protection locked="0"/>
    </xf>
    <xf numFmtId="0" fontId="22" fillId="10" borderId="10" xfId="0" applyFont="1" applyFill="1" applyBorder="1" applyAlignment="1" applyProtection="1">
      <alignment horizontal="left" vertical="top"/>
      <protection locked="0"/>
    </xf>
    <xf numFmtId="0" fontId="22" fillId="10" borderId="16" xfId="0" applyFont="1" applyFill="1" applyBorder="1" applyAlignment="1" applyProtection="1">
      <alignment horizontal="left" vertical="top"/>
      <protection locked="0"/>
    </xf>
    <xf numFmtId="0" fontId="22" fillId="10" borderId="0" xfId="0" applyFont="1" applyFill="1" applyBorder="1" applyAlignment="1" applyProtection="1">
      <alignment horizontal="left" vertical="top"/>
      <protection locked="0"/>
    </xf>
    <xf numFmtId="0" fontId="22" fillId="10" borderId="17" xfId="0" applyFont="1" applyFill="1" applyBorder="1" applyAlignment="1" applyProtection="1">
      <alignment horizontal="left" vertical="top"/>
      <protection locked="0"/>
    </xf>
    <xf numFmtId="0" fontId="22" fillId="10" borderId="18" xfId="0" applyFont="1" applyFill="1" applyBorder="1" applyAlignment="1" applyProtection="1">
      <alignment horizontal="left" vertical="top"/>
      <protection locked="0"/>
    </xf>
    <xf numFmtId="0" fontId="22" fillId="10" borderId="5" xfId="0" applyFont="1" applyFill="1" applyBorder="1" applyAlignment="1" applyProtection="1">
      <alignment horizontal="left" vertical="top"/>
      <protection locked="0"/>
    </xf>
    <xf numFmtId="0" fontId="22" fillId="10" borderId="19" xfId="0" applyFont="1" applyFill="1" applyBorder="1" applyAlignment="1" applyProtection="1">
      <alignment horizontal="left" vertical="top"/>
      <protection locked="0"/>
    </xf>
    <xf numFmtId="49" fontId="24" fillId="0" borderId="8" xfId="0" applyNumberFormat="1" applyFont="1" applyBorder="1" applyAlignment="1" applyProtection="1">
      <alignment horizontal="left" vertical="top"/>
      <protection locked="0"/>
    </xf>
    <xf numFmtId="49" fontId="24" fillId="0" borderId="9" xfId="0" applyNumberFormat="1" applyFont="1" applyBorder="1" applyAlignment="1" applyProtection="1">
      <alignment horizontal="left" vertical="top"/>
      <protection locked="0"/>
    </xf>
    <xf numFmtId="49" fontId="24" fillId="0" borderId="10" xfId="0" applyNumberFormat="1" applyFont="1" applyBorder="1" applyAlignment="1" applyProtection="1">
      <alignment horizontal="left" vertical="top"/>
      <protection locked="0"/>
    </xf>
    <xf numFmtId="49" fontId="24" fillId="0" borderId="16" xfId="0" applyNumberFormat="1" applyFont="1" applyBorder="1" applyAlignment="1" applyProtection="1">
      <alignment horizontal="left" vertical="top"/>
      <protection locked="0"/>
    </xf>
    <xf numFmtId="49" fontId="24" fillId="0" borderId="0" xfId="0" applyNumberFormat="1" applyFont="1" applyBorder="1" applyAlignment="1" applyProtection="1">
      <alignment horizontal="left" vertical="top"/>
      <protection locked="0"/>
    </xf>
    <xf numFmtId="49" fontId="24" fillId="0" borderId="17" xfId="0" applyNumberFormat="1" applyFont="1" applyBorder="1" applyAlignment="1" applyProtection="1">
      <alignment horizontal="left" vertical="top"/>
      <protection locked="0"/>
    </xf>
    <xf numFmtId="49" fontId="24" fillId="0" borderId="18" xfId="0" applyNumberFormat="1" applyFont="1" applyBorder="1" applyAlignment="1" applyProtection="1">
      <alignment horizontal="left" vertical="top"/>
      <protection locked="0"/>
    </xf>
    <xf numFmtId="49" fontId="24" fillId="0" borderId="5" xfId="0" applyNumberFormat="1" applyFont="1" applyBorder="1" applyAlignment="1" applyProtection="1">
      <alignment horizontal="left" vertical="top"/>
      <protection locked="0"/>
    </xf>
    <xf numFmtId="49" fontId="24" fillId="0" borderId="19" xfId="0" applyNumberFormat="1" applyFont="1" applyBorder="1" applyAlignment="1" applyProtection="1">
      <alignment horizontal="left" vertical="top"/>
      <protection locked="0"/>
    </xf>
    <xf numFmtId="0" fontId="50" fillId="0" borderId="1" xfId="0" applyFont="1" applyBorder="1" applyAlignment="1" applyProtection="1">
      <alignment horizontal="center" vertical="center" wrapText="1"/>
      <protection locked="0"/>
    </xf>
    <xf numFmtId="0" fontId="50" fillId="0" borderId="2" xfId="0" applyFont="1" applyBorder="1" applyAlignment="1" applyProtection="1">
      <alignment horizontal="center" vertical="center" wrapText="1"/>
      <protection locked="0"/>
    </xf>
    <xf numFmtId="0" fontId="50" fillId="0" borderId="3" xfId="0" applyFont="1" applyBorder="1" applyAlignment="1" applyProtection="1">
      <alignment horizontal="center" vertical="center" wrapText="1"/>
      <protection locked="0"/>
    </xf>
    <xf numFmtId="0" fontId="45" fillId="10" borderId="1" xfId="0" applyFont="1" applyFill="1" applyBorder="1" applyAlignment="1" applyProtection="1">
      <alignment vertical="top" wrapText="1"/>
      <protection locked="0"/>
    </xf>
    <xf numFmtId="0" fontId="45" fillId="10" borderId="3" xfId="0" applyFont="1" applyFill="1" applyBorder="1" applyAlignment="1" applyProtection="1">
      <alignment vertical="top" wrapText="1"/>
      <protection locked="0"/>
    </xf>
    <xf numFmtId="0" fontId="62" fillId="0" borderId="1" xfId="0" applyFont="1" applyBorder="1" applyAlignment="1" applyProtection="1">
      <alignment horizontal="center" vertical="center"/>
    </xf>
    <xf numFmtId="0" fontId="62" fillId="0" borderId="3" xfId="0" applyFont="1" applyBorder="1" applyAlignment="1" applyProtection="1">
      <alignment horizontal="center" vertical="center"/>
    </xf>
    <xf numFmtId="0" fontId="45" fillId="10" borderId="1" xfId="0" applyFont="1" applyFill="1" applyBorder="1" applyAlignment="1" applyProtection="1">
      <alignment horizontal="left" vertical="top" wrapText="1"/>
      <protection locked="0"/>
    </xf>
    <xf numFmtId="0" fontId="45" fillId="10" borderId="2" xfId="0" applyFont="1" applyFill="1" applyBorder="1" applyAlignment="1" applyProtection="1">
      <alignment horizontal="left" vertical="top" wrapText="1"/>
      <protection locked="0"/>
    </xf>
    <xf numFmtId="4" fontId="62" fillId="0" borderId="1" xfId="0" applyNumberFormat="1" applyFont="1" applyBorder="1" applyAlignment="1" applyProtection="1">
      <alignment horizontal="center" vertical="center" wrapText="1"/>
    </xf>
    <xf numFmtId="0" fontId="62" fillId="0" borderId="3" xfId="0" applyFont="1" applyBorder="1" applyAlignment="1" applyProtection="1">
      <alignment horizontal="center" vertical="center" wrapText="1"/>
    </xf>
    <xf numFmtId="4" fontId="62" fillId="0" borderId="1" xfId="0" applyNumberFormat="1" applyFont="1" applyBorder="1" applyAlignment="1" applyProtection="1">
      <alignment horizontal="center" vertical="center"/>
    </xf>
    <xf numFmtId="0" fontId="62" fillId="0" borderId="1" xfId="0" applyFont="1" applyBorder="1" applyAlignment="1" applyProtection="1">
      <alignment horizontal="center" vertical="center" wrapText="1"/>
    </xf>
    <xf numFmtId="0" fontId="45" fillId="10" borderId="1" xfId="0" applyFont="1" applyFill="1" applyBorder="1" applyAlignment="1" applyProtection="1">
      <alignment horizontal="left" vertical="center" wrapText="1"/>
      <protection locked="0"/>
    </xf>
    <xf numFmtId="0" fontId="45" fillId="10" borderId="3" xfId="0" applyFont="1" applyFill="1" applyBorder="1" applyAlignment="1" applyProtection="1">
      <alignment horizontal="left" vertical="center" wrapText="1"/>
      <protection locked="0"/>
    </xf>
    <xf numFmtId="0" fontId="45" fillId="10" borderId="1" xfId="0" applyFont="1" applyFill="1" applyBorder="1" applyAlignment="1" applyProtection="1">
      <alignment horizontal="center" vertical="center"/>
      <protection locked="0"/>
    </xf>
    <xf numFmtId="0" fontId="45" fillId="10" borderId="3" xfId="0" applyFont="1" applyFill="1" applyBorder="1" applyAlignment="1" applyProtection="1">
      <alignment horizontal="center" vertical="center"/>
      <protection locked="0"/>
    </xf>
    <xf numFmtId="0" fontId="24" fillId="11" borderId="1" xfId="0" applyFont="1" applyFill="1" applyBorder="1" applyAlignment="1" applyProtection="1">
      <alignment horizontal="center" vertical="center"/>
      <protection locked="0"/>
    </xf>
    <xf numFmtId="0" fontId="24" fillId="11" borderId="2" xfId="0" applyFont="1" applyFill="1" applyBorder="1" applyAlignment="1" applyProtection="1">
      <alignment horizontal="center" vertical="center"/>
      <protection locked="0"/>
    </xf>
    <xf numFmtId="0" fontId="24" fillId="11" borderId="3" xfId="0" applyFont="1" applyFill="1" applyBorder="1" applyAlignment="1" applyProtection="1">
      <alignment horizontal="center" vertical="center"/>
      <protection locked="0"/>
    </xf>
    <xf numFmtId="0" fontId="15" fillId="10" borderId="1" xfId="0" applyFont="1" applyFill="1" applyBorder="1" applyAlignment="1" applyProtection="1">
      <alignment horizontal="center" vertical="center" wrapText="1"/>
      <protection locked="0"/>
    </xf>
    <xf numFmtId="0" fontId="15" fillId="10" borderId="2" xfId="0" applyFont="1" applyFill="1" applyBorder="1" applyAlignment="1" applyProtection="1">
      <alignment horizontal="center" vertical="center" wrapText="1"/>
      <protection locked="0"/>
    </xf>
    <xf numFmtId="0" fontId="15" fillId="10" borderId="3" xfId="0" applyFont="1" applyFill="1" applyBorder="1" applyAlignment="1" applyProtection="1">
      <alignment horizontal="center" vertical="center" wrapText="1"/>
      <protection locked="0"/>
    </xf>
    <xf numFmtId="0" fontId="79" fillId="5" borderId="1" xfId="0" applyFont="1" applyFill="1" applyBorder="1" applyAlignment="1" applyProtection="1">
      <alignment horizontal="center"/>
      <protection locked="0"/>
    </xf>
    <xf numFmtId="0" fontId="79" fillId="5" borderId="2" xfId="0" applyFont="1" applyFill="1" applyBorder="1" applyAlignment="1" applyProtection="1">
      <alignment horizontal="center"/>
      <protection locked="0"/>
    </xf>
    <xf numFmtId="0" fontId="79" fillId="5" borderId="3" xfId="0" applyFont="1" applyFill="1" applyBorder="1" applyAlignment="1" applyProtection="1">
      <alignment horizontal="center"/>
      <protection locked="0"/>
    </xf>
    <xf numFmtId="0" fontId="103" fillId="5" borderId="1" xfId="0" applyFont="1" applyFill="1" applyBorder="1" applyAlignment="1" applyProtection="1">
      <alignment horizontal="center" vertical="top" wrapText="1"/>
      <protection locked="0"/>
    </xf>
    <xf numFmtId="0" fontId="103" fillId="5" borderId="2" xfId="0" applyFont="1" applyFill="1" applyBorder="1" applyAlignment="1" applyProtection="1">
      <alignment horizontal="center" vertical="top" wrapText="1"/>
      <protection locked="0"/>
    </xf>
    <xf numFmtId="0" fontId="103" fillId="5" borderId="3" xfId="0" applyFont="1" applyFill="1" applyBorder="1" applyAlignment="1" applyProtection="1">
      <alignment horizontal="center" vertical="top" wrapText="1"/>
      <protection locked="0"/>
    </xf>
    <xf numFmtId="0" fontId="79" fillId="0" borderId="1" xfId="0" applyFont="1" applyBorder="1" applyAlignment="1" applyProtection="1">
      <alignment horizontal="center" vertical="center" wrapText="1"/>
      <protection locked="0"/>
    </xf>
    <xf numFmtId="0" fontId="79" fillId="0" borderId="2" xfId="0" applyFont="1" applyBorder="1" applyAlignment="1" applyProtection="1">
      <alignment horizontal="center" vertical="center" wrapText="1"/>
      <protection locked="0"/>
    </xf>
    <xf numFmtId="0" fontId="79" fillId="0" borderId="3" xfId="0" applyFont="1" applyBorder="1" applyAlignment="1" applyProtection="1">
      <alignment horizontal="center" vertical="center" wrapText="1"/>
      <protection locked="0"/>
    </xf>
    <xf numFmtId="0" fontId="79" fillId="0" borderId="1" xfId="0" applyNumberFormat="1" applyFont="1" applyBorder="1" applyAlignment="1" applyProtection="1">
      <alignment horizontal="center" vertical="center"/>
      <protection locked="0"/>
    </xf>
    <xf numFmtId="0" fontId="79" fillId="0" borderId="2" xfId="0" applyNumberFormat="1" applyFont="1" applyBorder="1" applyAlignment="1" applyProtection="1">
      <alignment horizontal="center" vertical="center"/>
      <protection locked="0"/>
    </xf>
    <xf numFmtId="0" fontId="79" fillId="0" borderId="3" xfId="0" applyNumberFormat="1" applyFont="1" applyBorder="1" applyAlignment="1" applyProtection="1">
      <alignment horizontal="center" vertical="center"/>
      <protection locked="0"/>
    </xf>
    <xf numFmtId="0" fontId="62" fillId="0" borderId="1" xfId="0" applyFont="1" applyBorder="1" applyAlignment="1" applyProtection="1">
      <alignment horizontal="center"/>
      <protection locked="0"/>
    </xf>
    <xf numFmtId="0" fontId="62" fillId="0" borderId="2" xfId="0" applyFont="1" applyBorder="1" applyAlignment="1" applyProtection="1">
      <alignment horizontal="center"/>
      <protection locked="0"/>
    </xf>
    <xf numFmtId="0" fontId="62" fillId="0" borderId="3" xfId="0" applyFont="1" applyBorder="1" applyAlignment="1" applyProtection="1">
      <alignment horizontal="center"/>
      <protection locked="0"/>
    </xf>
    <xf numFmtId="0" fontId="74" fillId="2" borderId="1" xfId="0" applyFont="1" applyFill="1" applyBorder="1" applyAlignment="1" applyProtection="1">
      <alignment horizontal="left" vertical="top" wrapText="1"/>
      <protection locked="0"/>
    </xf>
    <xf numFmtId="0" fontId="74" fillId="2" borderId="3" xfId="0" applyFont="1" applyFill="1" applyBorder="1" applyAlignment="1" applyProtection="1">
      <alignment horizontal="left" vertical="top" wrapText="1"/>
      <protection locked="0"/>
    </xf>
    <xf numFmtId="0" fontId="79" fillId="0" borderId="1" xfId="0" applyFont="1" applyBorder="1" applyAlignment="1" applyProtection="1">
      <alignment horizontal="center" vertical="center"/>
    </xf>
    <xf numFmtId="0" fontId="79" fillId="0" borderId="3" xfId="0" applyFont="1" applyBorder="1" applyAlignment="1" applyProtection="1">
      <alignment horizontal="center" vertical="center"/>
    </xf>
    <xf numFmtId="0" fontId="79" fillId="0" borderId="4" xfId="0" applyFont="1" applyBorder="1" applyAlignment="1" applyProtection="1">
      <alignment horizontal="center" vertical="center"/>
    </xf>
    <xf numFmtId="0" fontId="63" fillId="0" borderId="0" xfId="0" applyFont="1" applyBorder="1" applyAlignment="1" applyProtection="1">
      <alignment horizontal="left" vertical="top" wrapText="1"/>
      <protection locked="0"/>
    </xf>
    <xf numFmtId="49" fontId="24" fillId="0" borderId="4" xfId="0" applyNumberFormat="1" applyFont="1" applyBorder="1" applyAlignment="1" applyProtection="1">
      <alignment horizontal="left" vertical="top"/>
      <protection locked="0"/>
    </xf>
    <xf numFmtId="0" fontId="72" fillId="10" borderId="1" xfId="0" applyFont="1" applyFill="1" applyBorder="1" applyAlignment="1" applyProtection="1">
      <alignment horizontal="left" vertical="center"/>
      <protection locked="0"/>
    </xf>
    <xf numFmtId="0" fontId="72" fillId="10" borderId="2" xfId="0" applyFont="1" applyFill="1" applyBorder="1" applyAlignment="1" applyProtection="1">
      <alignment horizontal="left" vertical="center"/>
      <protection locked="0"/>
    </xf>
    <xf numFmtId="0" fontId="72" fillId="10" borderId="3" xfId="0" applyFont="1" applyFill="1" applyBorder="1" applyAlignment="1" applyProtection="1">
      <alignment horizontal="left" vertical="center"/>
      <protection locked="0"/>
    </xf>
    <xf numFmtId="0" fontId="72" fillId="10" borderId="1" xfId="0" applyFont="1" applyFill="1" applyBorder="1" applyAlignment="1" applyProtection="1">
      <alignment horizontal="left" vertical="center" wrapText="1"/>
      <protection locked="0"/>
    </xf>
    <xf numFmtId="0" fontId="72" fillId="10" borderId="2" xfId="0" applyFont="1" applyFill="1" applyBorder="1" applyAlignment="1" applyProtection="1">
      <alignment horizontal="left" vertical="center" wrapText="1"/>
      <protection locked="0"/>
    </xf>
    <xf numFmtId="0" fontId="72" fillId="10" borderId="3" xfId="0" applyFont="1" applyFill="1" applyBorder="1" applyAlignment="1" applyProtection="1">
      <alignment horizontal="left" vertical="center" wrapText="1"/>
      <protection locked="0"/>
    </xf>
    <xf numFmtId="0" fontId="79" fillId="0" borderId="4" xfId="0" applyNumberFormat="1" applyFont="1" applyBorder="1" applyAlignment="1" applyProtection="1">
      <alignment horizontal="center" vertical="top"/>
    </xf>
    <xf numFmtId="0" fontId="72" fillId="10" borderId="1" xfId="0" applyFont="1" applyFill="1" applyBorder="1" applyAlignment="1" applyProtection="1">
      <alignment horizontal="center" vertical="center" wrapText="1"/>
    </xf>
    <xf numFmtId="0" fontId="72" fillId="10" borderId="3" xfId="0" applyFont="1" applyFill="1" applyBorder="1" applyAlignment="1" applyProtection="1">
      <alignment horizontal="center" vertical="center" wrapText="1"/>
    </xf>
    <xf numFmtId="15" fontId="79" fillId="0" borderId="1" xfId="0" applyNumberFormat="1" applyFont="1" applyBorder="1" applyAlignment="1" applyProtection="1">
      <alignment horizontal="center" vertical="center" wrapText="1"/>
      <protection locked="0"/>
    </xf>
    <xf numFmtId="14" fontId="79" fillId="0" borderId="1" xfId="0" applyNumberFormat="1" applyFont="1" applyBorder="1" applyAlignment="1" applyProtection="1">
      <alignment horizontal="center" vertical="center"/>
    </xf>
    <xf numFmtId="14" fontId="79" fillId="0" borderId="3" xfId="0" applyNumberFormat="1" applyFont="1" applyBorder="1" applyAlignment="1" applyProtection="1">
      <alignment horizontal="center" vertical="center"/>
    </xf>
    <xf numFmtId="0" fontId="72" fillId="10" borderId="4" xfId="0" applyFont="1" applyFill="1" applyBorder="1" applyAlignment="1" applyProtection="1">
      <alignment horizontal="center" vertical="center"/>
      <protection locked="0"/>
    </xf>
    <xf numFmtId="0" fontId="72" fillId="10" borderId="2" xfId="0" applyFont="1" applyFill="1" applyBorder="1" applyAlignment="1" applyProtection="1">
      <alignment horizontal="center" vertical="center"/>
      <protection locked="0"/>
    </xf>
    <xf numFmtId="0" fontId="72" fillId="10" borderId="3" xfId="0" applyFont="1" applyFill="1" applyBorder="1" applyAlignment="1" applyProtection="1">
      <alignment horizontal="center" vertical="center"/>
      <protection locked="0"/>
    </xf>
    <xf numFmtId="0" fontId="77" fillId="0" borderId="29" xfId="0" applyFont="1" applyFill="1" applyBorder="1" applyAlignment="1" applyProtection="1">
      <alignment horizontal="center" vertical="center"/>
      <protection locked="0"/>
    </xf>
    <xf numFmtId="0" fontId="77" fillId="0" borderId="35" xfId="0" applyFont="1" applyFill="1" applyBorder="1" applyAlignment="1" applyProtection="1">
      <alignment horizontal="center" vertical="center"/>
      <protection locked="0"/>
    </xf>
    <xf numFmtId="0" fontId="88" fillId="0" borderId="35" xfId="0" applyFont="1" applyBorder="1" applyAlignment="1" applyProtection="1">
      <alignment horizontal="center" vertical="center" wrapText="1"/>
      <protection locked="0"/>
    </xf>
    <xf numFmtId="0" fontId="88" fillId="0" borderId="35" xfId="0" applyFont="1" applyBorder="1" applyAlignment="1" applyProtection="1">
      <alignment horizontal="center" vertical="center"/>
      <protection locked="0"/>
    </xf>
    <xf numFmtId="0" fontId="72" fillId="10" borderId="42" xfId="0" applyFont="1" applyFill="1" applyBorder="1" applyAlignment="1" applyProtection="1">
      <alignment horizontal="center" vertical="center"/>
      <protection locked="0"/>
    </xf>
    <xf numFmtId="0" fontId="72" fillId="10" borderId="41" xfId="0" applyFont="1" applyFill="1" applyBorder="1" applyAlignment="1" applyProtection="1">
      <alignment horizontal="center" vertical="center"/>
      <protection locked="0"/>
    </xf>
    <xf numFmtId="0" fontId="88" fillId="0" borderId="29" xfId="0" applyFont="1" applyBorder="1" applyAlignment="1" applyProtection="1">
      <alignment horizontal="center" vertical="center" wrapText="1"/>
      <protection locked="0"/>
    </xf>
    <xf numFmtId="0" fontId="88" fillId="0" borderId="29" xfId="0" applyFont="1" applyBorder="1" applyAlignment="1" applyProtection="1">
      <alignment horizontal="center" vertical="center"/>
      <protection locked="0"/>
    </xf>
    <xf numFmtId="0" fontId="72" fillId="10" borderId="20" xfId="0" applyFont="1" applyFill="1" applyBorder="1" applyAlignment="1" applyProtection="1">
      <alignment horizontal="center" vertical="center"/>
      <protection locked="0"/>
    </xf>
    <xf numFmtId="0" fontId="88" fillId="0" borderId="35" xfId="0" applyFont="1" applyFill="1" applyBorder="1" applyAlignment="1" applyProtection="1">
      <alignment horizontal="center" vertical="center" wrapText="1"/>
      <protection locked="0"/>
    </xf>
    <xf numFmtId="0" fontId="88" fillId="0" borderId="29" xfId="0" applyFont="1" applyFill="1" applyBorder="1" applyAlignment="1" applyProtection="1">
      <alignment horizontal="center" vertical="center" wrapText="1"/>
      <protection locked="0"/>
    </xf>
    <xf numFmtId="0" fontId="88" fillId="0" borderId="4" xfId="0" applyFont="1" applyFill="1" applyBorder="1" applyAlignment="1" applyProtection="1">
      <alignment horizontal="center" vertical="center" wrapText="1"/>
      <protection locked="0"/>
    </xf>
    <xf numFmtId="0" fontId="62" fillId="0" borderId="1" xfId="0" applyFont="1" applyBorder="1" applyAlignment="1" applyProtection="1">
      <alignment horizontal="left" vertical="top" wrapText="1"/>
      <protection locked="0"/>
    </xf>
    <xf numFmtId="0" fontId="62" fillId="0" borderId="2" xfId="0" applyFont="1" applyBorder="1" applyAlignment="1" applyProtection="1">
      <alignment horizontal="left" vertical="top" wrapText="1"/>
      <protection locked="0"/>
    </xf>
    <xf numFmtId="0" fontId="62" fillId="0" borderId="3" xfId="0" applyFont="1" applyBorder="1" applyAlignment="1" applyProtection="1">
      <alignment horizontal="left" vertical="top" wrapText="1"/>
      <protection locked="0"/>
    </xf>
    <xf numFmtId="0" fontId="62" fillId="0" borderId="4" xfId="0" applyFont="1" applyBorder="1" applyAlignment="1" applyProtection="1">
      <alignment horizontal="center" vertical="center" wrapText="1"/>
      <protection locked="0"/>
    </xf>
    <xf numFmtId="0" fontId="62" fillId="0" borderId="1" xfId="0" applyFont="1" applyBorder="1" applyAlignment="1" applyProtection="1">
      <alignment horizontal="center" vertical="center"/>
      <protection locked="0"/>
    </xf>
    <xf numFmtId="0" fontId="62" fillId="0" borderId="2" xfId="0" applyFont="1" applyBorder="1" applyAlignment="1" applyProtection="1">
      <alignment horizontal="center" vertical="center"/>
      <protection locked="0"/>
    </xf>
    <xf numFmtId="0" fontId="62" fillId="0" borderId="3" xfId="0" applyFont="1" applyBorder="1" applyAlignment="1" applyProtection="1">
      <alignment horizontal="center" vertical="center"/>
      <protection locked="0"/>
    </xf>
    <xf numFmtId="0" fontId="62" fillId="0" borderId="1" xfId="0" applyFont="1" applyBorder="1" applyAlignment="1" applyProtection="1">
      <alignment horizontal="center" vertical="center" wrapText="1"/>
      <protection locked="0"/>
    </xf>
    <xf numFmtId="0" fontId="62" fillId="0" borderId="2" xfId="0" applyFont="1" applyBorder="1" applyAlignment="1" applyProtection="1">
      <alignment horizontal="center" vertical="center" wrapText="1"/>
      <protection locked="0"/>
    </xf>
    <xf numFmtId="0" fontId="72" fillId="10" borderId="1" xfId="0" applyFont="1" applyFill="1" applyBorder="1" applyAlignment="1" applyProtection="1">
      <alignment horizontal="center" vertical="top"/>
      <protection locked="0"/>
    </xf>
    <xf numFmtId="0" fontId="72" fillId="10" borderId="3" xfId="0" applyFont="1" applyFill="1" applyBorder="1" applyAlignment="1" applyProtection="1">
      <alignment horizontal="center" vertical="top"/>
      <protection locked="0"/>
    </xf>
    <xf numFmtId="0" fontId="62" fillId="0" borderId="1" xfId="0" applyFont="1" applyBorder="1" applyAlignment="1" applyProtection="1">
      <alignment horizontal="center" wrapText="1"/>
      <protection locked="0"/>
    </xf>
    <xf numFmtId="0" fontId="62" fillId="0" borderId="2" xfId="0" applyFont="1" applyBorder="1" applyAlignment="1" applyProtection="1">
      <alignment horizontal="center" wrapText="1"/>
      <protection locked="0"/>
    </xf>
    <xf numFmtId="0" fontId="62" fillId="0" borderId="3" xfId="0" applyFont="1" applyBorder="1" applyAlignment="1" applyProtection="1">
      <alignment horizontal="center" wrapText="1"/>
      <protection locked="0"/>
    </xf>
    <xf numFmtId="0" fontId="74" fillId="2" borderId="1" xfId="0" applyFont="1" applyFill="1" applyBorder="1" applyAlignment="1" applyProtection="1">
      <alignment horizontal="center" vertical="center"/>
      <protection locked="0"/>
    </xf>
    <xf numFmtId="0" fontId="74" fillId="2" borderId="2" xfId="0" applyFont="1" applyFill="1" applyBorder="1" applyAlignment="1" applyProtection="1">
      <alignment horizontal="center" vertical="center"/>
      <protection locked="0"/>
    </xf>
    <xf numFmtId="0" fontId="74" fillId="2" borderId="3" xfId="0" applyFont="1" applyFill="1" applyBorder="1" applyAlignment="1" applyProtection="1">
      <alignment horizontal="center" vertical="center"/>
      <protection locked="0"/>
    </xf>
    <xf numFmtId="0" fontId="22" fillId="10" borderId="3" xfId="0" applyFont="1" applyFill="1" applyBorder="1" applyAlignment="1" applyProtection="1">
      <alignment horizontal="left"/>
      <protection locked="0"/>
    </xf>
    <xf numFmtId="17" fontId="62" fillId="0" borderId="2" xfId="0" applyNumberFormat="1" applyFont="1" applyBorder="1" applyAlignment="1" applyProtection="1">
      <alignment horizontal="center"/>
      <protection locked="0"/>
    </xf>
    <xf numFmtId="0" fontId="27" fillId="0" borderId="0" xfId="0" applyFont="1" applyFill="1" applyBorder="1" applyAlignment="1" applyProtection="1">
      <alignment horizontal="left" vertical="top" wrapText="1"/>
      <protection locked="0"/>
    </xf>
    <xf numFmtId="49" fontId="79" fillId="0" borderId="1" xfId="0" applyNumberFormat="1" applyFont="1" applyBorder="1" applyAlignment="1" applyProtection="1">
      <alignment horizontal="left" vertical="center"/>
      <protection locked="0"/>
    </xf>
    <xf numFmtId="49" fontId="79" fillId="0" borderId="2" xfId="0" applyNumberFormat="1" applyFont="1" applyBorder="1" applyAlignment="1" applyProtection="1">
      <alignment horizontal="left" vertical="center"/>
      <protection locked="0"/>
    </xf>
    <xf numFmtId="49" fontId="79" fillId="0" borderId="3" xfId="0" applyNumberFormat="1" applyFont="1" applyBorder="1" applyAlignment="1" applyProtection="1">
      <alignment horizontal="left" vertical="center"/>
      <protection locked="0"/>
    </xf>
    <xf numFmtId="0" fontId="72" fillId="10" borderId="1"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xf>
    <xf numFmtId="0" fontId="72" fillId="10" borderId="4" xfId="0" applyFont="1" applyFill="1" applyBorder="1" applyAlignment="1" applyProtection="1">
      <alignment horizontal="center" vertical="center" wrapText="1"/>
      <protection locked="0"/>
    </xf>
    <xf numFmtId="0" fontId="62" fillId="0" borderId="0" xfId="0" applyFont="1" applyFill="1" applyBorder="1" applyAlignment="1" applyProtection="1">
      <alignment horizontal="left" vertical="top" wrapText="1"/>
    </xf>
    <xf numFmtId="0" fontId="72" fillId="10" borderId="4" xfId="0" applyFont="1" applyFill="1" applyBorder="1" applyAlignment="1" applyProtection="1">
      <alignment horizontal="center" vertical="center" wrapText="1"/>
    </xf>
    <xf numFmtId="0" fontId="24" fillId="0" borderId="9" xfId="0" applyFont="1" applyBorder="1" applyAlignment="1" applyProtection="1">
      <alignment horizontal="center" vertical="top"/>
      <protection locked="0"/>
    </xf>
    <xf numFmtId="0" fontId="24" fillId="0" borderId="10" xfId="0" applyFont="1" applyBorder="1" applyAlignment="1" applyProtection="1">
      <alignment horizontal="center" vertical="top"/>
      <protection locked="0"/>
    </xf>
    <xf numFmtId="0" fontId="24" fillId="0" borderId="16" xfId="0" applyFont="1" applyBorder="1" applyAlignment="1" applyProtection="1">
      <alignment horizontal="center" vertical="top"/>
      <protection locked="0"/>
    </xf>
    <xf numFmtId="0" fontId="24" fillId="0" borderId="0" xfId="0" applyFont="1" applyBorder="1" applyAlignment="1" applyProtection="1">
      <alignment horizontal="center" vertical="top"/>
      <protection locked="0"/>
    </xf>
    <xf numFmtId="0" fontId="24" fillId="0" borderId="17" xfId="0" applyFont="1" applyBorder="1" applyAlignment="1" applyProtection="1">
      <alignment horizontal="center" vertical="top"/>
      <protection locked="0"/>
    </xf>
    <xf numFmtId="0" fontId="24" fillId="0" borderId="18" xfId="0" applyFont="1" applyBorder="1" applyAlignment="1" applyProtection="1">
      <alignment horizontal="center" vertical="top"/>
      <protection locked="0"/>
    </xf>
    <xf numFmtId="0" fontId="24" fillId="0" borderId="5" xfId="0" applyFont="1" applyBorder="1" applyAlignment="1" applyProtection="1">
      <alignment horizontal="center" vertical="top"/>
      <protection locked="0"/>
    </xf>
    <xf numFmtId="0" fontId="24" fillId="0" borderId="19" xfId="0" applyFont="1" applyBorder="1" applyAlignment="1" applyProtection="1">
      <alignment horizontal="center" vertical="top"/>
      <protection locked="0"/>
    </xf>
    <xf numFmtId="0" fontId="57" fillId="10" borderId="8" xfId="0" applyFont="1" applyFill="1" applyBorder="1" applyAlignment="1" applyProtection="1">
      <alignment horizontal="left" vertical="top" wrapText="1"/>
    </xf>
    <xf numFmtId="0" fontId="57" fillId="10" borderId="9" xfId="0" applyFont="1" applyFill="1" applyBorder="1" applyAlignment="1" applyProtection="1">
      <alignment horizontal="left" vertical="top" wrapText="1"/>
    </xf>
    <xf numFmtId="0" fontId="57" fillId="10" borderId="10" xfId="0" applyFont="1" applyFill="1" applyBorder="1" applyAlignment="1" applyProtection="1">
      <alignment horizontal="left" vertical="top" wrapText="1"/>
    </xf>
    <xf numFmtId="0" fontId="57" fillId="10" borderId="2" xfId="0" applyFont="1" applyFill="1" applyBorder="1" applyAlignment="1" applyProtection="1">
      <alignment horizontal="left" vertical="top" wrapText="1"/>
    </xf>
    <xf numFmtId="0" fontId="57" fillId="10" borderId="3" xfId="0" applyFont="1" applyFill="1" applyBorder="1" applyAlignment="1" applyProtection="1">
      <alignment horizontal="left" vertical="top" wrapText="1"/>
    </xf>
    <xf numFmtId="0" fontId="72" fillId="10" borderId="2" xfId="0" applyFont="1" applyFill="1" applyBorder="1" applyAlignment="1" applyProtection="1">
      <alignment horizontal="center" vertical="top"/>
      <protection locked="0"/>
    </xf>
    <xf numFmtId="0" fontId="79" fillId="0" borderId="1" xfId="0" applyNumberFormat="1" applyFont="1" applyBorder="1" applyAlignment="1" applyProtection="1">
      <alignment horizontal="center" vertical="center"/>
    </xf>
    <xf numFmtId="0" fontId="79" fillId="0" borderId="3" xfId="0" applyNumberFormat="1" applyFont="1" applyBorder="1" applyAlignment="1" applyProtection="1">
      <alignment horizontal="center" vertical="center"/>
    </xf>
    <xf numFmtId="0" fontId="62" fillId="2" borderId="4" xfId="0" applyFont="1" applyFill="1" applyBorder="1" applyAlignment="1" applyProtection="1">
      <alignment horizontal="center" vertical="center"/>
      <protection locked="0"/>
    </xf>
    <xf numFmtId="0" fontId="45" fillId="10" borderId="2" xfId="0" applyFont="1" applyFill="1" applyBorder="1" applyAlignment="1" applyProtection="1">
      <alignment horizontal="left" vertical="center" wrapText="1"/>
      <protection locked="0"/>
    </xf>
    <xf numFmtId="0" fontId="24" fillId="11" borderId="1" xfId="0" applyFont="1" applyFill="1" applyBorder="1" applyAlignment="1" applyProtection="1">
      <alignment horizontal="center" vertical="center" wrapText="1"/>
      <protection locked="0"/>
    </xf>
    <xf numFmtId="0" fontId="24" fillId="11" borderId="2" xfId="0" applyFont="1" applyFill="1" applyBorder="1" applyAlignment="1" applyProtection="1">
      <alignment horizontal="center" vertical="center" wrapText="1"/>
      <protection locked="0"/>
    </xf>
    <xf numFmtId="0" fontId="24" fillId="11" borderId="3" xfId="0" applyFont="1" applyFill="1" applyBorder="1" applyAlignment="1" applyProtection="1">
      <alignment horizontal="center" vertical="center" wrapText="1"/>
      <protection locked="0"/>
    </xf>
    <xf numFmtId="0" fontId="45" fillId="10" borderId="1" xfId="0" applyFont="1" applyFill="1" applyBorder="1" applyAlignment="1" applyProtection="1">
      <alignment horizontal="center" vertical="center" wrapText="1"/>
    </xf>
    <xf numFmtId="0" fontId="45" fillId="10" borderId="3" xfId="0" applyFont="1" applyFill="1" applyBorder="1" applyAlignment="1" applyProtection="1">
      <alignment horizontal="center" vertical="center" wrapText="1"/>
    </xf>
    <xf numFmtId="0" fontId="45" fillId="10" borderId="4" xfId="0" applyFont="1" applyFill="1" applyBorder="1" applyAlignment="1" applyProtection="1">
      <alignment vertical="top" wrapText="1"/>
      <protection locked="0"/>
    </xf>
    <xf numFmtId="0" fontId="45" fillId="10" borderId="1" xfId="0" applyFont="1" applyFill="1" applyBorder="1" applyAlignment="1" applyProtection="1">
      <alignment horizontal="left" vertical="top"/>
      <protection locked="0"/>
    </xf>
    <xf numFmtId="0" fontId="45" fillId="10" borderId="3" xfId="0" applyFont="1" applyFill="1" applyBorder="1" applyAlignment="1" applyProtection="1">
      <alignment horizontal="left" vertical="top"/>
      <protection locked="0"/>
    </xf>
    <xf numFmtId="3" fontId="62" fillId="0" borderId="1" xfId="2" applyNumberFormat="1" applyFont="1" applyBorder="1" applyAlignment="1" applyProtection="1">
      <alignment horizontal="center" vertical="center"/>
    </xf>
    <xf numFmtId="3" fontId="62" fillId="0" borderId="3" xfId="2" applyNumberFormat="1" applyFont="1" applyBorder="1" applyAlignment="1" applyProtection="1">
      <alignment horizontal="center" vertical="center"/>
    </xf>
    <xf numFmtId="0" fontId="74" fillId="11" borderId="1" xfId="0" applyFont="1" applyFill="1" applyBorder="1" applyAlignment="1" applyProtection="1">
      <alignment horizontal="left"/>
      <protection locked="0"/>
    </xf>
    <xf numFmtId="0" fontId="45" fillId="11" borderId="2" xfId="0" applyFont="1" applyFill="1" applyBorder="1" applyAlignment="1" applyProtection="1">
      <alignment horizontal="left"/>
      <protection locked="0"/>
    </xf>
    <xf numFmtId="0" fontId="45" fillId="11" borderId="3" xfId="0" applyFont="1" applyFill="1" applyBorder="1" applyAlignment="1" applyProtection="1">
      <alignment horizontal="left"/>
      <protection locked="0"/>
    </xf>
    <xf numFmtId="9" fontId="62" fillId="0" borderId="1" xfId="2" applyFont="1" applyBorder="1" applyAlignment="1" applyProtection="1">
      <alignment horizontal="center" vertical="center"/>
    </xf>
    <xf numFmtId="9" fontId="62" fillId="0" borderId="3" xfId="2" applyFont="1" applyBorder="1" applyAlignment="1" applyProtection="1">
      <alignment horizontal="center" vertical="center"/>
    </xf>
    <xf numFmtId="0" fontId="45" fillId="10" borderId="2" xfId="0" applyFont="1" applyFill="1" applyBorder="1" applyAlignment="1" applyProtection="1">
      <alignment horizontal="center" vertical="center"/>
      <protection locked="0"/>
    </xf>
    <xf numFmtId="0" fontId="45" fillId="10" borderId="4" xfId="0" applyFont="1" applyFill="1" applyBorder="1" applyAlignment="1" applyProtection="1">
      <alignment horizontal="left"/>
      <protection locked="0"/>
    </xf>
    <xf numFmtId="0" fontId="22" fillId="10" borderId="1" xfId="0" applyFont="1" applyFill="1" applyBorder="1" applyAlignment="1" applyProtection="1">
      <alignment horizontal="left" wrapText="1"/>
      <protection locked="0"/>
    </xf>
    <xf numFmtId="0" fontId="22" fillId="10" borderId="3" xfId="0" applyFont="1" applyFill="1" applyBorder="1" applyAlignment="1" applyProtection="1">
      <alignment horizontal="left" wrapText="1"/>
      <protection locked="0"/>
    </xf>
    <xf numFmtId="0" fontId="45" fillId="10" borderId="4" xfId="0" applyFont="1" applyFill="1" applyBorder="1" applyAlignment="1" applyProtection="1">
      <alignment horizontal="left" wrapText="1"/>
      <protection locked="0"/>
    </xf>
    <xf numFmtId="0" fontId="15" fillId="10" borderId="4" xfId="0" applyFont="1" applyFill="1" applyBorder="1" applyAlignment="1" applyProtection="1">
      <alignment horizontal="left"/>
      <protection locked="0"/>
    </xf>
    <xf numFmtId="0" fontId="24"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wrapText="1"/>
      <protection locked="0"/>
    </xf>
    <xf numFmtId="6" fontId="45" fillId="10" borderId="4" xfId="0" applyNumberFormat="1" applyFont="1" applyFill="1" applyBorder="1" applyAlignment="1" applyProtection="1">
      <alignment horizontal="left" vertical="center" wrapText="1"/>
      <protection locked="0"/>
    </xf>
    <xf numFmtId="0" fontId="74" fillId="0" borderId="1" xfId="0" applyFont="1" applyBorder="1" applyAlignment="1" applyProtection="1">
      <alignment horizontal="center" vertical="center"/>
    </xf>
    <xf numFmtId="0" fontId="74" fillId="0" borderId="3" xfId="0" applyFont="1" applyBorder="1" applyAlignment="1" applyProtection="1">
      <alignment horizontal="center" vertical="center"/>
    </xf>
    <xf numFmtId="0" fontId="74" fillId="0" borderId="1" xfId="0" applyNumberFormat="1" applyFont="1" applyBorder="1" applyAlignment="1" applyProtection="1">
      <alignment horizontal="center" vertical="center" wrapText="1"/>
      <protection locked="0"/>
    </xf>
    <xf numFmtId="0" fontId="74" fillId="0" borderId="2" xfId="0" applyNumberFormat="1" applyFont="1" applyBorder="1" applyAlignment="1" applyProtection="1">
      <alignment horizontal="center" vertical="center" wrapText="1"/>
      <protection locked="0"/>
    </xf>
    <xf numFmtId="0" fontId="74" fillId="0" borderId="3" xfId="0" applyNumberFormat="1" applyFont="1" applyBorder="1" applyAlignment="1" applyProtection="1">
      <alignment horizontal="center" vertical="center" wrapText="1"/>
      <protection locked="0"/>
    </xf>
    <xf numFmtId="6" fontId="45" fillId="10" borderId="1" xfId="0" applyNumberFormat="1" applyFont="1" applyFill="1" applyBorder="1" applyAlignment="1" applyProtection="1">
      <alignment horizontal="left" vertical="center" wrapText="1"/>
      <protection locked="0"/>
    </xf>
    <xf numFmtId="0" fontId="22" fillId="23" borderId="4" xfId="0" applyFont="1" applyFill="1" applyBorder="1" applyAlignment="1" applyProtection="1">
      <alignment horizontal="center"/>
      <protection locked="0"/>
    </xf>
    <xf numFmtId="0" fontId="45" fillId="10" borderId="1" xfId="0" applyFont="1" applyFill="1" applyBorder="1" applyAlignment="1" applyProtection="1">
      <alignment horizontal="center" vertical="center" wrapText="1"/>
      <protection locked="0"/>
    </xf>
    <xf numFmtId="0" fontId="45" fillId="10" borderId="3" xfId="0" applyFont="1" applyFill="1" applyBorder="1" applyAlignment="1" applyProtection="1">
      <alignment horizontal="center" vertical="center" wrapText="1"/>
      <protection locked="0"/>
    </xf>
    <xf numFmtId="0" fontId="87" fillId="0" borderId="0" xfId="0" applyFont="1" applyAlignment="1" applyProtection="1">
      <alignment horizontal="left" vertical="center"/>
      <protection locked="0"/>
    </xf>
    <xf numFmtId="0" fontId="45" fillId="10" borderId="1" xfId="0" applyFont="1" applyFill="1" applyBorder="1" applyAlignment="1" applyProtection="1">
      <alignment horizontal="left" vertical="center"/>
      <protection locked="0"/>
    </xf>
    <xf numFmtId="0" fontId="45" fillId="10" borderId="3" xfId="0" applyFont="1" applyFill="1" applyBorder="1" applyAlignment="1" applyProtection="1">
      <alignment horizontal="left" vertical="center"/>
      <protection locked="0"/>
    </xf>
    <xf numFmtId="0" fontId="45" fillId="10" borderId="4" xfId="0" applyFont="1" applyFill="1" applyBorder="1" applyAlignment="1" applyProtection="1">
      <alignment horizontal="left" vertical="center" wrapText="1"/>
      <protection locked="0"/>
    </xf>
    <xf numFmtId="17" fontId="62" fillId="0" borderId="1" xfId="0" applyNumberFormat="1" applyFont="1" applyBorder="1" applyAlignment="1" applyProtection="1">
      <alignment horizontal="center" vertical="center"/>
      <protection locked="0"/>
    </xf>
    <xf numFmtId="0" fontId="62" fillId="0" borderId="4" xfId="0" applyFont="1" applyBorder="1" applyAlignment="1" applyProtection="1">
      <alignment horizontal="center" vertical="center"/>
      <protection locked="0"/>
    </xf>
    <xf numFmtId="0" fontId="45" fillId="10" borderId="1" xfId="0" applyFont="1" applyFill="1" applyBorder="1" applyAlignment="1" applyProtection="1">
      <alignment horizontal="left"/>
      <protection locked="0"/>
    </xf>
    <xf numFmtId="0" fontId="45" fillId="10" borderId="3" xfId="0" applyFont="1" applyFill="1" applyBorder="1" applyAlignment="1" applyProtection="1">
      <alignment horizontal="left"/>
      <protection locked="0"/>
    </xf>
    <xf numFmtId="0" fontId="74" fillId="0" borderId="1" xfId="0" applyFont="1" applyBorder="1" applyAlignment="1" applyProtection="1">
      <alignment horizontal="center"/>
      <protection locked="0"/>
    </xf>
    <xf numFmtId="0" fontId="74" fillId="0" borderId="3" xfId="0" applyFont="1" applyBorder="1" applyAlignment="1" applyProtection="1">
      <alignment horizontal="center"/>
      <protection locked="0"/>
    </xf>
    <xf numFmtId="0" fontId="84" fillId="0" borderId="1" xfId="0" applyFont="1" applyBorder="1" applyAlignment="1" applyProtection="1">
      <alignment horizontal="center" vertical="center"/>
      <protection locked="0"/>
    </xf>
    <xf numFmtId="0" fontId="84" fillId="0" borderId="3" xfId="0" applyFont="1" applyBorder="1" applyAlignment="1" applyProtection="1">
      <alignment horizontal="center" vertical="center"/>
      <protection locked="0"/>
    </xf>
    <xf numFmtId="0" fontId="45" fillId="10" borderId="4" xfId="0" applyFont="1" applyFill="1" applyBorder="1" applyAlignment="1" applyProtection="1">
      <alignment horizontal="left" vertical="center"/>
      <protection locked="0"/>
    </xf>
    <xf numFmtId="2" fontId="62" fillId="0" borderId="1" xfId="0" applyNumberFormat="1" applyFont="1" applyBorder="1" applyAlignment="1" applyProtection="1">
      <alignment horizontal="center" vertical="center" wrapText="1"/>
    </xf>
    <xf numFmtId="2" fontId="62" fillId="0" borderId="3" xfId="0" applyNumberFormat="1" applyFont="1" applyBorder="1" applyAlignment="1" applyProtection="1">
      <alignment horizontal="center" vertical="center" wrapText="1"/>
    </xf>
    <xf numFmtId="9" fontId="62" fillId="0" borderId="1" xfId="0" applyNumberFormat="1" applyFont="1" applyBorder="1" applyAlignment="1" applyProtection="1">
      <alignment horizontal="center" vertical="center" wrapText="1"/>
    </xf>
    <xf numFmtId="0" fontId="62" fillId="0" borderId="3" xfId="0" applyFont="1" applyBorder="1" applyAlignment="1" applyProtection="1">
      <alignment horizontal="center" vertical="center" wrapText="1"/>
      <protection locked="0"/>
    </xf>
    <xf numFmtId="4" fontId="62" fillId="0" borderId="1" xfId="0" applyNumberFormat="1" applyFont="1" applyBorder="1" applyAlignment="1" applyProtection="1">
      <alignment horizontal="center" vertical="center" wrapText="1"/>
      <protection locked="0"/>
    </xf>
    <xf numFmtId="0" fontId="45" fillId="10" borderId="8" xfId="0" applyFont="1" applyFill="1" applyBorder="1" applyAlignment="1" applyProtection="1">
      <alignment horizontal="left" vertical="center"/>
      <protection locked="0"/>
    </xf>
    <xf numFmtId="0" fontId="45" fillId="10" borderId="10" xfId="0" applyFont="1" applyFill="1" applyBorder="1" applyAlignment="1" applyProtection="1">
      <alignment horizontal="left" vertical="center"/>
      <protection locked="0"/>
    </xf>
    <xf numFmtId="0" fontId="45" fillId="10" borderId="3" xfId="0" applyFont="1" applyFill="1" applyBorder="1" applyAlignment="1" applyProtection="1">
      <alignment horizontal="left" vertical="top" wrapText="1"/>
      <protection locked="0"/>
    </xf>
    <xf numFmtId="0" fontId="24" fillId="10" borderId="4" xfId="0" applyFont="1" applyFill="1" applyBorder="1" applyAlignment="1" applyProtection="1">
      <alignment horizontal="center"/>
      <protection locked="0"/>
    </xf>
    <xf numFmtId="0" fontId="113" fillId="0" borderId="4" xfId="0" applyFont="1" applyBorder="1" applyAlignment="1" applyProtection="1">
      <alignment horizontal="center" vertical="center" wrapText="1"/>
      <protection locked="0"/>
    </xf>
    <xf numFmtId="0" fontId="0" fillId="0" borderId="3" xfId="0" applyFont="1" applyBorder="1" applyAlignment="1" applyProtection="1">
      <alignment horizontal="left"/>
      <protection locked="0"/>
    </xf>
    <xf numFmtId="0" fontId="79" fillId="0" borderId="0" xfId="0" applyFont="1" applyAlignment="1" applyProtection="1">
      <alignment horizontal="left" vertical="center"/>
      <protection locked="0"/>
    </xf>
    <xf numFmtId="0" fontId="50" fillId="0" borderId="1" xfId="0" applyFont="1" applyBorder="1" applyAlignment="1" applyProtection="1">
      <alignment horizontal="left" vertical="center"/>
      <protection locked="0"/>
    </xf>
    <xf numFmtId="0" fontId="50" fillId="0" borderId="2" xfId="0" applyFont="1" applyBorder="1" applyAlignment="1" applyProtection="1">
      <alignment horizontal="left" vertical="center"/>
      <protection locked="0"/>
    </xf>
    <xf numFmtId="0" fontId="50" fillId="0" borderId="3" xfId="0" applyFont="1" applyBorder="1" applyAlignment="1" applyProtection="1">
      <alignment horizontal="left" vertical="center"/>
      <protection locked="0"/>
    </xf>
    <xf numFmtId="0" fontId="62" fillId="0" borderId="0" xfId="0" applyFont="1" applyAlignment="1" applyProtection="1">
      <alignment horizontal="left" vertical="center" wrapText="1"/>
      <protection locked="0"/>
    </xf>
    <xf numFmtId="0" fontId="50" fillId="0" borderId="0" xfId="0" applyFont="1" applyAlignment="1" applyProtection="1">
      <alignment horizontal="left" vertical="center" wrapText="1"/>
      <protection locked="0"/>
    </xf>
    <xf numFmtId="0" fontId="50" fillId="0" borderId="1" xfId="0" applyFont="1" applyBorder="1" applyAlignment="1" applyProtection="1">
      <alignment horizontal="center" vertical="center"/>
      <protection locked="0"/>
    </xf>
    <xf numFmtId="0" fontId="50" fillId="0" borderId="2" xfId="0" applyFont="1" applyBorder="1" applyAlignment="1" applyProtection="1">
      <alignment horizontal="center" vertical="center"/>
      <protection locked="0"/>
    </xf>
    <xf numFmtId="0" fontId="50" fillId="0" borderId="3" xfId="0" applyFont="1" applyBorder="1" applyAlignment="1" applyProtection="1">
      <alignment horizontal="center" vertical="center"/>
      <protection locked="0"/>
    </xf>
    <xf numFmtId="0" fontId="88" fillId="0" borderId="1" xfId="0" applyFont="1" applyFill="1" applyBorder="1" applyAlignment="1" applyProtection="1">
      <alignment horizontal="center" vertical="center" wrapText="1"/>
      <protection locked="0"/>
    </xf>
    <xf numFmtId="0" fontId="88" fillId="0" borderId="3" xfId="0" applyFont="1" applyFill="1" applyBorder="1" applyAlignment="1" applyProtection="1">
      <alignment horizontal="center" vertical="center" wrapText="1"/>
      <protection locked="0"/>
    </xf>
    <xf numFmtId="0" fontId="45" fillId="10" borderId="2" xfId="0" applyFont="1" applyFill="1" applyBorder="1" applyAlignment="1" applyProtection="1">
      <alignment horizontal="left" vertical="center"/>
      <protection locked="0"/>
    </xf>
    <xf numFmtId="0" fontId="117" fillId="0" borderId="24" xfId="0" applyFont="1" applyBorder="1" applyAlignment="1">
      <alignment vertical="center" wrapText="1"/>
    </xf>
    <xf numFmtId="0" fontId="84" fillId="0" borderId="0" xfId="0" applyFont="1" applyAlignment="1">
      <alignment wrapText="1"/>
    </xf>
    <xf numFmtId="0" fontId="84" fillId="0" borderId="17" xfId="0" applyFont="1" applyBorder="1" applyAlignment="1">
      <alignment wrapText="1"/>
    </xf>
    <xf numFmtId="0" fontId="62" fillId="0" borderId="1" xfId="0" applyFont="1" applyBorder="1" applyAlignment="1" applyProtection="1">
      <alignment wrapText="1"/>
      <protection locked="0"/>
    </xf>
    <xf numFmtId="0" fontId="0" fillId="0" borderId="2" xfId="0" applyBorder="1" applyAlignment="1">
      <alignment wrapText="1"/>
    </xf>
    <xf numFmtId="0" fontId="0" fillId="0" borderId="3" xfId="0" applyBorder="1" applyAlignment="1">
      <alignment wrapText="1"/>
    </xf>
    <xf numFmtId="0" fontId="22" fillId="10" borderId="3" xfId="0" applyFont="1" applyFill="1" applyBorder="1" applyAlignment="1" applyProtection="1">
      <alignment horizontal="left" vertical="top"/>
      <protection locked="0"/>
    </xf>
    <xf numFmtId="49" fontId="27" fillId="0" borderId="0" xfId="0" applyNumberFormat="1" applyFont="1" applyFill="1" applyBorder="1" applyAlignment="1" applyProtection="1">
      <alignment horizontal="left" vertical="top"/>
      <protection locked="0"/>
    </xf>
    <xf numFmtId="49" fontId="24" fillId="0" borderId="1" xfId="0" applyNumberFormat="1" applyFont="1" applyBorder="1" applyAlignment="1" applyProtection="1">
      <alignment horizontal="center" vertical="top"/>
      <protection locked="0"/>
    </xf>
    <xf numFmtId="49" fontId="24" fillId="0" borderId="2" xfId="0" applyNumberFormat="1" applyFont="1" applyBorder="1" applyAlignment="1" applyProtection="1">
      <alignment horizontal="center" vertical="top"/>
      <protection locked="0"/>
    </xf>
    <xf numFmtId="49" fontId="24" fillId="0" borderId="3" xfId="0" applyNumberFormat="1" applyFont="1" applyBorder="1" applyAlignment="1" applyProtection="1">
      <alignment horizontal="center" vertical="top"/>
      <protection locked="0"/>
    </xf>
    <xf numFmtId="0" fontId="72" fillId="10" borderId="1" xfId="0" applyFont="1" applyFill="1" applyBorder="1" applyAlignment="1" applyProtection="1">
      <alignment horizontal="center" vertical="center" wrapText="1"/>
      <protection locked="0"/>
    </xf>
    <xf numFmtId="0" fontId="72" fillId="10" borderId="2" xfId="0" applyFont="1" applyFill="1" applyBorder="1" applyAlignment="1" applyProtection="1">
      <alignment horizontal="center" vertical="center" wrapText="1"/>
      <protection locked="0"/>
    </xf>
    <xf numFmtId="0" fontId="72" fillId="10" borderId="3" xfId="0" applyFont="1" applyFill="1" applyBorder="1" applyAlignment="1" applyProtection="1">
      <alignment horizontal="center" vertical="center" wrapText="1"/>
      <protection locked="0"/>
    </xf>
    <xf numFmtId="0" fontId="79" fillId="0" borderId="1" xfId="0" applyFont="1" applyBorder="1" applyAlignment="1" applyProtection="1">
      <alignment horizontal="center" vertical="center"/>
      <protection locked="0"/>
    </xf>
    <xf numFmtId="0" fontId="79" fillId="0" borderId="2" xfId="0" applyFont="1" applyBorder="1" applyAlignment="1" applyProtection="1">
      <alignment horizontal="center" vertical="center"/>
      <protection locked="0"/>
    </xf>
    <xf numFmtId="0" fontId="79" fillId="0" borderId="3" xfId="0" applyFont="1" applyBorder="1" applyAlignment="1" applyProtection="1">
      <alignment horizontal="center" vertical="center"/>
      <protection locked="0"/>
    </xf>
    <xf numFmtId="0" fontId="45" fillId="10" borderId="18" xfId="0" applyFont="1" applyFill="1" applyBorder="1" applyAlignment="1" applyProtection="1">
      <alignment horizontal="center" vertical="top" wrapText="1"/>
      <protection locked="0"/>
    </xf>
    <xf numFmtId="0" fontId="45" fillId="10" borderId="19" xfId="0" applyFont="1" applyFill="1" applyBorder="1" applyAlignment="1" applyProtection="1">
      <alignment horizontal="center" vertical="top" wrapText="1"/>
      <protection locked="0"/>
    </xf>
    <xf numFmtId="0" fontId="72" fillId="10" borderId="1" xfId="0" applyFont="1" applyFill="1" applyBorder="1" applyAlignment="1" applyProtection="1">
      <alignment horizontal="center" vertical="top" wrapText="1"/>
      <protection locked="0"/>
    </xf>
    <xf numFmtId="0" fontId="72" fillId="10" borderId="3" xfId="0" applyFont="1" applyFill="1" applyBorder="1" applyAlignment="1" applyProtection="1">
      <alignment horizontal="center" vertical="top" wrapText="1"/>
      <protection locked="0"/>
    </xf>
    <xf numFmtId="0" fontId="31" fillId="0" borderId="0" xfId="0" applyFont="1" applyBorder="1" applyAlignment="1" applyProtection="1">
      <alignment horizontal="left" vertical="top"/>
      <protection locked="0"/>
    </xf>
    <xf numFmtId="0" fontId="22" fillId="10" borderId="18" xfId="0" applyFont="1" applyFill="1" applyBorder="1" applyAlignment="1" applyProtection="1">
      <alignment horizontal="center" vertical="top" wrapText="1"/>
      <protection locked="0"/>
    </xf>
    <xf numFmtId="0" fontId="22" fillId="10" borderId="5" xfId="0" applyFont="1" applyFill="1" applyBorder="1" applyAlignment="1" applyProtection="1">
      <alignment horizontal="center" vertical="top" wrapText="1"/>
      <protection locked="0"/>
    </xf>
    <xf numFmtId="0" fontId="22" fillId="10" borderId="19" xfId="0" applyFont="1" applyFill="1" applyBorder="1" applyAlignment="1" applyProtection="1">
      <alignment horizontal="center" vertical="top" wrapText="1"/>
      <protection locked="0"/>
    </xf>
    <xf numFmtId="14" fontId="79" fillId="0" borderId="2" xfId="0" applyNumberFormat="1" applyFont="1" applyBorder="1" applyAlignment="1" applyProtection="1">
      <alignment horizontal="center" vertical="center"/>
    </xf>
    <xf numFmtId="0" fontId="50" fillId="0" borderId="8" xfId="0" applyFont="1" applyBorder="1" applyAlignment="1" applyProtection="1">
      <alignment horizontal="center" vertical="top" wrapText="1"/>
      <protection locked="0"/>
    </xf>
    <xf numFmtId="0" fontId="50" fillId="0" borderId="9" xfId="0" applyFont="1" applyBorder="1" applyAlignment="1" applyProtection="1">
      <alignment horizontal="center" vertical="top"/>
      <protection locked="0"/>
    </xf>
    <xf numFmtId="0" fontId="50" fillId="0" borderId="10" xfId="0" applyFont="1" applyBorder="1" applyAlignment="1" applyProtection="1">
      <alignment horizontal="center" vertical="top"/>
      <protection locked="0"/>
    </xf>
    <xf numFmtId="0" fontId="50" fillId="0" borderId="16" xfId="0" applyFont="1" applyBorder="1" applyAlignment="1" applyProtection="1">
      <alignment horizontal="center" vertical="top"/>
      <protection locked="0"/>
    </xf>
    <xf numFmtId="0" fontId="50" fillId="0" borderId="0" xfId="0" applyFont="1" applyBorder="1" applyAlignment="1" applyProtection="1">
      <alignment horizontal="center" vertical="top"/>
      <protection locked="0"/>
    </xf>
    <xf numFmtId="0" fontId="50" fillId="0" borderId="17" xfId="0" applyFont="1" applyBorder="1" applyAlignment="1" applyProtection="1">
      <alignment horizontal="center" vertical="top"/>
      <protection locked="0"/>
    </xf>
    <xf numFmtId="0" fontId="50" fillId="0" borderId="18" xfId="0" applyFont="1" applyBorder="1" applyAlignment="1" applyProtection="1">
      <alignment horizontal="center" vertical="top"/>
      <protection locked="0"/>
    </xf>
    <xf numFmtId="0" fontId="50" fillId="0" borderId="5" xfId="0" applyFont="1" applyBorder="1" applyAlignment="1" applyProtection="1">
      <alignment horizontal="center" vertical="top"/>
      <protection locked="0"/>
    </xf>
    <xf numFmtId="0" fontId="50" fillId="0" borderId="19" xfId="0" applyFont="1" applyBorder="1" applyAlignment="1" applyProtection="1">
      <alignment horizontal="center" vertical="top"/>
      <protection locked="0"/>
    </xf>
    <xf numFmtId="3" fontId="62" fillId="0" borderId="1" xfId="0" applyNumberFormat="1" applyFont="1" applyBorder="1" applyAlignment="1" applyProtection="1">
      <alignment horizontal="center" vertical="center"/>
    </xf>
    <xf numFmtId="4" fontId="79" fillId="0" borderId="1" xfId="0" applyNumberFormat="1" applyFont="1" applyBorder="1" applyAlignment="1" applyProtection="1">
      <alignment horizontal="center" vertical="center" wrapText="1"/>
    </xf>
    <xf numFmtId="0" fontId="79" fillId="0" borderId="3" xfId="0" applyFont="1" applyBorder="1" applyAlignment="1" applyProtection="1">
      <alignment horizontal="center" vertical="center" wrapText="1"/>
    </xf>
    <xf numFmtId="3" fontId="79" fillId="0" borderId="1" xfId="0" applyNumberFormat="1" applyFont="1" applyBorder="1" applyAlignment="1" applyProtection="1">
      <alignment horizontal="center" vertical="center" wrapText="1"/>
    </xf>
    <xf numFmtId="0" fontId="79" fillId="0" borderId="1" xfId="0" applyFont="1" applyBorder="1" applyAlignment="1" applyProtection="1">
      <alignment horizontal="center" vertical="center" wrapText="1"/>
    </xf>
    <xf numFmtId="0" fontId="72" fillId="10" borderId="4" xfId="0" applyFont="1" applyFill="1" applyBorder="1" applyAlignment="1" applyProtection="1">
      <alignment horizontal="left" vertical="top" wrapText="1"/>
      <protection locked="0"/>
    </xf>
    <xf numFmtId="10" fontId="79" fillId="0" borderId="4" xfId="0" applyNumberFormat="1" applyFont="1" applyBorder="1" applyAlignment="1" applyProtection="1">
      <alignment horizontal="center" vertical="center" wrapText="1"/>
    </xf>
    <xf numFmtId="0" fontId="79" fillId="0" borderId="4" xfId="0" applyFont="1" applyBorder="1" applyAlignment="1" applyProtection="1">
      <alignment horizontal="center" vertical="center" wrapText="1"/>
    </xf>
    <xf numFmtId="4" fontId="79" fillId="0" borderId="4" xfId="0" applyNumberFormat="1" applyFont="1" applyBorder="1" applyAlignment="1" applyProtection="1">
      <alignment horizontal="center" vertical="center" wrapText="1"/>
    </xf>
    <xf numFmtId="0" fontId="50" fillId="0" borderId="0" xfId="0" applyFont="1" applyAlignment="1" applyProtection="1">
      <alignment horizontal="left" vertical="top" wrapText="1"/>
      <protection locked="0"/>
    </xf>
    <xf numFmtId="167" fontId="62" fillId="0" borderId="1" xfId="0" applyNumberFormat="1" applyFont="1" applyBorder="1" applyAlignment="1" applyProtection="1">
      <alignment horizontal="center" vertical="center"/>
    </xf>
    <xf numFmtId="167" fontId="62" fillId="0" borderId="3" xfId="0" applyNumberFormat="1" applyFont="1" applyBorder="1" applyAlignment="1" applyProtection="1">
      <alignment horizontal="center" vertical="center"/>
    </xf>
    <xf numFmtId="0" fontId="62" fillId="0" borderId="4" xfId="0" applyFont="1" applyBorder="1" applyAlignment="1" applyProtection="1">
      <alignment horizontal="center" vertical="center"/>
    </xf>
    <xf numFmtId="0" fontId="45" fillId="10" borderId="1" xfId="0" applyFont="1" applyFill="1" applyBorder="1" applyAlignment="1" applyProtection="1">
      <alignment vertical="top"/>
      <protection locked="0"/>
    </xf>
    <xf numFmtId="0" fontId="45" fillId="10" borderId="3" xfId="0" applyFont="1" applyFill="1" applyBorder="1" applyAlignment="1" applyProtection="1">
      <alignment vertical="top"/>
      <protection locked="0"/>
    </xf>
    <xf numFmtId="0" fontId="0" fillId="0" borderId="5" xfId="0" applyBorder="1" applyAlignment="1">
      <alignment horizontal="left" vertical="top"/>
    </xf>
    <xf numFmtId="0" fontId="87" fillId="0" borderId="0" xfId="0" applyFont="1" applyAlignment="1" applyProtection="1">
      <alignment horizontal="left" vertical="center" wrapText="1"/>
      <protection locked="0"/>
    </xf>
    <xf numFmtId="165" fontId="62" fillId="2" borderId="4" xfId="0" applyNumberFormat="1" applyFont="1" applyFill="1" applyBorder="1" applyAlignment="1" applyProtection="1">
      <alignment horizontal="center" vertical="center"/>
      <protection locked="0"/>
    </xf>
    <xf numFmtId="0" fontId="62" fillId="2" borderId="1" xfId="0" applyFont="1" applyFill="1" applyBorder="1" applyAlignment="1" applyProtection="1">
      <alignment horizontal="center" vertical="center" wrapText="1"/>
      <protection locked="0"/>
    </xf>
    <xf numFmtId="0" fontId="62" fillId="2" borderId="2" xfId="0" applyFont="1" applyFill="1" applyBorder="1" applyAlignment="1" applyProtection="1">
      <alignment horizontal="center" vertical="center" wrapText="1"/>
      <protection locked="0"/>
    </xf>
    <xf numFmtId="0" fontId="62" fillId="2" borderId="3" xfId="0" applyFont="1" applyFill="1" applyBorder="1" applyAlignment="1" applyProtection="1">
      <alignment horizontal="center" vertical="center" wrapText="1"/>
      <protection locked="0"/>
    </xf>
    <xf numFmtId="0" fontId="24" fillId="2" borderId="4" xfId="0" applyFont="1" applyFill="1" applyBorder="1" applyAlignment="1" applyProtection="1">
      <alignment horizontal="center" vertical="center"/>
      <protection locked="0"/>
    </xf>
    <xf numFmtId="0" fontId="72" fillId="10" borderId="1" xfId="0" applyFont="1" applyFill="1" applyBorder="1" applyAlignment="1" applyProtection="1">
      <alignment horizontal="left" vertical="top" wrapText="1"/>
      <protection locked="0"/>
    </xf>
    <xf numFmtId="0" fontId="72" fillId="10" borderId="3" xfId="0" applyFont="1" applyFill="1" applyBorder="1" applyAlignment="1" applyProtection="1">
      <alignment horizontal="left" vertical="top" wrapText="1"/>
      <protection locked="0"/>
    </xf>
    <xf numFmtId="2" fontId="79" fillId="0" borderId="1" xfId="0" applyNumberFormat="1" applyFont="1" applyBorder="1" applyAlignment="1" applyProtection="1">
      <alignment horizontal="center" vertical="center" wrapText="1"/>
    </xf>
    <xf numFmtId="1" fontId="79" fillId="0" borderId="1" xfId="0" applyNumberFormat="1" applyFont="1" applyBorder="1" applyAlignment="1" applyProtection="1">
      <alignment horizontal="center" vertical="center" wrapText="1"/>
    </xf>
    <xf numFmtId="1" fontId="79" fillId="0" borderId="3" xfId="0" applyNumberFormat="1" applyFont="1" applyBorder="1" applyAlignment="1" applyProtection="1">
      <alignment horizontal="center" vertical="center" wrapText="1"/>
    </xf>
    <xf numFmtId="0" fontId="72" fillId="10" borderId="1" xfId="0" applyFont="1" applyFill="1" applyBorder="1" applyAlignment="1" applyProtection="1">
      <alignment horizontal="center" wrapText="1"/>
      <protection locked="0"/>
    </xf>
    <xf numFmtId="0" fontId="72" fillId="10" borderId="3" xfId="0" applyFont="1" applyFill="1" applyBorder="1" applyAlignment="1" applyProtection="1">
      <alignment horizontal="center" wrapText="1"/>
      <protection locked="0"/>
    </xf>
    <xf numFmtId="3" fontId="79" fillId="0" borderId="3" xfId="0" applyNumberFormat="1" applyFont="1" applyBorder="1" applyAlignment="1" applyProtection="1">
      <alignment horizontal="center" vertical="center" wrapText="1"/>
    </xf>
    <xf numFmtId="0" fontId="45" fillId="10" borderId="2" xfId="0" applyFont="1" applyFill="1" applyBorder="1" applyAlignment="1" applyProtection="1">
      <alignment horizontal="center" vertical="center" wrapText="1"/>
      <protection locked="0"/>
    </xf>
    <xf numFmtId="0" fontId="45" fillId="10" borderId="8" xfId="0" applyFont="1" applyFill="1" applyBorder="1" applyAlignment="1" applyProtection="1">
      <alignment horizontal="left" vertical="center" wrapText="1"/>
      <protection locked="0"/>
    </xf>
    <xf numFmtId="0" fontId="45" fillId="10" borderId="10" xfId="0" applyFont="1" applyFill="1" applyBorder="1" applyAlignment="1" applyProtection="1">
      <alignment horizontal="left" vertical="center" wrapText="1"/>
      <protection locked="0"/>
    </xf>
    <xf numFmtId="0" fontId="113" fillId="0" borderId="1" xfId="0" applyFont="1" applyBorder="1" applyAlignment="1" applyProtection="1">
      <alignment horizontal="center" vertical="center" wrapText="1"/>
      <protection locked="0"/>
    </xf>
    <xf numFmtId="0" fontId="113" fillId="0" borderId="2" xfId="0" applyFont="1" applyBorder="1" applyAlignment="1" applyProtection="1">
      <alignment horizontal="center" vertical="center" wrapText="1"/>
      <protection locked="0"/>
    </xf>
    <xf numFmtId="0" fontId="113" fillId="0" borderId="3" xfId="0" applyFont="1" applyBorder="1" applyAlignment="1" applyProtection="1">
      <alignment horizontal="center" vertical="center" wrapText="1"/>
      <protection locked="0"/>
    </xf>
    <xf numFmtId="0" fontId="62" fillId="0" borderId="1" xfId="0" applyFont="1" applyBorder="1" applyAlignment="1" applyProtection="1">
      <alignment horizontal="left"/>
      <protection locked="0"/>
    </xf>
    <xf numFmtId="0" fontId="62" fillId="0" borderId="2" xfId="0" applyFont="1" applyBorder="1" applyAlignment="1" applyProtection="1">
      <alignment horizontal="left"/>
      <protection locked="0"/>
    </xf>
    <xf numFmtId="0" fontId="62" fillId="0" borderId="3" xfId="0" applyFont="1" applyBorder="1" applyAlignment="1" applyProtection="1">
      <alignment horizontal="left"/>
      <protection locked="0"/>
    </xf>
    <xf numFmtId="2" fontId="62" fillId="0" borderId="4" xfId="0" applyNumberFormat="1" applyFont="1" applyFill="1" applyBorder="1" applyAlignment="1" applyProtection="1">
      <alignment horizontal="center" vertical="center" wrapText="1"/>
      <protection locked="0"/>
    </xf>
    <xf numFmtId="0" fontId="62" fillId="0" borderId="4" xfId="0" applyFont="1" applyFill="1" applyBorder="1" applyAlignment="1" applyProtection="1">
      <alignment horizontal="center" vertical="center" wrapText="1"/>
      <protection locked="0"/>
    </xf>
    <xf numFmtId="0" fontId="0" fillId="0" borderId="3" xfId="0" applyBorder="1" applyAlignment="1">
      <alignment horizontal="center" vertical="center"/>
    </xf>
    <xf numFmtId="4" fontId="11" fillId="0" borderId="1" xfId="0" applyNumberFormat="1" applyFont="1" applyBorder="1" applyAlignment="1" applyProtection="1">
      <protection locked="0"/>
    </xf>
    <xf numFmtId="0" fontId="0" fillId="0" borderId="3" xfId="0" applyBorder="1" applyAlignment="1"/>
    <xf numFmtId="0" fontId="0" fillId="0" borderId="3" xfId="0" applyBorder="1" applyAlignment="1">
      <alignment horizontal="center" vertical="center" wrapText="1"/>
    </xf>
    <xf numFmtId="10" fontId="79" fillId="0" borderId="1" xfId="0" applyNumberFormat="1" applyFont="1" applyBorder="1" applyAlignment="1" applyProtection="1">
      <alignment horizontal="center" vertical="center" wrapText="1"/>
    </xf>
    <xf numFmtId="1" fontId="62" fillId="0" borderId="1" xfId="2" applyNumberFormat="1" applyFont="1" applyBorder="1" applyAlignment="1" applyProtection="1">
      <alignment horizontal="center" vertical="center"/>
    </xf>
    <xf numFmtId="0" fontId="72" fillId="10" borderId="4" xfId="0" applyFont="1" applyFill="1" applyBorder="1" applyAlignment="1" applyProtection="1">
      <alignment horizontal="left" vertical="center" wrapText="1"/>
      <protection locked="0"/>
    </xf>
    <xf numFmtId="4" fontId="62" fillId="0" borderId="4" xfId="0" applyNumberFormat="1" applyFont="1" applyBorder="1" applyAlignment="1" applyProtection="1">
      <alignment horizontal="center" vertical="center"/>
    </xf>
    <xf numFmtId="10" fontId="62" fillId="0" borderId="4" xfId="0" applyNumberFormat="1" applyFont="1" applyBorder="1" applyAlignment="1" applyProtection="1">
      <alignment horizontal="center" vertical="center"/>
    </xf>
    <xf numFmtId="0" fontId="15" fillId="10" borderId="4" xfId="0" applyFont="1" applyFill="1" applyBorder="1" applyAlignment="1" applyProtection="1">
      <alignment horizontal="center" vertical="center"/>
      <protection locked="0"/>
    </xf>
    <xf numFmtId="0" fontId="15" fillId="10" borderId="4" xfId="0" applyFont="1" applyFill="1" applyBorder="1" applyAlignment="1" applyProtection="1">
      <alignment horizontal="center" vertical="center" wrapText="1"/>
      <protection locked="0"/>
    </xf>
    <xf numFmtId="0" fontId="62" fillId="0" borderId="1" xfId="0" applyFont="1" applyBorder="1" applyAlignment="1" applyProtection="1">
      <alignment horizontal="left" vertical="center" wrapText="1"/>
      <protection locked="0"/>
    </xf>
    <xf numFmtId="0" fontId="62" fillId="0" borderId="2" xfId="0" applyFont="1" applyBorder="1" applyAlignment="1" applyProtection="1">
      <alignment horizontal="left" vertical="center" wrapText="1"/>
      <protection locked="0"/>
    </xf>
    <xf numFmtId="0" fontId="62" fillId="0" borderId="3" xfId="0" applyFont="1" applyBorder="1" applyAlignment="1" applyProtection="1">
      <alignment horizontal="left" vertical="center" wrapText="1"/>
      <protection locked="0"/>
    </xf>
    <xf numFmtId="49" fontId="24" fillId="0" borderId="1" xfId="0" applyNumberFormat="1" applyFont="1" applyBorder="1" applyAlignment="1" applyProtection="1">
      <alignment horizontal="center" vertical="center"/>
      <protection locked="0"/>
    </xf>
    <xf numFmtId="49" fontId="24" fillId="0" borderId="2" xfId="0" applyNumberFormat="1" applyFont="1" applyBorder="1" applyAlignment="1" applyProtection="1">
      <alignment horizontal="center" vertical="center"/>
      <protection locked="0"/>
    </xf>
    <xf numFmtId="49" fontId="24" fillId="0" borderId="3" xfId="0" applyNumberFormat="1" applyFont="1" applyBorder="1" applyAlignment="1" applyProtection="1">
      <alignment horizontal="center" vertical="center"/>
      <protection locked="0"/>
    </xf>
    <xf numFmtId="14" fontId="62" fillId="0" borderId="1" xfId="0" applyNumberFormat="1" applyFont="1" applyBorder="1" applyAlignment="1" applyProtection="1">
      <alignment horizontal="center" vertical="center"/>
    </xf>
    <xf numFmtId="14" fontId="62" fillId="0" borderId="3" xfId="0" applyNumberFormat="1" applyFont="1" applyBorder="1" applyAlignment="1" applyProtection="1">
      <alignment horizontal="center" vertical="center"/>
    </xf>
    <xf numFmtId="0" fontId="62" fillId="2" borderId="1" xfId="0" applyFont="1" applyFill="1" applyBorder="1" applyAlignment="1" applyProtection="1">
      <alignment horizontal="center" vertical="center"/>
      <protection locked="0"/>
    </xf>
    <xf numFmtId="0" fontId="62" fillId="2" borderId="2" xfId="0" applyFont="1" applyFill="1" applyBorder="1" applyAlignment="1" applyProtection="1">
      <alignment horizontal="center" vertical="center"/>
      <protection locked="0"/>
    </xf>
    <xf numFmtId="0" fontId="62" fillId="2" borderId="3" xfId="0" applyFont="1" applyFill="1" applyBorder="1" applyAlignment="1" applyProtection="1">
      <alignment horizontal="center" vertical="center"/>
      <protection locked="0"/>
    </xf>
    <xf numFmtId="0" fontId="25" fillId="0" borderId="5" xfId="0" applyFont="1" applyBorder="1" applyAlignment="1" applyProtection="1">
      <alignment horizontal="left" vertical="center"/>
      <protection locked="0"/>
    </xf>
    <xf numFmtId="0" fontId="45" fillId="10" borderId="6" xfId="0" applyFont="1" applyFill="1" applyBorder="1" applyAlignment="1" applyProtection="1">
      <alignment horizontal="center" vertical="center"/>
      <protection locked="0"/>
    </xf>
    <xf numFmtId="0" fontId="62" fillId="0" borderId="4" xfId="0" applyFont="1" applyBorder="1" applyAlignment="1" applyProtection="1">
      <alignment horizontal="left" vertical="center"/>
      <protection locked="0"/>
    </xf>
    <xf numFmtId="0" fontId="62" fillId="0" borderId="4" xfId="0" applyNumberFormat="1" applyFont="1" applyBorder="1" applyAlignment="1" applyProtection="1">
      <alignment horizontal="center"/>
    </xf>
    <xf numFmtId="17" fontId="62" fillId="0" borderId="4" xfId="0" applyNumberFormat="1" applyFont="1" applyBorder="1" applyAlignment="1" applyProtection="1">
      <alignment horizontal="center" vertical="center"/>
    </xf>
    <xf numFmtId="0" fontId="62" fillId="0" borderId="4" xfId="0" applyNumberFormat="1" applyFont="1" applyBorder="1" applyAlignment="1" applyProtection="1">
      <alignment horizontal="center" vertical="center"/>
    </xf>
    <xf numFmtId="0" fontId="62" fillId="0" borderId="1" xfId="0" applyNumberFormat="1" applyFont="1" applyBorder="1" applyAlignment="1" applyProtection="1">
      <alignment horizontal="left"/>
    </xf>
    <xf numFmtId="0" fontId="62" fillId="0" borderId="3" xfId="0" applyNumberFormat="1" applyFont="1" applyBorder="1" applyAlignment="1" applyProtection="1">
      <alignment horizontal="left"/>
    </xf>
    <xf numFmtId="0" fontId="62" fillId="0" borderId="1" xfId="0" applyNumberFormat="1" applyFont="1" applyBorder="1" applyAlignment="1" applyProtection="1">
      <alignment horizontal="center" vertical="center" wrapText="1"/>
    </xf>
    <xf numFmtId="0" fontId="62" fillId="0" borderId="2" xfId="0" applyNumberFormat="1" applyFont="1" applyBorder="1" applyAlignment="1" applyProtection="1">
      <alignment horizontal="center" vertical="center"/>
    </xf>
    <xf numFmtId="0" fontId="27" fillId="0" borderId="0" xfId="0" applyFont="1" applyAlignment="1" applyProtection="1">
      <alignment horizontal="left" vertical="top" wrapText="1"/>
      <protection locked="0"/>
    </xf>
    <xf numFmtId="2" fontId="62" fillId="0" borderId="1" xfId="0" applyNumberFormat="1" applyFont="1" applyBorder="1" applyAlignment="1" applyProtection="1">
      <alignment horizontal="center" vertical="center"/>
    </xf>
    <xf numFmtId="2" fontId="62" fillId="0" borderId="4" xfId="0" applyNumberFormat="1" applyFont="1" applyBorder="1" applyAlignment="1" applyProtection="1">
      <alignment horizontal="center" vertical="center"/>
    </xf>
    <xf numFmtId="0" fontId="22" fillId="10" borderId="8" xfId="0" applyFont="1" applyFill="1" applyBorder="1" applyAlignment="1" applyProtection="1">
      <alignment horizontal="center" vertical="center"/>
      <protection locked="0"/>
    </xf>
    <xf numFmtId="0" fontId="22" fillId="10" borderId="9" xfId="0" applyFont="1" applyFill="1" applyBorder="1" applyAlignment="1" applyProtection="1">
      <alignment horizontal="center" vertical="center"/>
      <protection locked="0"/>
    </xf>
    <xf numFmtId="0" fontId="22" fillId="10" borderId="10" xfId="0" applyFont="1" applyFill="1" applyBorder="1" applyAlignment="1" applyProtection="1">
      <alignment horizontal="center" vertical="center"/>
      <protection locked="0"/>
    </xf>
    <xf numFmtId="0" fontId="50" fillId="0" borderId="4" xfId="0" applyFont="1" applyBorder="1" applyAlignment="1" applyProtection="1">
      <alignment horizontal="center"/>
      <protection locked="0"/>
    </xf>
    <xf numFmtId="0" fontId="62" fillId="0" borderId="4" xfId="0" applyFont="1" applyBorder="1" applyAlignment="1" applyProtection="1">
      <alignment horizontal="center" vertical="center" wrapText="1"/>
    </xf>
    <xf numFmtId="4" fontId="62" fillId="0" borderId="4" xfId="0" applyNumberFormat="1" applyFont="1" applyBorder="1" applyAlignment="1" applyProtection="1">
      <alignment horizontal="center" vertical="center" wrapText="1"/>
    </xf>
    <xf numFmtId="0" fontId="45" fillId="10" borderId="4" xfId="0" applyFont="1" applyFill="1" applyBorder="1" applyAlignment="1" applyProtection="1">
      <alignment horizontal="center" vertical="center"/>
      <protection locked="0"/>
    </xf>
    <xf numFmtId="0" fontId="45" fillId="10" borderId="1" xfId="0" applyFont="1" applyFill="1" applyBorder="1" applyAlignment="1" applyProtection="1">
      <alignment horizontal="center" vertical="top" wrapText="1"/>
      <protection locked="0"/>
    </xf>
    <xf numFmtId="0" fontId="45" fillId="10" borderId="3" xfId="0" applyFont="1" applyFill="1" applyBorder="1" applyAlignment="1" applyProtection="1">
      <alignment horizontal="center" vertical="top" wrapText="1"/>
      <protection locked="0"/>
    </xf>
    <xf numFmtId="0" fontId="62" fillId="11" borderId="1" xfId="0" applyFont="1" applyFill="1" applyBorder="1" applyAlignment="1" applyProtection="1">
      <alignment horizontal="center" vertical="center"/>
      <protection locked="0"/>
    </xf>
    <xf numFmtId="0" fontId="62" fillId="11" borderId="2" xfId="0" applyFont="1" applyFill="1" applyBorder="1" applyAlignment="1" applyProtection="1">
      <alignment horizontal="center" vertical="center"/>
      <protection locked="0"/>
    </xf>
    <xf numFmtId="0" fontId="62" fillId="11" borderId="3" xfId="0" applyFont="1" applyFill="1" applyBorder="1" applyAlignment="1" applyProtection="1">
      <alignment horizontal="center" vertical="center"/>
      <protection locked="0"/>
    </xf>
    <xf numFmtId="0" fontId="62" fillId="0" borderId="2" xfId="0" applyNumberFormat="1" applyFont="1" applyBorder="1" applyAlignment="1" applyProtection="1">
      <alignment horizontal="center" vertical="center" wrapText="1"/>
    </xf>
    <xf numFmtId="0" fontId="62" fillId="0" borderId="3" xfId="0" applyNumberFormat="1" applyFont="1" applyBorder="1" applyAlignment="1" applyProtection="1">
      <alignment horizontal="center" vertical="center" wrapText="1"/>
    </xf>
    <xf numFmtId="0" fontId="62" fillId="11" borderId="1" xfId="0" applyFont="1" applyFill="1" applyBorder="1" applyAlignment="1" applyProtection="1">
      <alignment horizontal="center" vertical="center" wrapText="1"/>
      <protection locked="0"/>
    </xf>
    <xf numFmtId="0" fontId="62" fillId="11" borderId="2" xfId="0" applyFont="1" applyFill="1" applyBorder="1" applyAlignment="1" applyProtection="1">
      <alignment horizontal="center" vertical="center" wrapText="1"/>
      <protection locked="0"/>
    </xf>
    <xf numFmtId="0" fontId="62" fillId="11" borderId="3" xfId="0" applyFont="1" applyFill="1" applyBorder="1" applyAlignment="1" applyProtection="1">
      <alignment horizontal="center" vertical="center" wrapText="1"/>
      <protection locked="0"/>
    </xf>
    <xf numFmtId="4" fontId="62" fillId="0" borderId="1" xfId="2" applyNumberFormat="1" applyFont="1" applyBorder="1" applyAlignment="1" applyProtection="1">
      <alignment horizontal="center" vertical="center"/>
    </xf>
    <xf numFmtId="4" fontId="62" fillId="0" borderId="3" xfId="2" applyNumberFormat="1" applyFont="1" applyBorder="1" applyAlignment="1" applyProtection="1">
      <alignment horizontal="center" vertical="center"/>
    </xf>
    <xf numFmtId="0" fontId="45" fillId="10" borderId="4" xfId="0" applyFont="1" applyFill="1" applyBorder="1" applyAlignment="1" applyProtection="1">
      <alignment horizontal="center" vertical="center" wrapText="1"/>
      <protection locked="0"/>
    </xf>
    <xf numFmtId="4" fontId="24" fillId="0" borderId="4" xfId="0" applyNumberFormat="1" applyFont="1" applyBorder="1" applyAlignment="1" applyProtection="1">
      <alignment horizontal="center" vertical="center"/>
    </xf>
    <xf numFmtId="0" fontId="62" fillId="5" borderId="1" xfId="0" applyFont="1" applyFill="1" applyBorder="1" applyAlignment="1" applyProtection="1">
      <alignment horizontal="center"/>
      <protection locked="0"/>
    </xf>
    <xf numFmtId="0" fontId="62" fillId="5" borderId="2" xfId="0" applyFont="1" applyFill="1" applyBorder="1" applyAlignment="1" applyProtection="1">
      <alignment horizontal="center"/>
      <protection locked="0"/>
    </xf>
    <xf numFmtId="0" fontId="62" fillId="5" borderId="3" xfId="0" applyFont="1" applyFill="1" applyBorder="1" applyAlignment="1" applyProtection="1">
      <alignment horizontal="center"/>
      <protection locked="0"/>
    </xf>
    <xf numFmtId="0" fontId="90" fillId="0" borderId="29" xfId="0" applyFont="1" applyFill="1" applyBorder="1" applyAlignment="1" applyProtection="1">
      <alignment horizontal="center" vertical="center"/>
      <protection locked="0"/>
    </xf>
    <xf numFmtId="0" fontId="90" fillId="0" borderId="4" xfId="0" applyFont="1" applyFill="1" applyBorder="1" applyAlignment="1" applyProtection="1">
      <alignment horizontal="center" vertical="center"/>
      <protection locked="0"/>
    </xf>
    <xf numFmtId="0" fontId="50" fillId="0" borderId="4" xfId="0" applyFont="1" applyBorder="1" applyAlignment="1" applyProtection="1">
      <alignment horizontal="left" vertical="center"/>
      <protection locked="0"/>
    </xf>
    <xf numFmtId="0" fontId="89" fillId="0" borderId="1" xfId="0" applyFont="1" applyFill="1" applyBorder="1" applyAlignment="1" applyProtection="1">
      <alignment horizontal="center" vertical="center" wrapText="1"/>
      <protection locked="0"/>
    </xf>
    <xf numFmtId="0" fontId="89" fillId="0" borderId="2" xfId="0" applyFont="1" applyFill="1" applyBorder="1" applyAlignment="1" applyProtection="1">
      <alignment horizontal="center" vertical="center" wrapText="1"/>
      <protection locked="0"/>
    </xf>
    <xf numFmtId="0" fontId="89" fillId="0" borderId="3" xfId="0" applyFont="1" applyFill="1" applyBorder="1" applyAlignment="1" applyProtection="1">
      <alignment horizontal="center" vertical="center" wrapText="1"/>
      <protection locked="0"/>
    </xf>
    <xf numFmtId="0" fontId="89" fillId="0" borderId="4" xfId="0" applyFont="1" applyFill="1" applyBorder="1" applyAlignment="1" applyProtection="1">
      <alignment horizontal="center" vertical="center" wrapText="1"/>
      <protection locked="0"/>
    </xf>
    <xf numFmtId="0" fontId="89" fillId="0" borderId="4" xfId="0" applyFont="1" applyFill="1" applyBorder="1" applyAlignment="1" applyProtection="1">
      <alignment horizontal="center" vertical="center"/>
      <protection locked="0"/>
    </xf>
    <xf numFmtId="0" fontId="89" fillId="0" borderId="35" xfId="0" applyFont="1" applyFill="1" applyBorder="1" applyAlignment="1" applyProtection="1">
      <alignment horizontal="center" vertical="center"/>
      <protection locked="0"/>
    </xf>
    <xf numFmtId="0" fontId="62" fillId="0" borderId="9" xfId="0" applyFont="1" applyBorder="1" applyAlignment="1" applyProtection="1">
      <alignment horizontal="center" vertical="center"/>
      <protection locked="0"/>
    </xf>
    <xf numFmtId="0" fontId="62" fillId="5" borderId="4" xfId="0" applyFont="1" applyFill="1" applyBorder="1" applyAlignment="1" applyProtection="1">
      <alignment horizontal="center"/>
      <protection locked="0"/>
    </xf>
    <xf numFmtId="14" fontId="62" fillId="0" borderId="2" xfId="0" applyNumberFormat="1" applyFont="1" applyBorder="1" applyAlignment="1" applyProtection="1">
      <alignment horizontal="center" vertical="center"/>
    </xf>
    <xf numFmtId="49" fontId="24" fillId="0" borderId="4" xfId="0" applyNumberFormat="1" applyFont="1" applyBorder="1" applyAlignment="1" applyProtection="1">
      <alignment horizontal="center" vertical="center"/>
      <protection locked="0"/>
    </xf>
    <xf numFmtId="0" fontId="62" fillId="0" borderId="1" xfId="0" applyFont="1" applyBorder="1" applyAlignment="1" applyProtection="1">
      <alignment horizontal="left" vertical="center"/>
      <protection locked="0"/>
    </xf>
    <xf numFmtId="0" fontId="62" fillId="0" borderId="3" xfId="0" applyFont="1" applyBorder="1" applyAlignment="1" applyProtection="1">
      <alignment horizontal="left" vertical="center"/>
      <protection locked="0"/>
    </xf>
    <xf numFmtId="0" fontId="63" fillId="0" borderId="0" xfId="0" applyFont="1" applyFill="1" applyBorder="1" applyAlignment="1" applyProtection="1">
      <alignment horizontal="left" vertical="top" wrapText="1"/>
      <protection locked="0"/>
    </xf>
    <xf numFmtId="0" fontId="24" fillId="0" borderId="0" xfId="0" applyFont="1" applyBorder="1" applyAlignment="1" applyProtection="1">
      <alignment horizontal="left" vertical="top" wrapText="1"/>
      <protection locked="0"/>
    </xf>
    <xf numFmtId="0" fontId="45" fillId="10" borderId="18" xfId="0" applyFont="1" applyFill="1" applyBorder="1" applyAlignment="1" applyProtection="1">
      <alignment horizontal="center" vertical="center" wrapText="1"/>
      <protection locked="0"/>
    </xf>
    <xf numFmtId="0" fontId="45" fillId="10" borderId="5" xfId="0" applyFont="1" applyFill="1" applyBorder="1" applyAlignment="1" applyProtection="1">
      <alignment horizontal="center" vertical="center" wrapText="1"/>
      <protection locked="0"/>
    </xf>
    <xf numFmtId="0" fontId="45" fillId="10" borderId="19" xfId="0" applyFont="1" applyFill="1" applyBorder="1" applyAlignment="1" applyProtection="1">
      <alignment horizontal="center" vertical="center" wrapText="1"/>
      <protection locked="0"/>
    </xf>
    <xf numFmtId="0" fontId="50" fillId="0" borderId="9" xfId="0" applyFont="1" applyBorder="1" applyAlignment="1" applyProtection="1">
      <alignment horizontal="center" vertical="top" wrapText="1"/>
      <protection locked="0"/>
    </xf>
    <xf numFmtId="0" fontId="50" fillId="0" borderId="10" xfId="0" applyFont="1" applyBorder="1" applyAlignment="1" applyProtection="1">
      <alignment horizontal="center" vertical="top" wrapText="1"/>
      <protection locked="0"/>
    </xf>
    <xf numFmtId="0" fontId="50" fillId="0" borderId="16" xfId="0" applyFont="1" applyBorder="1" applyAlignment="1" applyProtection="1">
      <alignment horizontal="center" vertical="top" wrapText="1"/>
      <protection locked="0"/>
    </xf>
    <xf numFmtId="0" fontId="50" fillId="0" borderId="0" xfId="0" applyFont="1" applyBorder="1" applyAlignment="1" applyProtection="1">
      <alignment horizontal="center" vertical="top" wrapText="1"/>
      <protection locked="0"/>
    </xf>
    <xf numFmtId="0" fontId="50" fillId="0" borderId="17" xfId="0" applyFont="1" applyBorder="1" applyAlignment="1" applyProtection="1">
      <alignment horizontal="center" vertical="top" wrapText="1"/>
      <protection locked="0"/>
    </xf>
    <xf numFmtId="0" fontId="50" fillId="0" borderId="18" xfId="0" applyFont="1" applyBorder="1" applyAlignment="1" applyProtection="1">
      <alignment horizontal="center" vertical="top" wrapText="1"/>
      <protection locked="0"/>
    </xf>
    <xf numFmtId="0" fontId="50" fillId="0" borderId="5" xfId="0" applyFont="1" applyBorder="1" applyAlignment="1" applyProtection="1">
      <alignment horizontal="center" vertical="top" wrapText="1"/>
      <protection locked="0"/>
    </xf>
    <xf numFmtId="0" fontId="50" fillId="0" borderId="19" xfId="0" applyFont="1" applyBorder="1" applyAlignment="1" applyProtection="1">
      <alignment horizontal="center" vertical="top" wrapText="1"/>
      <protection locked="0"/>
    </xf>
    <xf numFmtId="0" fontId="62" fillId="0" borderId="4" xfId="0" applyFont="1" applyBorder="1" applyAlignment="1" applyProtection="1">
      <alignment horizontal="left" vertical="center" wrapText="1"/>
      <protection locked="0"/>
    </xf>
    <xf numFmtId="49" fontId="62" fillId="0" borderId="6" xfId="0" applyNumberFormat="1" applyFont="1" applyBorder="1" applyAlignment="1" applyProtection="1">
      <alignment horizontal="center" vertical="center" wrapText="1"/>
      <protection locked="0"/>
    </xf>
    <xf numFmtId="49" fontId="62" fillId="0" borderId="43" xfId="0" applyNumberFormat="1" applyFont="1" applyBorder="1" applyAlignment="1" applyProtection="1">
      <alignment horizontal="center" vertical="center" wrapText="1"/>
      <protection locked="0"/>
    </xf>
    <xf numFmtId="49" fontId="62" fillId="0" borderId="7" xfId="0" applyNumberFormat="1" applyFont="1" applyBorder="1" applyAlignment="1" applyProtection="1">
      <alignment horizontal="center" vertical="center" wrapText="1"/>
      <protection locked="0"/>
    </xf>
    <xf numFmtId="49" fontId="62" fillId="0" borderId="8" xfId="0" applyNumberFormat="1" applyFont="1" applyBorder="1" applyAlignment="1" applyProtection="1">
      <alignment horizontal="center" vertical="center" wrapText="1"/>
      <protection locked="0"/>
    </xf>
    <xf numFmtId="49" fontId="62" fillId="0" borderId="10" xfId="0" applyNumberFormat="1" applyFont="1" applyBorder="1" applyAlignment="1" applyProtection="1">
      <alignment horizontal="center" vertical="center" wrapText="1"/>
      <protection locked="0"/>
    </xf>
    <xf numFmtId="49" fontId="62" fillId="0" borderId="16" xfId="0" applyNumberFormat="1" applyFont="1" applyBorder="1" applyAlignment="1" applyProtection="1">
      <alignment horizontal="center" vertical="center" wrapText="1"/>
      <protection locked="0"/>
    </xf>
    <xf numFmtId="49" fontId="62" fillId="0" borderId="17" xfId="0" applyNumberFormat="1" applyFont="1" applyBorder="1" applyAlignment="1" applyProtection="1">
      <alignment horizontal="center" vertical="center" wrapText="1"/>
      <protection locked="0"/>
    </xf>
    <xf numFmtId="49" fontId="62" fillId="0" borderId="18" xfId="0" applyNumberFormat="1" applyFont="1" applyBorder="1" applyAlignment="1" applyProtection="1">
      <alignment horizontal="center" vertical="center" wrapText="1"/>
      <protection locked="0"/>
    </xf>
    <xf numFmtId="49" fontId="62" fillId="0" borderId="19" xfId="0" applyNumberFormat="1" applyFont="1" applyBorder="1" applyAlignment="1" applyProtection="1">
      <alignment horizontal="center" vertical="center" wrapText="1"/>
      <protection locked="0"/>
    </xf>
    <xf numFmtId="49" fontId="62" fillId="0" borderId="9" xfId="0" applyNumberFormat="1" applyFont="1" applyBorder="1" applyAlignment="1" applyProtection="1">
      <alignment horizontal="center" vertical="center" wrapText="1"/>
      <protection locked="0"/>
    </xf>
    <xf numFmtId="49" fontId="62" fillId="0" borderId="0" xfId="0" applyNumberFormat="1" applyFont="1" applyBorder="1" applyAlignment="1" applyProtection="1">
      <alignment horizontal="center" vertical="center" wrapText="1"/>
      <protection locked="0"/>
    </xf>
    <xf numFmtId="49" fontId="62" fillId="0" borderId="5" xfId="0" applyNumberFormat="1" applyFont="1" applyBorder="1" applyAlignment="1" applyProtection="1">
      <alignment horizontal="center" vertical="center" wrapText="1"/>
      <protection locked="0"/>
    </xf>
    <xf numFmtId="49" fontId="62" fillId="0" borderId="6" xfId="0" applyNumberFormat="1" applyFont="1" applyBorder="1" applyAlignment="1" applyProtection="1">
      <alignment horizontal="center" vertical="center"/>
      <protection locked="0"/>
    </xf>
    <xf numFmtId="49" fontId="62" fillId="0" borderId="43" xfId="0" applyNumberFormat="1" applyFont="1" applyBorder="1" applyAlignment="1" applyProtection="1">
      <alignment horizontal="center" vertical="center"/>
      <protection locked="0"/>
    </xf>
    <xf numFmtId="49" fontId="62" fillId="0" borderId="7" xfId="0" applyNumberFormat="1" applyFont="1" applyBorder="1" applyAlignment="1" applyProtection="1">
      <alignment horizontal="center" vertical="center"/>
      <protection locked="0"/>
    </xf>
    <xf numFmtId="0" fontId="57" fillId="10" borderId="4" xfId="0" applyFont="1" applyFill="1" applyBorder="1" applyAlignment="1" applyProtection="1">
      <alignment horizontal="center" vertical="center" wrapText="1"/>
      <protection locked="0"/>
    </xf>
    <xf numFmtId="2" fontId="24" fillId="0" borderId="1" xfId="2" applyNumberFormat="1" applyFont="1" applyBorder="1" applyAlignment="1" applyProtection="1">
      <alignment horizontal="center" vertical="center"/>
    </xf>
    <xf numFmtId="2" fontId="24" fillId="0" borderId="3" xfId="2" applyNumberFormat="1" applyFont="1" applyBorder="1" applyAlignment="1" applyProtection="1">
      <alignment horizontal="center" vertical="center"/>
    </xf>
    <xf numFmtId="4" fontId="24" fillId="0" borderId="1" xfId="0" applyNumberFormat="1" applyFont="1" applyBorder="1" applyAlignment="1" applyProtection="1">
      <alignment horizontal="center" vertical="center"/>
    </xf>
    <xf numFmtId="0" fontId="22" fillId="10" borderId="4" xfId="0" applyFont="1" applyFill="1" applyBorder="1" applyAlignment="1" applyProtection="1">
      <alignment horizontal="center" vertical="top" wrapText="1"/>
      <protection locked="0"/>
    </xf>
    <xf numFmtId="17" fontId="24" fillId="0" borderId="8" xfId="0" applyNumberFormat="1" applyFont="1" applyBorder="1" applyAlignment="1" applyProtection="1">
      <alignment horizontal="center" vertical="center"/>
      <protection locked="0"/>
    </xf>
    <xf numFmtId="17" fontId="24" fillId="0" borderId="10" xfId="0" applyNumberFormat="1" applyFont="1" applyBorder="1" applyAlignment="1" applyProtection="1">
      <alignment horizontal="center" vertical="center"/>
      <protection locked="0"/>
    </xf>
    <xf numFmtId="17" fontId="24" fillId="0" borderId="16" xfId="0" applyNumberFormat="1" applyFont="1" applyBorder="1" applyAlignment="1" applyProtection="1">
      <alignment horizontal="center" vertical="center"/>
      <protection locked="0"/>
    </xf>
    <xf numFmtId="17" fontId="24" fillId="0" borderId="17" xfId="0" applyNumberFormat="1" applyFont="1" applyBorder="1" applyAlignment="1" applyProtection="1">
      <alignment horizontal="center" vertical="center"/>
      <protection locked="0"/>
    </xf>
    <xf numFmtId="17" fontId="24" fillId="0" borderId="18" xfId="0" applyNumberFormat="1" applyFont="1" applyBorder="1" applyAlignment="1" applyProtection="1">
      <alignment horizontal="center" vertical="center"/>
      <protection locked="0"/>
    </xf>
    <xf numFmtId="17" fontId="24" fillId="0" borderId="19" xfId="0" applyNumberFormat="1" applyFont="1" applyBorder="1" applyAlignment="1" applyProtection="1">
      <alignment horizontal="center" vertical="center"/>
      <protection locked="0"/>
    </xf>
    <xf numFmtId="0" fontId="57" fillId="10" borderId="1" xfId="0" applyFont="1" applyFill="1" applyBorder="1" applyAlignment="1" applyProtection="1">
      <alignment horizontal="center" vertical="center" wrapText="1"/>
      <protection locked="0"/>
    </xf>
    <xf numFmtId="0" fontId="57" fillId="10" borderId="3" xfId="0" applyFont="1" applyFill="1" applyBorder="1" applyAlignment="1" applyProtection="1">
      <alignment horizontal="center" vertical="center" wrapText="1"/>
      <protection locked="0"/>
    </xf>
    <xf numFmtId="9" fontId="67" fillId="0" borderId="1" xfId="2" applyFont="1" applyBorder="1" applyAlignment="1" applyProtection="1">
      <alignment horizontal="center" vertical="center" wrapText="1"/>
    </xf>
    <xf numFmtId="9" fontId="67" fillId="0" borderId="3" xfId="2" applyFont="1" applyBorder="1" applyAlignment="1" applyProtection="1">
      <alignment horizontal="center" vertical="center" wrapText="1"/>
    </xf>
    <xf numFmtId="0" fontId="11" fillId="0" borderId="4" xfId="0" applyFont="1" applyBorder="1" applyAlignment="1" applyProtection="1">
      <alignment horizontal="center"/>
      <protection locked="0"/>
    </xf>
    <xf numFmtId="0" fontId="0" fillId="0" borderId="0" xfId="0" applyAlignment="1">
      <alignment horizontal="left" vertical="top"/>
    </xf>
    <xf numFmtId="0" fontId="45" fillId="10" borderId="4" xfId="0" applyFont="1" applyFill="1" applyBorder="1" applyAlignment="1" applyProtection="1">
      <alignment horizontal="left" vertical="top" wrapText="1"/>
      <protection locked="0"/>
    </xf>
    <xf numFmtId="0" fontId="57" fillId="10" borderId="2" xfId="0" applyFont="1" applyFill="1" applyBorder="1" applyAlignment="1" applyProtection="1">
      <alignment horizontal="center" vertical="center" wrapText="1"/>
      <protection locked="0"/>
    </xf>
    <xf numFmtId="9" fontId="113" fillId="0" borderId="1" xfId="0" applyNumberFormat="1" applyFont="1" applyBorder="1" applyAlignment="1" applyProtection="1">
      <alignment horizontal="center" vertical="center"/>
      <protection locked="0"/>
    </xf>
    <xf numFmtId="9" fontId="113" fillId="0" borderId="3" xfId="0" applyNumberFormat="1" applyFont="1" applyBorder="1" applyAlignment="1" applyProtection="1">
      <alignment horizontal="center" vertical="center"/>
      <protection locked="0"/>
    </xf>
    <xf numFmtId="0" fontId="54" fillId="0" borderId="0" xfId="0" applyFont="1" applyAlignment="1" applyProtection="1">
      <alignment horizontal="left" vertical="center"/>
      <protection locked="0"/>
    </xf>
    <xf numFmtId="0" fontId="45" fillId="10" borderId="8" xfId="0" applyFont="1" applyFill="1" applyBorder="1" applyAlignment="1" applyProtection="1">
      <alignment horizontal="left"/>
      <protection locked="0"/>
    </xf>
    <xf numFmtId="0" fontId="45" fillId="10" borderId="10" xfId="0" applyFont="1" applyFill="1" applyBorder="1" applyAlignment="1" applyProtection="1">
      <alignment horizontal="left"/>
      <protection locked="0"/>
    </xf>
    <xf numFmtId="0" fontId="45" fillId="10" borderId="1" xfId="0" applyFont="1" applyFill="1" applyBorder="1" applyAlignment="1" applyProtection="1">
      <alignment horizontal="left" wrapText="1"/>
      <protection locked="0"/>
    </xf>
    <xf numFmtId="0" fontId="45" fillId="10" borderId="3" xfId="0" applyFont="1" applyFill="1" applyBorder="1" applyAlignment="1" applyProtection="1">
      <alignment horizontal="left" wrapText="1"/>
      <protection locked="0"/>
    </xf>
    <xf numFmtId="15" fontId="62" fillId="0" borderId="1" xfId="0" applyNumberFormat="1" applyFont="1" applyBorder="1" applyAlignment="1" applyProtection="1">
      <alignment horizontal="center" vertical="center"/>
      <protection locked="0"/>
    </xf>
    <xf numFmtId="49" fontId="62" fillId="0" borderId="1" xfId="0" applyNumberFormat="1" applyFont="1" applyBorder="1" applyAlignment="1" applyProtection="1">
      <alignment horizontal="left" vertical="center"/>
      <protection locked="0"/>
    </xf>
    <xf numFmtId="49" fontId="62" fillId="0" borderId="2" xfId="0" applyNumberFormat="1" applyFont="1" applyBorder="1" applyAlignment="1" applyProtection="1">
      <alignment horizontal="left" vertical="center"/>
      <protection locked="0"/>
    </xf>
    <xf numFmtId="49" fontId="62" fillId="0" borderId="3" xfId="0" applyNumberFormat="1" applyFont="1" applyBorder="1" applyAlignment="1" applyProtection="1">
      <alignment horizontal="left" vertical="center"/>
      <protection locked="0"/>
    </xf>
    <xf numFmtId="0" fontId="62" fillId="0" borderId="1" xfId="0" applyNumberFormat="1" applyFont="1" applyBorder="1" applyAlignment="1" applyProtection="1">
      <alignment horizontal="center"/>
    </xf>
    <xf numFmtId="0" fontId="62" fillId="0" borderId="2" xfId="0" applyNumberFormat="1" applyFont="1" applyBorder="1" applyAlignment="1" applyProtection="1">
      <alignment horizontal="center"/>
    </xf>
    <xf numFmtId="0" fontId="80" fillId="0" borderId="1" xfId="0" applyFont="1" applyBorder="1" applyAlignment="1" applyProtection="1">
      <alignment horizontal="center" vertical="center"/>
      <protection locked="0"/>
    </xf>
    <xf numFmtId="0" fontId="80" fillId="0" borderId="2" xfId="0" applyFont="1" applyBorder="1" applyAlignment="1" applyProtection="1">
      <alignment horizontal="center" vertical="center"/>
      <protection locked="0"/>
    </xf>
    <xf numFmtId="0" fontId="80" fillId="0" borderId="3" xfId="0" applyFont="1" applyBorder="1" applyAlignment="1" applyProtection="1">
      <alignment horizontal="center" vertical="center"/>
      <protection locked="0"/>
    </xf>
    <xf numFmtId="0" fontId="67" fillId="2" borderId="4" xfId="0" applyFont="1" applyFill="1" applyBorder="1" applyAlignment="1" applyProtection="1">
      <alignment horizontal="center" vertical="top" wrapText="1"/>
      <protection locked="0"/>
    </xf>
    <xf numFmtId="0" fontId="45" fillId="10" borderId="18" xfId="0" applyFont="1" applyFill="1" applyBorder="1" applyAlignment="1" applyProtection="1">
      <alignment horizontal="left" vertical="top" wrapText="1"/>
      <protection locked="0"/>
    </xf>
    <xf numFmtId="0" fontId="45" fillId="10" borderId="5" xfId="0" applyFont="1" applyFill="1" applyBorder="1" applyAlignment="1" applyProtection="1">
      <alignment horizontal="left" vertical="top" wrapText="1"/>
      <protection locked="0"/>
    </xf>
    <xf numFmtId="0" fontId="45" fillId="10" borderId="19" xfId="0" applyFont="1" applyFill="1" applyBorder="1" applyAlignment="1" applyProtection="1">
      <alignment horizontal="left" vertical="top" wrapText="1"/>
      <protection locked="0"/>
    </xf>
    <xf numFmtId="0" fontId="74" fillId="0" borderId="1" xfId="0" applyFont="1" applyBorder="1" applyAlignment="1" applyProtection="1">
      <alignment horizontal="center" vertical="center"/>
      <protection locked="0"/>
    </xf>
    <xf numFmtId="0" fontId="74" fillId="0" borderId="2" xfId="0" applyFont="1" applyBorder="1" applyAlignment="1" applyProtection="1">
      <alignment horizontal="center" vertical="center"/>
      <protection locked="0"/>
    </xf>
    <xf numFmtId="0" fontId="74" fillId="0" borderId="3" xfId="0" applyFont="1" applyBorder="1" applyAlignment="1" applyProtection="1">
      <alignment horizontal="center" vertical="center"/>
      <protection locked="0"/>
    </xf>
    <xf numFmtId="0" fontId="74" fillId="2" borderId="1" xfId="0" applyFont="1" applyFill="1" applyBorder="1" applyAlignment="1" applyProtection="1">
      <alignment horizontal="center" vertical="center" wrapText="1"/>
      <protection locked="0"/>
    </xf>
    <xf numFmtId="0" fontId="74" fillId="2" borderId="2" xfId="0" applyFont="1" applyFill="1" applyBorder="1" applyAlignment="1" applyProtection="1">
      <alignment horizontal="center" vertical="center" wrapText="1"/>
      <protection locked="0"/>
    </xf>
    <xf numFmtId="0" fontId="74" fillId="2" borderId="3" xfId="0" applyFont="1" applyFill="1" applyBorder="1" applyAlignment="1" applyProtection="1">
      <alignment horizontal="center" vertical="center" wrapText="1"/>
      <protection locked="0"/>
    </xf>
    <xf numFmtId="0" fontId="74" fillId="0" borderId="1" xfId="0" applyFont="1" applyBorder="1" applyAlignment="1" applyProtection="1">
      <alignment horizontal="center" vertical="center" wrapText="1"/>
      <protection locked="0"/>
    </xf>
    <xf numFmtId="0" fontId="74" fillId="0" borderId="2" xfId="0" applyFont="1" applyBorder="1" applyAlignment="1" applyProtection="1">
      <alignment horizontal="center" vertical="center" wrapText="1"/>
      <protection locked="0"/>
    </xf>
    <xf numFmtId="0" fontId="74" fillId="0" borderId="3" xfId="0" applyFont="1" applyBorder="1" applyAlignment="1" applyProtection="1">
      <alignment horizontal="center" vertical="center" wrapText="1"/>
      <protection locked="0"/>
    </xf>
    <xf numFmtId="0" fontId="45" fillId="10" borderId="1" xfId="0" applyFont="1" applyFill="1" applyBorder="1" applyAlignment="1" applyProtection="1">
      <protection locked="0"/>
    </xf>
    <xf numFmtId="0" fontId="45" fillId="10" borderId="2" xfId="0" applyFont="1" applyFill="1" applyBorder="1" applyAlignment="1" applyProtection="1">
      <protection locked="0"/>
    </xf>
    <xf numFmtId="0" fontId="45" fillId="10" borderId="3" xfId="0" applyFont="1" applyFill="1" applyBorder="1" applyAlignment="1" applyProtection="1">
      <protection locked="0"/>
    </xf>
    <xf numFmtId="0" fontId="45" fillId="10" borderId="1" xfId="0" applyFont="1" applyFill="1" applyBorder="1" applyAlignment="1" applyProtection="1">
      <alignment wrapText="1"/>
      <protection locked="0"/>
    </xf>
    <xf numFmtId="0" fontId="45" fillId="10" borderId="2" xfId="0" applyFont="1" applyFill="1" applyBorder="1" applyAlignment="1" applyProtection="1">
      <alignment wrapText="1"/>
      <protection locked="0"/>
    </xf>
    <xf numFmtId="0" fontId="45" fillId="10" borderId="3" xfId="0" applyFont="1" applyFill="1" applyBorder="1" applyAlignment="1" applyProtection="1">
      <alignment wrapText="1"/>
      <protection locked="0"/>
    </xf>
    <xf numFmtId="0" fontId="45" fillId="10" borderId="1" xfId="0" applyFont="1" applyFill="1" applyBorder="1" applyAlignment="1" applyProtection="1">
      <alignment vertical="center"/>
      <protection locked="0"/>
    </xf>
    <xf numFmtId="0" fontId="45" fillId="10" borderId="2" xfId="0" applyFont="1" applyFill="1" applyBorder="1" applyAlignment="1" applyProtection="1">
      <alignment vertical="center"/>
      <protection locked="0"/>
    </xf>
    <xf numFmtId="0" fontId="45" fillId="10" borderId="3" xfId="0" applyFont="1" applyFill="1" applyBorder="1" applyAlignment="1" applyProtection="1">
      <alignment vertical="center"/>
      <protection locked="0"/>
    </xf>
    <xf numFmtId="0" fontId="45" fillId="10" borderId="1" xfId="0" applyFont="1" applyFill="1" applyBorder="1" applyAlignment="1" applyProtection="1">
      <alignment vertical="center" wrapText="1"/>
      <protection locked="0"/>
    </xf>
    <xf numFmtId="0" fontId="45" fillId="10" borderId="2" xfId="0" applyFont="1" applyFill="1" applyBorder="1" applyAlignment="1" applyProtection="1">
      <alignment vertical="center" wrapText="1"/>
      <protection locked="0"/>
    </xf>
    <xf numFmtId="0" fontId="45" fillId="10" borderId="3" xfId="0" applyFont="1" applyFill="1" applyBorder="1" applyAlignment="1" applyProtection="1">
      <alignment vertical="center" wrapText="1"/>
      <protection locked="0"/>
    </xf>
    <xf numFmtId="0" fontId="62" fillId="0" borderId="1" xfId="0" applyNumberFormat="1" applyFont="1" applyBorder="1" applyAlignment="1" applyProtection="1">
      <alignment horizontal="center" wrapText="1"/>
    </xf>
    <xf numFmtId="0" fontId="62" fillId="0" borderId="2" xfId="0" applyNumberFormat="1" applyFont="1" applyBorder="1" applyAlignment="1" applyProtection="1">
      <alignment horizontal="center" wrapText="1"/>
    </xf>
    <xf numFmtId="0" fontId="45" fillId="10" borderId="2" xfId="0" applyFont="1" applyFill="1" applyBorder="1" applyAlignment="1" applyProtection="1">
      <alignment horizontal="center" vertical="top" wrapText="1"/>
      <protection locked="0"/>
    </xf>
    <xf numFmtId="9" fontId="94" fillId="2" borderId="1" xfId="0" applyNumberFormat="1" applyFont="1" applyFill="1" applyBorder="1" applyAlignment="1" applyProtection="1">
      <alignment horizontal="center" vertical="center"/>
      <protection locked="0"/>
    </xf>
    <xf numFmtId="0" fontId="94" fillId="2" borderId="3" xfId="0" applyFont="1" applyFill="1" applyBorder="1" applyAlignment="1" applyProtection="1">
      <alignment horizontal="center" vertical="center"/>
      <protection locked="0"/>
    </xf>
    <xf numFmtId="0" fontId="45" fillId="10" borderId="4" xfId="0" applyFont="1" applyFill="1" applyBorder="1" applyAlignment="1" applyProtection="1">
      <alignment horizontal="center" vertical="center" wrapText="1"/>
    </xf>
    <xf numFmtId="0" fontId="62" fillId="0" borderId="1" xfId="0" applyNumberFormat="1" applyFont="1" applyBorder="1" applyAlignment="1" applyProtection="1">
      <alignment horizontal="left" vertical="center"/>
    </xf>
    <xf numFmtId="0" fontId="62" fillId="0" borderId="3" xfId="0" applyNumberFormat="1" applyFont="1" applyBorder="1" applyAlignment="1" applyProtection="1">
      <alignment horizontal="left" vertical="center"/>
    </xf>
    <xf numFmtId="0" fontId="90" fillId="0" borderId="35" xfId="0" applyFont="1" applyFill="1" applyBorder="1" applyAlignment="1" applyProtection="1">
      <alignment horizontal="center" vertical="center" wrapText="1"/>
      <protection locked="0"/>
    </xf>
    <xf numFmtId="0" fontId="89" fillId="0" borderId="6" xfId="0" applyFont="1" applyFill="1" applyBorder="1" applyAlignment="1" applyProtection="1">
      <alignment horizontal="center" vertical="center" wrapText="1"/>
      <protection locked="0"/>
    </xf>
    <xf numFmtId="0" fontId="90" fillId="0" borderId="4" xfId="0" applyFont="1" applyFill="1" applyBorder="1" applyAlignment="1" applyProtection="1">
      <alignment horizontal="center" vertical="center" wrapText="1"/>
      <protection locked="0"/>
    </xf>
    <xf numFmtId="0" fontId="74" fillId="11" borderId="4" xfId="0" applyFont="1" applyFill="1" applyBorder="1" applyAlignment="1" applyProtection="1">
      <alignment horizontal="left" vertical="top" wrapText="1"/>
      <protection locked="0"/>
    </xf>
    <xf numFmtId="0" fontId="45" fillId="11" borderId="4" xfId="0" applyFont="1" applyFill="1" applyBorder="1" applyAlignment="1" applyProtection="1">
      <alignment horizontal="left" vertical="top" wrapText="1"/>
      <protection locked="0"/>
    </xf>
    <xf numFmtId="0" fontId="45" fillId="10" borderId="4" xfId="0" applyFont="1" applyFill="1" applyBorder="1" applyAlignment="1" applyProtection="1">
      <alignment horizontal="center" vertical="top" wrapText="1"/>
      <protection locked="0"/>
    </xf>
    <xf numFmtId="0" fontId="34" fillId="0" borderId="0" xfId="0" applyFont="1" applyAlignment="1" applyProtection="1">
      <alignment horizontal="left" vertical="top" wrapText="1"/>
      <protection locked="0"/>
    </xf>
    <xf numFmtId="0" fontId="72" fillId="10" borderId="47" xfId="0" applyFont="1" applyFill="1" applyBorder="1" applyAlignment="1" applyProtection="1">
      <alignment horizontal="center" vertical="center" wrapText="1"/>
      <protection locked="0"/>
    </xf>
    <xf numFmtId="0" fontId="72" fillId="10" borderId="47" xfId="0" applyFont="1" applyFill="1" applyBorder="1" applyAlignment="1" applyProtection="1">
      <alignment horizontal="center" vertical="center"/>
      <protection locked="0"/>
    </xf>
    <xf numFmtId="0" fontId="72" fillId="10" borderId="48" xfId="0" applyFont="1" applyFill="1" applyBorder="1" applyAlignment="1" applyProtection="1">
      <alignment horizontal="center" vertical="center"/>
      <protection locked="0"/>
    </xf>
    <xf numFmtId="0" fontId="89" fillId="0" borderId="29" xfId="0" applyFont="1" applyFill="1" applyBorder="1" applyAlignment="1" applyProtection="1">
      <alignment horizontal="center" vertical="center"/>
      <protection locked="0"/>
    </xf>
    <xf numFmtId="0" fontId="62" fillId="0" borderId="9" xfId="0" applyFont="1" applyBorder="1" applyAlignment="1" applyProtection="1">
      <alignment horizontal="center" vertical="center" wrapText="1"/>
      <protection locked="0"/>
    </xf>
    <xf numFmtId="0" fontId="89" fillId="0" borderId="44" xfId="0" applyFont="1" applyFill="1" applyBorder="1" applyAlignment="1" applyProtection="1">
      <alignment horizontal="center" vertical="center" wrapText="1"/>
      <protection locked="0"/>
    </xf>
    <xf numFmtId="0" fontId="89" fillId="0" borderId="54" xfId="0" applyFont="1" applyFill="1" applyBorder="1" applyAlignment="1" applyProtection="1">
      <alignment horizontal="center" vertical="center" wrapText="1"/>
      <protection locked="0"/>
    </xf>
    <xf numFmtId="0" fontId="89" fillId="0" borderId="55" xfId="0" applyFont="1" applyFill="1" applyBorder="1" applyAlignment="1" applyProtection="1">
      <alignment horizontal="center" vertical="center" wrapText="1"/>
      <protection locked="0"/>
    </xf>
    <xf numFmtId="0" fontId="89" fillId="0" borderId="7" xfId="0" applyFont="1" applyFill="1" applyBorder="1" applyAlignment="1" applyProtection="1">
      <alignment horizontal="center" vertical="center"/>
      <protection locked="0"/>
    </xf>
    <xf numFmtId="0" fontId="89" fillId="0" borderId="45" xfId="0" applyFont="1" applyFill="1" applyBorder="1" applyAlignment="1" applyProtection="1">
      <alignment horizontal="center" vertical="center"/>
      <protection locked="0"/>
    </xf>
    <xf numFmtId="0" fontId="89" fillId="0" borderId="56" xfId="0" applyFont="1" applyFill="1" applyBorder="1" applyAlignment="1" applyProtection="1">
      <alignment horizontal="center" vertical="center"/>
      <protection locked="0"/>
    </xf>
    <xf numFmtId="0" fontId="89" fillId="0" borderId="57" xfId="0" applyFont="1" applyFill="1" applyBorder="1" applyAlignment="1" applyProtection="1">
      <alignment horizontal="center" vertical="center"/>
      <protection locked="0"/>
    </xf>
    <xf numFmtId="0" fontId="89" fillId="0" borderId="1" xfId="0" applyFont="1" applyFill="1" applyBorder="1" applyAlignment="1" applyProtection="1">
      <alignment horizontal="center" vertical="center"/>
      <protection locked="0"/>
    </xf>
    <xf numFmtId="0" fontId="89" fillId="0" borderId="2" xfId="0" applyFont="1" applyFill="1" applyBorder="1" applyAlignment="1" applyProtection="1">
      <alignment horizontal="center" vertical="center"/>
      <protection locked="0"/>
    </xf>
    <xf numFmtId="0" fontId="89" fillId="0" borderId="3" xfId="0" applyFont="1" applyFill="1" applyBorder="1" applyAlignment="1" applyProtection="1">
      <alignment horizontal="center" vertical="center"/>
      <protection locked="0"/>
    </xf>
    <xf numFmtId="0" fontId="90" fillId="0" borderId="35" xfId="0" applyFont="1" applyFill="1" applyBorder="1" applyAlignment="1" applyProtection="1">
      <alignment horizontal="center" vertical="center"/>
      <protection locked="0"/>
    </xf>
    <xf numFmtId="4" fontId="0" fillId="0" borderId="4" xfId="0" applyNumberFormat="1" applyFont="1" applyBorder="1" applyAlignment="1" applyProtection="1">
      <alignment horizontal="center" vertical="center"/>
    </xf>
    <xf numFmtId="0" fontId="0" fillId="0" borderId="4" xfId="0" applyFont="1" applyBorder="1" applyAlignment="1" applyProtection="1">
      <alignment horizontal="center" vertical="center"/>
    </xf>
    <xf numFmtId="0" fontId="57" fillId="10" borderId="1" xfId="0" applyFont="1" applyFill="1" applyBorder="1" applyAlignment="1" applyProtection="1">
      <alignment horizontal="left" vertical="center" wrapText="1"/>
      <protection locked="0"/>
    </xf>
    <xf numFmtId="0" fontId="57" fillId="10" borderId="3" xfId="0" applyFont="1" applyFill="1" applyBorder="1" applyAlignment="1" applyProtection="1">
      <alignment horizontal="left" vertical="center" wrapText="1"/>
      <protection locked="0"/>
    </xf>
    <xf numFmtId="4" fontId="0" fillId="0" borderId="1" xfId="0" applyNumberFormat="1" applyFont="1" applyBorder="1" applyAlignment="1" applyProtection="1">
      <alignment horizontal="center" vertical="center"/>
    </xf>
    <xf numFmtId="0" fontId="0" fillId="0" borderId="3" xfId="0" applyFont="1" applyBorder="1" applyAlignment="1" applyProtection="1">
      <alignment horizontal="center" vertical="center"/>
    </xf>
    <xf numFmtId="0" fontId="57" fillId="10" borderId="4" xfId="0" applyFont="1" applyFill="1" applyBorder="1" applyAlignment="1" applyProtection="1">
      <alignment horizontal="left" vertical="center"/>
      <protection locked="0"/>
    </xf>
    <xf numFmtId="0" fontId="0" fillId="0" borderId="1" xfId="0" applyFont="1" applyBorder="1" applyAlignment="1" applyProtection="1">
      <alignment horizontal="center" vertical="center"/>
    </xf>
    <xf numFmtId="1" fontId="24" fillId="0" borderId="1" xfId="2" applyNumberFormat="1" applyFont="1" applyBorder="1" applyAlignment="1" applyProtection="1">
      <alignment horizontal="center" vertical="center"/>
    </xf>
    <xf numFmtId="0" fontId="57" fillId="10" borderId="4" xfId="0" applyFont="1" applyFill="1" applyBorder="1" applyAlignment="1" applyProtection="1">
      <alignment horizontal="left" vertical="center" wrapText="1"/>
      <protection locked="0"/>
    </xf>
    <xf numFmtId="0" fontId="0" fillId="11" borderId="1" xfId="0" applyFont="1" applyFill="1" applyBorder="1" applyAlignment="1" applyProtection="1">
      <alignment horizontal="left" vertical="center" wrapText="1"/>
      <protection locked="0"/>
    </xf>
    <xf numFmtId="0" fontId="0" fillId="11" borderId="2" xfId="0" applyFont="1" applyFill="1" applyBorder="1" applyAlignment="1" applyProtection="1">
      <alignment horizontal="left" vertical="center" wrapText="1"/>
      <protection locked="0"/>
    </xf>
    <xf numFmtId="0" fontId="43" fillId="0" borderId="0" xfId="0" applyFont="1" applyAlignment="1" applyProtection="1">
      <alignment horizontal="left" vertical="center" wrapText="1"/>
      <protection locked="0"/>
    </xf>
    <xf numFmtId="0" fontId="50" fillId="0" borderId="4" xfId="0" applyFont="1" applyBorder="1" applyAlignment="1" applyProtection="1">
      <alignment horizontal="left" vertical="top"/>
      <protection locked="0"/>
    </xf>
    <xf numFmtId="2" fontId="4" fillId="0" borderId="1" xfId="0" applyNumberFormat="1" applyFont="1" applyBorder="1" applyAlignment="1" applyProtection="1">
      <alignment horizontal="center" vertical="center"/>
    </xf>
    <xf numFmtId="10" fontId="50" fillId="0" borderId="1" xfId="0" applyNumberFormat="1" applyFont="1" applyBorder="1" applyAlignment="1" applyProtection="1">
      <alignment horizontal="center" vertical="center"/>
    </xf>
    <xf numFmtId="1" fontId="24" fillId="0" borderId="3" xfId="2"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3" xfId="0" applyFont="1" applyBorder="1" applyAlignment="1" applyProtection="1">
      <alignment horizontal="center" vertical="center"/>
    </xf>
    <xf numFmtId="10" fontId="50" fillId="0" borderId="4" xfId="0" applyNumberFormat="1" applyFont="1" applyBorder="1" applyAlignment="1" applyProtection="1">
      <alignment horizontal="center" vertical="center"/>
    </xf>
    <xf numFmtId="0" fontId="50" fillId="0" borderId="4" xfId="0" applyFont="1" applyBorder="1" applyAlignment="1" applyProtection="1">
      <alignment horizontal="center" vertical="center"/>
    </xf>
    <xf numFmtId="0" fontId="35" fillId="10" borderId="4" xfId="0" applyFont="1" applyFill="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4" fillId="0" borderId="4" xfId="0" applyFont="1" applyBorder="1" applyAlignment="1" applyProtection="1">
      <alignment horizontal="center" vertical="center"/>
      <protection locked="0"/>
    </xf>
    <xf numFmtId="0" fontId="84" fillId="0" borderId="2" xfId="0" applyFont="1" applyBorder="1" applyAlignment="1" applyProtection="1">
      <alignment horizontal="center" vertical="center"/>
      <protection locked="0"/>
    </xf>
    <xf numFmtId="0" fontId="57" fillId="10" borderId="4" xfId="0" applyFont="1" applyFill="1" applyBorder="1" applyAlignment="1" applyProtection="1">
      <alignment horizontal="center" vertical="center"/>
      <protection locked="0"/>
    </xf>
    <xf numFmtId="0" fontId="35" fillId="0" borderId="0" xfId="0" applyFont="1" applyFill="1" applyBorder="1" applyAlignment="1" applyProtection="1">
      <alignment horizontal="center" vertical="center"/>
      <protection locked="0"/>
    </xf>
    <xf numFmtId="0" fontId="57" fillId="10" borderId="1" xfId="0" applyFont="1" applyFill="1" applyBorder="1" applyAlignment="1" applyProtection="1">
      <alignment horizontal="left" vertical="top" wrapText="1"/>
      <protection locked="0"/>
    </xf>
    <xf numFmtId="0" fontId="57" fillId="10" borderId="3" xfId="0" applyFont="1" applyFill="1" applyBorder="1" applyAlignment="1" applyProtection="1">
      <alignment horizontal="left" vertical="top" wrapText="1"/>
      <protection locked="0"/>
    </xf>
    <xf numFmtId="1" fontId="4" fillId="0" borderId="1" xfId="0" applyNumberFormat="1" applyFont="1" applyBorder="1" applyAlignment="1" applyProtection="1">
      <alignment horizontal="center" vertical="center"/>
    </xf>
    <xf numFmtId="1" fontId="4" fillId="0" borderId="3" xfId="0" applyNumberFormat="1" applyFont="1" applyBorder="1" applyAlignment="1" applyProtection="1">
      <alignment horizontal="center" vertical="center"/>
    </xf>
    <xf numFmtId="0" fontId="97" fillId="0" borderId="4" xfId="0" applyFont="1" applyFill="1" applyBorder="1" applyAlignment="1" applyProtection="1">
      <alignment horizontal="center" vertical="center" wrapText="1"/>
      <protection locked="0"/>
    </xf>
    <xf numFmtId="0" fontId="57" fillId="10" borderId="6" xfId="0" applyFont="1" applyFill="1" applyBorder="1" applyAlignment="1" applyProtection="1">
      <alignment horizontal="center" vertical="center" wrapText="1"/>
      <protection locked="0"/>
    </xf>
    <xf numFmtId="0" fontId="50" fillId="0" borderId="1" xfId="0" applyFont="1" applyBorder="1" applyAlignment="1" applyProtection="1">
      <alignment horizontal="left" vertical="top"/>
      <protection locked="0"/>
    </xf>
    <xf numFmtId="0" fontId="50" fillId="0" borderId="2" xfId="0" applyFont="1" applyBorder="1" applyAlignment="1" applyProtection="1">
      <alignment horizontal="left" vertical="top"/>
      <protection locked="0"/>
    </xf>
    <xf numFmtId="0" fontId="57" fillId="10" borderId="6" xfId="0" applyFont="1" applyFill="1" applyBorder="1" applyAlignment="1" applyProtection="1">
      <alignment horizontal="center" vertical="center"/>
      <protection locked="0"/>
    </xf>
    <xf numFmtId="0" fontId="91" fillId="0" borderId="4" xfId="0" applyFont="1" applyFill="1" applyBorder="1" applyAlignment="1" applyProtection="1">
      <alignment horizontal="center" vertical="center"/>
      <protection locked="0"/>
    </xf>
    <xf numFmtId="0" fontId="41" fillId="0" borderId="5" xfId="0" applyFont="1" applyBorder="1" applyAlignment="1" applyProtection="1">
      <alignment horizontal="left" vertical="center"/>
      <protection locked="0"/>
    </xf>
    <xf numFmtId="0" fontId="16" fillId="10" borderId="1" xfId="0" applyFont="1" applyFill="1" applyBorder="1" applyAlignment="1" applyProtection="1">
      <alignment horizontal="left" vertical="top" wrapText="1"/>
      <protection locked="0"/>
    </xf>
    <xf numFmtId="0" fontId="16" fillId="10" borderId="3" xfId="0" applyFont="1" applyFill="1" applyBorder="1" applyAlignment="1" applyProtection="1">
      <alignment horizontal="left" vertical="top" wrapText="1"/>
      <protection locked="0"/>
    </xf>
    <xf numFmtId="0" fontId="4" fillId="0" borderId="4" xfId="0" applyFont="1" applyBorder="1" applyAlignment="1" applyProtection="1">
      <alignment horizontal="center" vertical="center"/>
    </xf>
    <xf numFmtId="4" fontId="4" fillId="0" borderId="4" xfId="0" applyNumberFormat="1" applyFont="1" applyBorder="1" applyAlignment="1" applyProtection="1">
      <alignment horizontal="center" vertical="center"/>
    </xf>
    <xf numFmtId="0" fontId="0" fillId="0" borderId="0" xfId="0" applyFont="1" applyBorder="1" applyAlignment="1" applyProtection="1">
      <alignment horizontal="center"/>
      <protection locked="0"/>
    </xf>
    <xf numFmtId="0" fontId="43" fillId="0" borderId="0" xfId="0" applyFont="1" applyAlignment="1" applyProtection="1">
      <alignment horizontal="left" vertical="center"/>
      <protection locked="0"/>
    </xf>
    <xf numFmtId="0" fontId="35" fillId="10" borderId="4" xfId="0" applyFont="1" applyFill="1" applyBorder="1" applyAlignment="1" applyProtection="1">
      <alignment horizontal="center" vertical="center"/>
      <protection locked="0"/>
    </xf>
    <xf numFmtId="0" fontId="35" fillId="10" borderId="8" xfId="0" applyFont="1" applyFill="1" applyBorder="1" applyAlignment="1" applyProtection="1">
      <alignment horizontal="center" vertical="center"/>
      <protection locked="0"/>
    </xf>
    <xf numFmtId="0" fontId="35" fillId="10" borderId="9" xfId="0" applyFont="1" applyFill="1" applyBorder="1" applyAlignment="1" applyProtection="1">
      <alignment horizontal="center" vertical="center"/>
      <protection locked="0"/>
    </xf>
    <xf numFmtId="0" fontId="35" fillId="10" borderId="10" xfId="0" applyFont="1" applyFill="1" applyBorder="1" applyAlignment="1" applyProtection="1">
      <alignment horizontal="center" vertical="center"/>
      <protection locked="0"/>
    </xf>
    <xf numFmtId="0" fontId="35" fillId="10" borderId="18" xfId="0" applyFont="1" applyFill="1" applyBorder="1" applyAlignment="1" applyProtection="1">
      <alignment horizontal="center" vertical="center"/>
      <protection locked="0"/>
    </xf>
    <xf numFmtId="0" fontId="35" fillId="10" borderId="5" xfId="0" applyFont="1" applyFill="1" applyBorder="1" applyAlignment="1" applyProtection="1">
      <alignment horizontal="center" vertical="center"/>
      <protection locked="0"/>
    </xf>
    <xf numFmtId="0" fontId="35" fillId="10" borderId="19" xfId="0" applyFont="1" applyFill="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0" fontId="0" fillId="0" borderId="9" xfId="0" applyFont="1"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0" fillId="0" borderId="18" xfId="0"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57" fillId="10" borderId="4" xfId="0" applyFont="1" applyFill="1" applyBorder="1" applyAlignment="1" applyProtection="1">
      <alignment horizontal="left" vertical="top" wrapText="1"/>
      <protection locked="0"/>
    </xf>
    <xf numFmtId="2" fontId="0" fillId="0" borderId="4" xfId="0" applyNumberFormat="1" applyFont="1" applyBorder="1" applyAlignment="1" applyProtection="1">
      <alignment horizontal="center"/>
      <protection locked="0"/>
    </xf>
    <xf numFmtId="0" fontId="0" fillId="0" borderId="4" xfId="0" applyFont="1" applyBorder="1" applyAlignment="1" applyProtection="1">
      <alignment horizontal="center"/>
      <protection locked="0"/>
    </xf>
    <xf numFmtId="4" fontId="4" fillId="0" borderId="1" xfId="0" applyNumberFormat="1" applyFont="1" applyBorder="1" applyAlignment="1" applyProtection="1">
      <alignment horizontal="center" vertical="center"/>
    </xf>
    <xf numFmtId="0" fontId="41" fillId="0" borderId="0" xfId="0" applyFont="1" applyBorder="1" applyAlignment="1" applyProtection="1">
      <alignment horizontal="left" vertical="center"/>
      <protection locked="0"/>
    </xf>
    <xf numFmtId="0" fontId="57" fillId="10" borderId="2" xfId="0" applyFont="1" applyFill="1" applyBorder="1" applyAlignment="1" applyProtection="1">
      <alignment horizontal="center" vertical="center"/>
      <protection locked="0"/>
    </xf>
    <xf numFmtId="0" fontId="57" fillId="10" borderId="3" xfId="0" applyFont="1" applyFill="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43"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0" xfId="0" applyFont="1" applyAlignment="1" applyProtection="1">
      <alignment horizontal="left" vertical="center"/>
      <protection locked="0"/>
    </xf>
    <xf numFmtId="0" fontId="97" fillId="0" borderId="35" xfId="0" applyFont="1" applyFill="1" applyBorder="1" applyAlignment="1" applyProtection="1">
      <alignment horizontal="center" vertical="center"/>
      <protection locked="0"/>
    </xf>
    <xf numFmtId="0" fontId="50" fillId="0" borderId="1" xfId="0" applyFont="1" applyFill="1" applyBorder="1" applyAlignment="1" applyProtection="1">
      <alignment horizontal="center" vertical="center"/>
      <protection locked="0"/>
    </xf>
    <xf numFmtId="0" fontId="50" fillId="0" borderId="2" xfId="0" applyFont="1" applyFill="1" applyBorder="1" applyAlignment="1" applyProtection="1">
      <alignment horizontal="center" vertical="center"/>
      <protection locked="0"/>
    </xf>
    <xf numFmtId="0" fontId="50" fillId="0" borderId="3" xfId="0" applyFont="1" applyFill="1" applyBorder="1" applyAlignment="1" applyProtection="1">
      <alignment horizontal="center" vertical="center"/>
      <protection locked="0"/>
    </xf>
    <xf numFmtId="0" fontId="50" fillId="0" borderId="4" xfId="0" applyFont="1" applyFill="1" applyBorder="1" applyAlignment="1" applyProtection="1">
      <alignment horizontal="center" vertical="center"/>
      <protection locked="0"/>
    </xf>
    <xf numFmtId="0" fontId="0" fillId="0" borderId="0" xfId="0" applyFont="1" applyAlignment="1" applyProtection="1">
      <alignment horizontal="left" vertical="top" wrapText="1"/>
      <protection locked="0"/>
    </xf>
    <xf numFmtId="0" fontId="16" fillId="10" borderId="1" xfId="0" applyFont="1" applyFill="1" applyBorder="1" applyAlignment="1" applyProtection="1">
      <alignment horizontal="center" vertical="center"/>
      <protection locked="0"/>
    </xf>
    <xf numFmtId="0" fontId="16" fillId="10" borderId="2" xfId="0" applyFont="1" applyFill="1" applyBorder="1" applyAlignment="1" applyProtection="1">
      <alignment horizontal="center" vertical="center"/>
      <protection locked="0"/>
    </xf>
    <xf numFmtId="0" fontId="16" fillId="10" borderId="3" xfId="0" applyFont="1" applyFill="1" applyBorder="1" applyAlignment="1" applyProtection="1">
      <alignment horizontal="center" vertical="center"/>
      <protection locked="0"/>
    </xf>
    <xf numFmtId="0" fontId="50" fillId="0" borderId="1" xfId="0" applyFont="1" applyBorder="1" applyAlignment="1" applyProtection="1">
      <alignment horizontal="center"/>
      <protection locked="0"/>
    </xf>
    <xf numFmtId="0" fontId="50" fillId="0" borderId="2" xfId="0" applyFont="1" applyBorder="1" applyAlignment="1" applyProtection="1">
      <alignment horizontal="center"/>
      <protection locked="0"/>
    </xf>
    <xf numFmtId="0" fontId="50" fillId="0" borderId="3" xfId="0" applyFont="1" applyBorder="1" applyAlignment="1" applyProtection="1">
      <alignment horizontal="center"/>
      <protection locked="0"/>
    </xf>
    <xf numFmtId="0" fontId="50" fillId="0" borderId="1" xfId="0" applyFont="1" applyBorder="1" applyAlignment="1" applyProtection="1">
      <alignment horizontal="center" wrapText="1"/>
      <protection locked="0"/>
    </xf>
    <xf numFmtId="0" fontId="50" fillId="0" borderId="2" xfId="0" applyFont="1" applyBorder="1" applyAlignment="1" applyProtection="1">
      <alignment horizontal="center" wrapText="1"/>
      <protection locked="0"/>
    </xf>
    <xf numFmtId="0" fontId="50" fillId="0" borderId="3" xfId="0" applyFont="1" applyBorder="1" applyAlignment="1" applyProtection="1">
      <alignment horizontal="center" wrapText="1"/>
      <protection locked="0"/>
    </xf>
    <xf numFmtId="0" fontId="57" fillId="10" borderId="1" xfId="0" applyFont="1" applyFill="1" applyBorder="1" applyAlignment="1" applyProtection="1">
      <alignment horizontal="center" vertical="center"/>
      <protection locked="0"/>
    </xf>
    <xf numFmtId="0" fontId="57" fillId="10" borderId="1" xfId="0" applyFont="1" applyFill="1" applyBorder="1" applyAlignment="1" applyProtection="1">
      <alignment horizontal="left" vertical="top"/>
      <protection locked="0"/>
    </xf>
    <xf numFmtId="0" fontId="57" fillId="10" borderId="3" xfId="0" applyFont="1" applyFill="1" applyBorder="1" applyAlignment="1" applyProtection="1">
      <alignment horizontal="left" vertical="top"/>
      <protection locked="0"/>
    </xf>
    <xf numFmtId="0" fontId="0" fillId="11" borderId="1" xfId="0" applyFont="1" applyFill="1" applyBorder="1" applyAlignment="1" applyProtection="1">
      <alignment horizontal="center" vertical="center"/>
      <protection locked="0"/>
    </xf>
    <xf numFmtId="0" fontId="0" fillId="11" borderId="2" xfId="0" applyFont="1" applyFill="1" applyBorder="1" applyAlignment="1" applyProtection="1">
      <alignment horizontal="center" vertical="center"/>
      <protection locked="0"/>
    </xf>
    <xf numFmtId="0" fontId="0" fillId="11" borderId="3" xfId="0" applyFont="1" applyFill="1" applyBorder="1" applyAlignment="1" applyProtection="1">
      <alignment horizontal="center" vertical="center"/>
      <protection locked="0"/>
    </xf>
    <xf numFmtId="0" fontId="16" fillId="10" borderId="1" xfId="0" applyFont="1" applyFill="1" applyBorder="1" applyAlignment="1" applyProtection="1">
      <alignment horizontal="left" vertical="center" wrapText="1"/>
      <protection locked="0"/>
    </xf>
    <xf numFmtId="0" fontId="16" fillId="10" borderId="3" xfId="0" applyFont="1" applyFill="1" applyBorder="1" applyAlignment="1" applyProtection="1">
      <alignment horizontal="left" vertical="center" wrapText="1"/>
      <protection locked="0"/>
    </xf>
    <xf numFmtId="0" fontId="16" fillId="10" borderId="4" xfId="0" applyFont="1" applyFill="1" applyBorder="1" applyAlignment="1" applyProtection="1">
      <alignment horizontal="left" vertical="center" wrapText="1"/>
      <protection locked="0"/>
    </xf>
    <xf numFmtId="0" fontId="0" fillId="0" borderId="6" xfId="0" applyFont="1" applyBorder="1" applyAlignment="1" applyProtection="1">
      <alignment horizontal="center" vertical="center"/>
    </xf>
    <xf numFmtId="0" fontId="0" fillId="0" borderId="9" xfId="0" applyFont="1" applyBorder="1" applyAlignment="1" applyProtection="1">
      <alignment horizontal="center"/>
      <protection locked="0"/>
    </xf>
    <xf numFmtId="49" fontId="62" fillId="0" borderId="1" xfId="0" applyNumberFormat="1" applyFont="1" applyBorder="1" applyAlignment="1" applyProtection="1">
      <alignment horizontal="center" vertical="center" wrapText="1"/>
    </xf>
    <xf numFmtId="0" fontId="35" fillId="10" borderId="1" xfId="0" applyFont="1" applyFill="1" applyBorder="1" applyAlignment="1" applyProtection="1">
      <alignment horizontal="center" vertical="center"/>
      <protection locked="0"/>
    </xf>
    <xf numFmtId="0" fontId="35" fillId="10" borderId="2" xfId="0" applyFont="1" applyFill="1" applyBorder="1" applyAlignment="1" applyProtection="1">
      <alignment horizontal="center" vertical="center"/>
      <protection locked="0"/>
    </xf>
    <xf numFmtId="0" fontId="35" fillId="10" borderId="3" xfId="0" applyFont="1" applyFill="1" applyBorder="1" applyAlignment="1" applyProtection="1">
      <alignment horizontal="center" vertical="center"/>
      <protection locked="0"/>
    </xf>
    <xf numFmtId="0" fontId="16" fillId="10" borderId="6" xfId="0" applyFont="1" applyFill="1" applyBorder="1" applyAlignment="1" applyProtection="1">
      <alignment horizontal="left" vertical="center" wrapText="1"/>
      <protection locked="0"/>
    </xf>
    <xf numFmtId="0" fontId="35" fillId="10" borderId="4" xfId="0" applyFont="1" applyFill="1" applyBorder="1" applyAlignment="1" applyProtection="1">
      <alignment horizontal="left"/>
      <protection locked="0"/>
    </xf>
    <xf numFmtId="0" fontId="16" fillId="10" borderId="4" xfId="0" applyFont="1" applyFill="1" applyBorder="1" applyAlignment="1" applyProtection="1">
      <alignment horizontal="left"/>
      <protection locked="0"/>
    </xf>
    <xf numFmtId="0" fontId="57" fillId="10" borderId="4" xfId="0" applyFont="1" applyFill="1" applyBorder="1" applyAlignment="1" applyProtection="1">
      <alignment horizontal="left"/>
      <protection locked="0"/>
    </xf>
    <xf numFmtId="0" fontId="57" fillId="10" borderId="6" xfId="0" applyFont="1" applyFill="1" applyBorder="1" applyAlignment="1" applyProtection="1">
      <alignment horizontal="left"/>
      <protection locked="0"/>
    </xf>
    <xf numFmtId="0" fontId="57" fillId="10" borderId="4" xfId="0" applyFont="1" applyFill="1" applyBorder="1" applyAlignment="1" applyProtection="1">
      <alignment horizontal="left" wrapText="1"/>
      <protection locked="0"/>
    </xf>
    <xf numFmtId="0" fontId="16" fillId="10" borderId="4" xfId="0" applyFont="1" applyFill="1" applyBorder="1" applyAlignment="1" applyProtection="1">
      <alignment horizontal="left" wrapText="1"/>
      <protection locked="0"/>
    </xf>
    <xf numFmtId="0" fontId="57" fillId="10" borderId="2" xfId="0" applyFont="1" applyFill="1" applyBorder="1" applyAlignment="1" applyProtection="1">
      <alignment horizontal="left" vertical="center" wrapText="1"/>
      <protection locked="0"/>
    </xf>
    <xf numFmtId="0" fontId="57" fillId="10" borderId="1" xfId="0" applyFont="1" applyFill="1" applyBorder="1" applyAlignment="1" applyProtection="1">
      <alignment horizontal="left" vertical="center"/>
      <protection locked="0"/>
    </xf>
    <xf numFmtId="0" fontId="57" fillId="10" borderId="3" xfId="0" applyFont="1" applyFill="1" applyBorder="1" applyAlignment="1" applyProtection="1">
      <alignment horizontal="left" vertical="center"/>
      <protection locked="0"/>
    </xf>
    <xf numFmtId="0" fontId="16" fillId="10" borderId="4" xfId="0" applyFont="1" applyFill="1" applyBorder="1" applyAlignment="1" applyProtection="1">
      <alignment horizontal="left" vertical="center"/>
      <protection locked="0"/>
    </xf>
    <xf numFmtId="1" fontId="4" fillId="0" borderId="4" xfId="0" applyNumberFormat="1" applyFont="1" applyBorder="1" applyAlignment="1" applyProtection="1">
      <alignment horizontal="center" vertical="center"/>
    </xf>
    <xf numFmtId="0" fontId="35" fillId="10" borderId="1" xfId="0" applyFont="1" applyFill="1" applyBorder="1" applyAlignment="1" applyProtection="1">
      <alignment horizontal="left" vertical="center"/>
      <protection locked="0"/>
    </xf>
    <xf numFmtId="0" fontId="35" fillId="10" borderId="2" xfId="0" applyFont="1" applyFill="1" applyBorder="1" applyAlignment="1" applyProtection="1">
      <alignment horizontal="left" vertical="center"/>
      <protection locked="0"/>
    </xf>
    <xf numFmtId="0" fontId="35" fillId="10" borderId="3" xfId="0" applyFont="1" applyFill="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4" fillId="0" borderId="2"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0" fillId="0" borderId="8" xfId="0" applyFont="1" applyBorder="1" applyAlignment="1" applyProtection="1">
      <alignment horizontal="center" vertical="top" wrapText="1"/>
      <protection locked="0"/>
    </xf>
    <xf numFmtId="0" fontId="0" fillId="0" borderId="9" xfId="0" applyFont="1" applyBorder="1" applyAlignment="1" applyProtection="1">
      <alignment horizontal="center" vertical="top"/>
      <protection locked="0"/>
    </xf>
    <xf numFmtId="0" fontId="0" fillId="0" borderId="10" xfId="0" applyFont="1" applyBorder="1" applyAlignment="1" applyProtection="1">
      <alignment horizontal="center" vertical="top"/>
      <protection locked="0"/>
    </xf>
    <xf numFmtId="0" fontId="0" fillId="0" borderId="16" xfId="0" applyFont="1" applyBorder="1" applyAlignment="1" applyProtection="1">
      <alignment horizontal="center" vertical="top"/>
      <protection locked="0"/>
    </xf>
    <xf numFmtId="0" fontId="0" fillId="0" borderId="0" xfId="0" applyFont="1" applyBorder="1" applyAlignment="1" applyProtection="1">
      <alignment horizontal="center" vertical="top"/>
      <protection locked="0"/>
    </xf>
    <xf numFmtId="0" fontId="0" fillId="0" borderId="17" xfId="0" applyFont="1" applyBorder="1" applyAlignment="1" applyProtection="1">
      <alignment horizontal="center" vertical="top"/>
      <protection locked="0"/>
    </xf>
    <xf numFmtId="0" fontId="0" fillId="0" borderId="18" xfId="0" applyFont="1" applyBorder="1" applyAlignment="1" applyProtection="1">
      <alignment horizontal="center" vertical="top"/>
      <protection locked="0"/>
    </xf>
    <xf numFmtId="0" fontId="0" fillId="0" borderId="5" xfId="0" applyFont="1" applyBorder="1" applyAlignment="1" applyProtection="1">
      <alignment horizontal="center" vertical="top"/>
      <protection locked="0"/>
    </xf>
    <xf numFmtId="0" fontId="0" fillId="0" borderId="19" xfId="0" applyFont="1" applyBorder="1" applyAlignment="1" applyProtection="1">
      <alignment horizontal="center" vertical="top"/>
      <protection locked="0"/>
    </xf>
    <xf numFmtId="49" fontId="62" fillId="0" borderId="4" xfId="0" applyNumberFormat="1" applyFont="1" applyBorder="1" applyAlignment="1" applyProtection="1">
      <alignment horizontal="center" vertical="center" wrapText="1"/>
      <protection locked="0"/>
    </xf>
    <xf numFmtId="49" fontId="62" fillId="0" borderId="4" xfId="0" applyNumberFormat="1" applyFont="1" applyBorder="1" applyAlignment="1" applyProtection="1">
      <alignment horizontal="center" vertical="center"/>
      <protection locked="0"/>
    </xf>
    <xf numFmtId="0" fontId="86" fillId="10" borderId="1" xfId="0" applyFont="1" applyFill="1" applyBorder="1" applyAlignment="1" applyProtection="1">
      <alignment horizontal="left"/>
      <protection locked="0"/>
    </xf>
    <xf numFmtId="0" fontId="86" fillId="10" borderId="2" xfId="0" applyFont="1" applyFill="1" applyBorder="1" applyAlignment="1" applyProtection="1">
      <alignment horizontal="left"/>
      <protection locked="0"/>
    </xf>
    <xf numFmtId="0" fontId="86" fillId="10" borderId="3" xfId="0" applyFont="1" applyFill="1" applyBorder="1" applyAlignment="1" applyProtection="1">
      <alignment horizontal="left"/>
      <protection locked="0"/>
    </xf>
    <xf numFmtId="0" fontId="86" fillId="10" borderId="4" xfId="0" applyFont="1" applyFill="1" applyBorder="1" applyAlignment="1" applyProtection="1">
      <alignment horizontal="center" vertical="center"/>
      <protection locked="0"/>
    </xf>
    <xf numFmtId="0" fontId="16" fillId="10" borderId="4" xfId="0" applyFont="1" applyFill="1" applyBorder="1" applyAlignment="1" applyProtection="1">
      <alignment vertical="top" wrapText="1"/>
      <protection locked="0"/>
    </xf>
    <xf numFmtId="49" fontId="0" fillId="0" borderId="1" xfId="0" applyNumberFormat="1" applyFont="1" applyBorder="1" applyAlignment="1" applyProtection="1">
      <alignment horizontal="center" vertical="top"/>
      <protection locked="0"/>
    </xf>
    <xf numFmtId="49" fontId="0" fillId="0" borderId="2" xfId="0" applyNumberFormat="1" applyFont="1" applyBorder="1" applyAlignment="1" applyProtection="1">
      <alignment horizontal="center" vertical="top"/>
      <protection locked="0"/>
    </xf>
    <xf numFmtId="49" fontId="0" fillId="0" borderId="3" xfId="0" applyNumberFormat="1" applyFont="1" applyBorder="1" applyAlignment="1" applyProtection="1">
      <alignment horizontal="center" vertical="top"/>
      <protection locked="0"/>
    </xf>
    <xf numFmtId="0" fontId="66" fillId="0" borderId="0" xfId="0" applyFont="1" applyFill="1" applyBorder="1" applyAlignment="1" applyProtection="1">
      <alignment horizontal="left" vertical="top" wrapText="1"/>
      <protection locked="0"/>
    </xf>
    <xf numFmtId="0" fontId="38" fillId="0" borderId="0" xfId="0" applyFont="1" applyFill="1" applyBorder="1" applyAlignment="1" applyProtection="1">
      <alignment horizontal="left" vertical="top" wrapText="1"/>
      <protection locked="0"/>
    </xf>
    <xf numFmtId="0" fontId="16" fillId="10" borderId="1" xfId="0" applyFont="1" applyFill="1" applyBorder="1" applyAlignment="1" applyProtection="1">
      <alignment horizontal="center" vertical="center" wrapText="1"/>
      <protection locked="0"/>
    </xf>
    <xf numFmtId="0" fontId="16" fillId="10" borderId="2" xfId="0" applyFont="1" applyFill="1" applyBorder="1" applyAlignment="1" applyProtection="1">
      <alignment horizontal="center" vertical="center" wrapText="1"/>
      <protection locked="0"/>
    </xf>
    <xf numFmtId="0" fontId="16" fillId="10" borderId="3" xfId="0" applyFont="1" applyFill="1" applyBorder="1" applyAlignment="1" applyProtection="1">
      <alignment horizontal="center" vertical="center" wrapText="1"/>
      <protection locked="0"/>
    </xf>
    <xf numFmtId="0" fontId="62" fillId="0" borderId="4" xfId="0" applyNumberFormat="1" applyFont="1" applyBorder="1" applyAlignment="1" applyProtection="1">
      <alignment horizontal="center" vertical="center" wrapText="1"/>
    </xf>
    <xf numFmtId="0" fontId="89" fillId="0" borderId="35" xfId="0" applyFont="1" applyFill="1" applyBorder="1" applyAlignment="1" applyProtection="1">
      <alignment horizontal="center" vertical="center" wrapText="1"/>
      <protection locked="0"/>
    </xf>
    <xf numFmtId="0" fontId="97" fillId="0" borderId="35" xfId="0" applyFont="1" applyFill="1" applyBorder="1" applyAlignment="1" applyProtection="1">
      <alignment horizontal="center" vertical="center" wrapText="1"/>
      <protection locked="0"/>
    </xf>
    <xf numFmtId="0" fontId="97" fillId="0" borderId="29" xfId="0" applyFont="1" applyFill="1" applyBorder="1" applyAlignment="1" applyProtection="1">
      <alignment horizontal="center" vertical="center"/>
      <protection locked="0"/>
    </xf>
    <xf numFmtId="0" fontId="97" fillId="0" borderId="4" xfId="0" applyFont="1" applyFill="1" applyBorder="1" applyAlignment="1" applyProtection="1">
      <alignment horizontal="center" vertical="center"/>
      <protection locked="0"/>
    </xf>
    <xf numFmtId="0" fontId="35" fillId="10" borderId="6" xfId="0" applyFont="1" applyFill="1" applyBorder="1" applyAlignment="1" applyProtection="1">
      <alignment horizontal="left" vertical="center" wrapText="1"/>
      <protection locked="0"/>
    </xf>
    <xf numFmtId="0" fontId="35" fillId="2" borderId="0" xfId="0" applyFont="1" applyFill="1" applyBorder="1" applyAlignment="1" applyProtection="1">
      <alignment horizontal="left" vertical="top"/>
      <protection locked="0"/>
    </xf>
    <xf numFmtId="0" fontId="0" fillId="2" borderId="0" xfId="0" applyFont="1" applyFill="1" applyBorder="1" applyAlignment="1" applyProtection="1">
      <alignment horizontal="center"/>
      <protection locked="0"/>
    </xf>
    <xf numFmtId="0" fontId="74" fillId="2" borderId="18" xfId="0" applyFont="1" applyFill="1" applyBorder="1" applyAlignment="1" applyProtection="1">
      <alignment horizontal="center" vertical="center"/>
      <protection locked="0"/>
    </xf>
    <xf numFmtId="0" fontId="74" fillId="2" borderId="5" xfId="0" applyFont="1" applyFill="1" applyBorder="1" applyAlignment="1" applyProtection="1">
      <alignment horizontal="center" vertical="center"/>
      <protection locked="0"/>
    </xf>
    <xf numFmtId="0" fontId="74" fillId="2" borderId="19" xfId="0" applyFont="1" applyFill="1" applyBorder="1" applyAlignment="1" applyProtection="1">
      <alignment horizontal="center" vertical="center"/>
      <protection locked="0"/>
    </xf>
    <xf numFmtId="0" fontId="74" fillId="0" borderId="18" xfId="0" applyFont="1" applyBorder="1" applyAlignment="1" applyProtection="1">
      <alignment horizontal="center" vertical="center" wrapText="1"/>
      <protection locked="0"/>
    </xf>
    <xf numFmtId="0" fontId="74" fillId="0" borderId="5" xfId="0" applyFont="1" applyBorder="1" applyAlignment="1" applyProtection="1">
      <alignment horizontal="center" vertical="center" wrapText="1"/>
      <protection locked="0"/>
    </xf>
    <xf numFmtId="0" fontId="74" fillId="0" borderId="19" xfId="0" applyFont="1" applyBorder="1" applyAlignment="1" applyProtection="1">
      <alignment horizontal="center" vertical="center" wrapText="1"/>
      <protection locked="0"/>
    </xf>
    <xf numFmtId="2" fontId="4" fillId="0" borderId="4" xfId="0" applyNumberFormat="1" applyFont="1" applyBorder="1" applyAlignment="1" applyProtection="1">
      <alignment horizontal="center" vertical="center"/>
    </xf>
    <xf numFmtId="0" fontId="59" fillId="10" borderId="1" xfId="0" applyFont="1" applyFill="1" applyBorder="1" applyAlignment="1" applyProtection="1">
      <alignment horizontal="center" vertical="center" wrapText="1"/>
      <protection locked="0"/>
    </xf>
    <xf numFmtId="0" fontId="59" fillId="10" borderId="3" xfId="0" applyFont="1" applyFill="1" applyBorder="1" applyAlignment="1" applyProtection="1">
      <alignment horizontal="center" vertical="center" wrapText="1"/>
      <protection locked="0"/>
    </xf>
    <xf numFmtId="0" fontId="38" fillId="0" borderId="0" xfId="0" applyFont="1" applyAlignment="1" applyProtection="1">
      <alignment horizontal="left" vertical="top" wrapText="1"/>
      <protection locked="0"/>
    </xf>
    <xf numFmtId="0" fontId="40" fillId="0" borderId="0" xfId="0" applyFont="1" applyAlignment="1" applyProtection="1">
      <alignment horizontal="left" vertical="top" wrapText="1"/>
      <protection locked="0"/>
    </xf>
    <xf numFmtId="0" fontId="0" fillId="0" borderId="5" xfId="0" applyFont="1" applyBorder="1" applyAlignment="1" applyProtection="1">
      <alignment horizontal="center"/>
      <protection locked="0"/>
    </xf>
    <xf numFmtId="0" fontId="0" fillId="0" borderId="9" xfId="0" applyFont="1" applyBorder="1" applyAlignment="1" applyProtection="1">
      <alignment horizontal="left" vertical="center"/>
      <protection locked="0"/>
    </xf>
    <xf numFmtId="0" fontId="16" fillId="10" borderId="2" xfId="0" applyFont="1" applyFill="1" applyBorder="1" applyAlignment="1" applyProtection="1">
      <alignment horizontal="left" vertical="top" wrapText="1"/>
      <protection locked="0"/>
    </xf>
    <xf numFmtId="0" fontId="16" fillId="10" borderId="1" xfId="0" applyFont="1" applyFill="1" applyBorder="1" applyAlignment="1" applyProtection="1">
      <alignment horizontal="left" vertical="top"/>
      <protection locked="0"/>
    </xf>
    <xf numFmtId="0" fontId="16" fillId="10" borderId="2" xfId="0" applyFont="1" applyFill="1" applyBorder="1" applyAlignment="1" applyProtection="1">
      <alignment horizontal="left" vertical="top"/>
      <protection locked="0"/>
    </xf>
    <xf numFmtId="0" fontId="16" fillId="10" borderId="3" xfId="0" applyFont="1" applyFill="1" applyBorder="1" applyAlignment="1" applyProtection="1">
      <alignment horizontal="left" vertical="top"/>
      <protection locked="0"/>
    </xf>
    <xf numFmtId="0" fontId="16" fillId="10" borderId="8" xfId="0" applyFont="1" applyFill="1" applyBorder="1" applyAlignment="1" applyProtection="1">
      <alignment horizontal="left" vertical="top"/>
      <protection locked="0"/>
    </xf>
    <xf numFmtId="0" fontId="16" fillId="10" borderId="9" xfId="0" applyFont="1" applyFill="1" applyBorder="1" applyAlignment="1" applyProtection="1">
      <alignment horizontal="left" vertical="top"/>
      <protection locked="0"/>
    </xf>
    <xf numFmtId="0" fontId="16" fillId="10" borderId="10" xfId="0" applyFont="1" applyFill="1" applyBorder="1" applyAlignment="1" applyProtection="1">
      <alignment horizontal="left" vertical="top"/>
      <protection locked="0"/>
    </xf>
    <xf numFmtId="0" fontId="16" fillId="10" borderId="16" xfId="0" applyFont="1" applyFill="1" applyBorder="1" applyAlignment="1" applyProtection="1">
      <alignment horizontal="left" vertical="top"/>
      <protection locked="0"/>
    </xf>
    <xf numFmtId="0" fontId="16" fillId="10" borderId="0" xfId="0" applyFont="1" applyFill="1" applyBorder="1" applyAlignment="1" applyProtection="1">
      <alignment horizontal="left" vertical="top"/>
      <protection locked="0"/>
    </xf>
    <xf numFmtId="0" fontId="16" fillId="10" borderId="17" xfId="0" applyFont="1" applyFill="1" applyBorder="1" applyAlignment="1" applyProtection="1">
      <alignment horizontal="left" vertical="top"/>
      <protection locked="0"/>
    </xf>
    <xf numFmtId="0" fontId="16" fillId="10" borderId="18" xfId="0" applyFont="1" applyFill="1" applyBorder="1" applyAlignment="1" applyProtection="1">
      <alignment horizontal="left" vertical="top"/>
      <protection locked="0"/>
    </xf>
    <xf numFmtId="0" fontId="16" fillId="10" borderId="5" xfId="0" applyFont="1" applyFill="1" applyBorder="1" applyAlignment="1" applyProtection="1">
      <alignment horizontal="left" vertical="top"/>
      <protection locked="0"/>
    </xf>
    <xf numFmtId="0" fontId="16" fillId="10" borderId="19" xfId="0" applyFont="1" applyFill="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0" fontId="57" fillId="10" borderId="4" xfId="0" applyFont="1" applyFill="1" applyBorder="1" applyAlignment="1" applyProtection="1">
      <alignment horizontal="left" vertical="top"/>
      <protection locked="0"/>
    </xf>
    <xf numFmtId="0" fontId="84" fillId="0" borderId="8" xfId="0" applyFont="1" applyBorder="1" applyAlignment="1" applyProtection="1">
      <alignment horizontal="center" vertical="center" wrapText="1"/>
      <protection locked="0"/>
    </xf>
    <xf numFmtId="0" fontId="84" fillId="0" borderId="9" xfId="0" applyFont="1" applyBorder="1" applyAlignment="1" applyProtection="1">
      <alignment horizontal="center" vertical="center" wrapText="1"/>
      <protection locked="0"/>
    </xf>
    <xf numFmtId="0" fontId="84" fillId="0" borderId="10" xfId="0" applyFont="1" applyBorder="1" applyAlignment="1" applyProtection="1">
      <alignment horizontal="center" vertical="center" wrapText="1"/>
      <protection locked="0"/>
    </xf>
    <xf numFmtId="0" fontId="84" fillId="0" borderId="16" xfId="0" applyFont="1" applyBorder="1" applyAlignment="1" applyProtection="1">
      <alignment horizontal="center" vertical="center" wrapText="1"/>
      <protection locked="0"/>
    </xf>
    <xf numFmtId="0" fontId="84" fillId="0" borderId="0" xfId="0" applyFont="1" applyBorder="1" applyAlignment="1" applyProtection="1">
      <alignment horizontal="center" vertical="center" wrapText="1"/>
      <protection locked="0"/>
    </xf>
    <xf numFmtId="0" fontId="84" fillId="0" borderId="17" xfId="0" applyFont="1" applyBorder="1" applyAlignment="1" applyProtection="1">
      <alignment horizontal="center" vertical="center" wrapText="1"/>
      <protection locked="0"/>
    </xf>
    <xf numFmtId="0" fontId="84" fillId="0" borderId="18" xfId="0" applyFont="1" applyBorder="1" applyAlignment="1" applyProtection="1">
      <alignment horizontal="center" vertical="center" wrapText="1"/>
      <protection locked="0"/>
    </xf>
    <xf numFmtId="0" fontId="84" fillId="0" borderId="5" xfId="0" applyFont="1" applyBorder="1" applyAlignment="1" applyProtection="1">
      <alignment horizontal="center" vertical="center" wrapText="1"/>
      <protection locked="0"/>
    </xf>
    <xf numFmtId="0" fontId="84" fillId="0" borderId="19" xfId="0" applyFont="1" applyBorder="1" applyAlignment="1" applyProtection="1">
      <alignment horizontal="center" vertical="center" wrapText="1"/>
      <protection locked="0"/>
    </xf>
    <xf numFmtId="0" fontId="84" fillId="0" borderId="6" xfId="0" applyFont="1" applyBorder="1" applyAlignment="1" applyProtection="1">
      <alignment horizontal="center" vertical="center"/>
      <protection locked="0"/>
    </xf>
    <xf numFmtId="0" fontId="84" fillId="0" borderId="43" xfId="0" applyFont="1" applyBorder="1" applyAlignment="1" applyProtection="1">
      <alignment horizontal="center" vertical="center"/>
      <protection locked="0"/>
    </xf>
    <xf numFmtId="0" fontId="84" fillId="0" borderId="7" xfId="0" applyFont="1" applyBorder="1" applyAlignment="1" applyProtection="1">
      <alignment horizontal="center" vertical="center"/>
      <protection locked="0"/>
    </xf>
    <xf numFmtId="15" fontId="84" fillId="0" borderId="6" xfId="0" applyNumberFormat="1" applyFont="1" applyBorder="1" applyAlignment="1" applyProtection="1">
      <alignment horizontal="center" vertical="center"/>
      <protection locked="0"/>
    </xf>
    <xf numFmtId="0" fontId="35" fillId="10" borderId="1" xfId="0" applyFont="1" applyFill="1" applyBorder="1" applyAlignment="1" applyProtection="1">
      <alignment horizontal="center"/>
      <protection locked="0"/>
    </xf>
    <xf numFmtId="0" fontId="35" fillId="10" borderId="2" xfId="0" applyFont="1" applyFill="1" applyBorder="1" applyAlignment="1" applyProtection="1">
      <alignment horizontal="center"/>
      <protection locked="0"/>
    </xf>
    <xf numFmtId="0" fontId="35" fillId="10" borderId="3" xfId="0" applyFont="1" applyFill="1" applyBorder="1" applyAlignment="1" applyProtection="1">
      <alignment horizontal="center"/>
      <protection locked="0"/>
    </xf>
    <xf numFmtId="0" fontId="0" fillId="0" borderId="0" xfId="0" applyFont="1" applyBorder="1" applyAlignment="1" applyProtection="1">
      <alignment horizontal="left" vertical="top" wrapText="1"/>
      <protection locked="0"/>
    </xf>
    <xf numFmtId="0" fontId="35" fillId="10" borderId="6" xfId="0" applyFont="1" applyFill="1" applyBorder="1" applyAlignment="1" applyProtection="1">
      <alignment horizontal="left" vertical="center"/>
      <protection locked="0"/>
    </xf>
    <xf numFmtId="0" fontId="0" fillId="0" borderId="1" xfId="0" applyFont="1" applyBorder="1" applyAlignment="1" applyProtection="1">
      <alignment horizontal="center" vertical="center" wrapText="1"/>
      <protection locked="0"/>
    </xf>
    <xf numFmtId="0" fontId="0" fillId="0" borderId="3" xfId="0" applyFont="1" applyBorder="1" applyAlignment="1" applyProtection="1">
      <alignment horizontal="center" vertical="center" wrapText="1"/>
      <protection locked="0"/>
    </xf>
    <xf numFmtId="0" fontId="16" fillId="10" borderId="4" xfId="0" applyFont="1" applyFill="1" applyBorder="1" applyAlignment="1" applyProtection="1">
      <alignment horizontal="left" vertical="top"/>
      <protection locked="0"/>
    </xf>
    <xf numFmtId="0" fontId="0" fillId="0" borderId="0" xfId="0" applyFont="1" applyAlignment="1" applyProtection="1">
      <alignment horizontal="center" vertical="top" wrapText="1"/>
      <protection locked="0"/>
    </xf>
    <xf numFmtId="0" fontId="0" fillId="0" borderId="0" xfId="0" applyFont="1" applyAlignment="1" applyProtection="1">
      <alignment horizontal="center" vertical="top"/>
      <protection locked="0"/>
    </xf>
    <xf numFmtId="0" fontId="0" fillId="0" borderId="2" xfId="0" applyFont="1" applyBorder="1" applyAlignment="1" applyProtection="1">
      <alignment horizontal="center" vertical="center"/>
    </xf>
    <xf numFmtId="0" fontId="45" fillId="10" borderId="1" xfId="0" applyFont="1" applyFill="1" applyBorder="1" applyAlignment="1" applyProtection="1">
      <alignment horizontal="center" wrapText="1"/>
    </xf>
    <xf numFmtId="0" fontId="45" fillId="10" borderId="3" xfId="0" applyFont="1" applyFill="1" applyBorder="1" applyAlignment="1" applyProtection="1">
      <alignment horizontal="center" wrapText="1"/>
    </xf>
    <xf numFmtId="0" fontId="45" fillId="10" borderId="1" xfId="0" applyFont="1" applyFill="1" applyBorder="1" applyAlignment="1" applyProtection="1">
      <alignment horizontal="left" vertical="top" wrapText="1"/>
    </xf>
    <xf numFmtId="0" fontId="45" fillId="10" borderId="3" xfId="0" applyFont="1" applyFill="1" applyBorder="1" applyAlignment="1" applyProtection="1">
      <alignment horizontal="left" vertical="top" wrapText="1"/>
    </xf>
    <xf numFmtId="0" fontId="45" fillId="10" borderId="4" xfId="0" applyFont="1" applyFill="1" applyBorder="1" applyAlignment="1" applyProtection="1">
      <alignment horizontal="left" vertical="top" wrapText="1"/>
    </xf>
    <xf numFmtId="4" fontId="50" fillId="0" borderId="4" xfId="0" applyNumberFormat="1" applyFont="1" applyBorder="1" applyAlignment="1" applyProtection="1">
      <alignment horizontal="center" vertical="center"/>
    </xf>
    <xf numFmtId="0" fontId="35" fillId="10" borderId="1" xfId="0" applyFont="1" applyFill="1" applyBorder="1" applyAlignment="1" applyProtection="1">
      <protection locked="0"/>
    </xf>
    <xf numFmtId="0" fontId="0" fillId="0" borderId="1" xfId="0" applyFont="1" applyBorder="1" applyAlignment="1" applyProtection="1"/>
    <xf numFmtId="0" fontId="58" fillId="10" borderId="2" xfId="0" applyFont="1" applyFill="1" applyBorder="1" applyAlignment="1" applyProtection="1">
      <alignment horizontal="left" vertical="top" wrapText="1"/>
      <protection locked="0"/>
    </xf>
    <xf numFmtId="0" fontId="58" fillId="10" borderId="3" xfId="0" applyFont="1" applyFill="1" applyBorder="1" applyAlignment="1" applyProtection="1">
      <alignment horizontal="left" vertical="top" wrapText="1"/>
      <protection locked="0"/>
    </xf>
    <xf numFmtId="0" fontId="54" fillId="0" borderId="4" xfId="0" applyFont="1" applyBorder="1" applyAlignment="1" applyProtection="1">
      <alignment horizontal="center" vertical="center" wrapText="1"/>
    </xf>
    <xf numFmtId="0" fontId="15" fillId="10" borderId="4" xfId="0" applyFont="1" applyFill="1" applyBorder="1" applyAlignment="1" applyProtection="1">
      <alignment vertical="top" wrapText="1"/>
      <protection locked="0"/>
    </xf>
    <xf numFmtId="0" fontId="24" fillId="0" borderId="5" xfId="0" applyFont="1" applyBorder="1" applyAlignment="1" applyProtection="1">
      <alignment horizontal="left" vertical="top" wrapText="1"/>
      <protection locked="0"/>
    </xf>
    <xf numFmtId="0" fontId="15" fillId="10" borderId="1" xfId="0" applyFont="1" applyFill="1" applyBorder="1" applyAlignment="1" applyProtection="1">
      <alignment horizontal="center" vertical="center" wrapText="1"/>
    </xf>
    <xf numFmtId="0" fontId="15" fillId="10" borderId="3" xfId="0" applyFont="1" applyFill="1" applyBorder="1" applyAlignment="1" applyProtection="1">
      <alignment horizontal="center" vertical="center" wrapText="1"/>
    </xf>
    <xf numFmtId="0" fontId="24" fillId="5" borderId="1"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15" fillId="10" borderId="2" xfId="0" applyFont="1" applyFill="1" applyBorder="1" applyAlignment="1" applyProtection="1">
      <alignment horizontal="center" vertical="center"/>
      <protection locked="0"/>
    </xf>
    <xf numFmtId="0" fontId="27" fillId="0" borderId="0" xfId="0" applyFont="1" applyFill="1" applyBorder="1" applyAlignment="1" applyProtection="1">
      <alignment horizontal="center" vertical="center"/>
      <protection locked="0"/>
    </xf>
    <xf numFmtId="0" fontId="24" fillId="0" borderId="2" xfId="0" applyFont="1" applyBorder="1" applyAlignment="1" applyProtection="1">
      <alignment horizontal="center" wrapText="1"/>
      <protection locked="0"/>
    </xf>
    <xf numFmtId="0" fontId="24" fillId="0" borderId="1" xfId="0" applyFont="1" applyBorder="1" applyAlignment="1" applyProtection="1">
      <alignment wrapText="1"/>
      <protection locked="0"/>
    </xf>
    <xf numFmtId="0" fontId="24" fillId="0" borderId="4" xfId="0" applyFont="1" applyBorder="1" applyAlignment="1" applyProtection="1">
      <alignment horizontal="center" vertical="top" wrapText="1"/>
      <protection locked="0"/>
    </xf>
    <xf numFmtId="0" fontId="15" fillId="10" borderId="4" xfId="0" applyFont="1" applyFill="1" applyBorder="1" applyAlignment="1" applyProtection="1">
      <alignment horizontal="left" vertical="center"/>
      <protection locked="0"/>
    </xf>
    <xf numFmtId="0" fontId="15" fillId="10" borderId="1" xfId="0" applyFont="1" applyFill="1" applyBorder="1" applyAlignment="1" applyProtection="1">
      <alignment horizontal="left" vertical="center"/>
      <protection locked="0"/>
    </xf>
    <xf numFmtId="0" fontId="15" fillId="10" borderId="3" xfId="0" applyFont="1" applyFill="1" applyBorder="1" applyAlignment="1" applyProtection="1">
      <alignment horizontal="left" vertical="center"/>
      <protection locked="0"/>
    </xf>
    <xf numFmtId="0" fontId="24" fillId="5" borderId="1" xfId="0" applyFont="1" applyFill="1" applyBorder="1" applyAlignment="1" applyProtection="1">
      <alignment horizontal="center" vertical="center"/>
      <protection locked="0"/>
    </xf>
    <xf numFmtId="0" fontId="24" fillId="5" borderId="2" xfId="0" applyFont="1" applyFill="1" applyBorder="1" applyAlignment="1" applyProtection="1">
      <alignment horizontal="center" vertical="center"/>
      <protection locked="0"/>
    </xf>
    <xf numFmtId="0" fontId="24" fillId="5" borderId="3" xfId="0" applyFont="1" applyFill="1" applyBorder="1" applyAlignment="1" applyProtection="1">
      <alignment horizontal="center" vertical="center"/>
      <protection locked="0"/>
    </xf>
    <xf numFmtId="0" fontId="27" fillId="11" borderId="4" xfId="0" applyFont="1" applyFill="1" applyBorder="1" applyAlignment="1" applyProtection="1">
      <alignment horizontal="center" vertical="center"/>
      <protection locked="0"/>
    </xf>
    <xf numFmtId="0" fontId="27" fillId="25" borderId="9" xfId="0" applyFont="1" applyFill="1" applyBorder="1" applyAlignment="1" applyProtection="1">
      <alignment horizontal="center" vertical="center"/>
      <protection locked="0"/>
    </xf>
    <xf numFmtId="0" fontId="15" fillId="10" borderId="4" xfId="0" applyFont="1" applyFill="1" applyBorder="1" applyAlignment="1" applyProtection="1">
      <alignment horizontal="left" vertical="top"/>
      <protection locked="0"/>
    </xf>
    <xf numFmtId="3" fontId="24" fillId="0" borderId="4" xfId="2" applyNumberFormat="1" applyFont="1" applyBorder="1" applyAlignment="1" applyProtection="1">
      <alignment horizontal="center" vertical="center"/>
    </xf>
    <xf numFmtId="0" fontId="24" fillId="0" borderId="1" xfId="0" applyFont="1" applyBorder="1" applyAlignment="1" applyProtection="1">
      <alignment vertical="center"/>
    </xf>
    <xf numFmtId="0" fontId="0" fillId="0" borderId="3" xfId="0" applyBorder="1" applyAlignment="1">
      <alignment vertical="center"/>
    </xf>
    <xf numFmtId="0" fontId="22" fillId="10" borderId="4" xfId="0" applyFont="1" applyFill="1" applyBorder="1" applyAlignment="1" applyProtection="1">
      <alignment horizontal="center" vertical="center" wrapText="1"/>
      <protection locked="0"/>
    </xf>
    <xf numFmtId="0" fontId="11" fillId="0" borderId="2" xfId="0" applyFont="1" applyBorder="1" applyAlignment="1" applyProtection="1">
      <alignment horizontal="center"/>
      <protection locked="0"/>
    </xf>
    <xf numFmtId="0" fontId="15" fillId="10" borderId="18" xfId="0" applyFont="1" applyFill="1" applyBorder="1" applyAlignment="1" applyProtection="1">
      <alignment horizontal="center" vertical="center" wrapText="1"/>
      <protection locked="0"/>
    </xf>
    <xf numFmtId="0" fontId="15" fillId="10" borderId="19" xfId="0" applyFont="1" applyFill="1" applyBorder="1" applyAlignment="1" applyProtection="1">
      <alignment horizontal="center" vertical="center" wrapText="1"/>
      <protection locked="0"/>
    </xf>
    <xf numFmtId="0" fontId="54" fillId="0" borderId="1" xfId="0" applyFont="1" applyBorder="1" applyAlignment="1" applyProtection="1">
      <alignment horizontal="center" vertical="center" wrapText="1"/>
    </xf>
    <xf numFmtId="0" fontId="54" fillId="0" borderId="3" xfId="0" applyFont="1" applyBorder="1" applyAlignment="1" applyProtection="1">
      <alignment horizontal="center" vertical="center" wrapText="1"/>
    </xf>
    <xf numFmtId="0" fontId="22" fillId="10" borderId="8" xfId="0" applyFont="1" applyFill="1" applyBorder="1" applyAlignment="1" applyProtection="1">
      <alignment horizontal="center" vertical="center" wrapText="1"/>
      <protection locked="0"/>
    </xf>
    <xf numFmtId="0" fontId="22" fillId="10" borderId="9" xfId="0" applyFont="1" applyFill="1" applyBorder="1" applyAlignment="1" applyProtection="1">
      <alignment horizontal="center" vertical="center" wrapText="1"/>
      <protection locked="0"/>
    </xf>
    <xf numFmtId="0" fontId="27" fillId="0" borderId="0" xfId="0" applyFont="1" applyBorder="1" applyAlignment="1" applyProtection="1">
      <alignment horizontal="center" vertical="center"/>
      <protection locked="0"/>
    </xf>
    <xf numFmtId="0" fontId="58" fillId="10" borderId="5" xfId="0" applyFont="1" applyFill="1" applyBorder="1" applyAlignment="1" applyProtection="1">
      <alignment horizontal="center" vertical="center" wrapText="1"/>
      <protection locked="0"/>
    </xf>
    <xf numFmtId="0" fontId="58" fillId="10" borderId="19" xfId="0"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35" fillId="10" borderId="4" xfId="0" applyFont="1" applyFill="1" applyBorder="1" applyAlignment="1" applyProtection="1">
      <alignment horizontal="center" vertical="center" wrapText="1"/>
      <protection locked="0"/>
    </xf>
    <xf numFmtId="0" fontId="24" fillId="0" borderId="1" xfId="0" applyNumberFormat="1" applyFont="1" applyBorder="1" applyAlignment="1" applyProtection="1">
      <alignment horizontal="center"/>
    </xf>
    <xf numFmtId="0" fontId="24" fillId="0" borderId="2" xfId="0" applyNumberFormat="1" applyFont="1" applyBorder="1" applyAlignment="1" applyProtection="1">
      <alignment horizontal="center"/>
    </xf>
    <xf numFmtId="0" fontId="24" fillId="0" borderId="3" xfId="0" applyNumberFormat="1" applyFont="1" applyBorder="1" applyAlignment="1" applyProtection="1">
      <alignment horizontal="center"/>
    </xf>
    <xf numFmtId="0" fontId="24" fillId="11" borderId="4" xfId="0" applyFont="1" applyFill="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6" fillId="0" borderId="0" xfId="0" applyFont="1" applyAlignment="1" applyProtection="1">
      <alignment horizontal="left" vertical="top" wrapText="1"/>
      <protection locked="0"/>
    </xf>
    <xf numFmtId="0" fontId="24" fillId="11" borderId="4" xfId="0" applyFont="1" applyFill="1" applyBorder="1" applyAlignment="1" applyProtection="1">
      <alignment horizontal="center" vertical="center" wrapText="1"/>
      <protection locked="0"/>
    </xf>
    <xf numFmtId="0" fontId="58" fillId="10" borderId="4" xfId="0" applyFont="1" applyFill="1" applyBorder="1" applyAlignment="1" applyProtection="1">
      <alignment horizontal="left" vertical="center" wrapText="1"/>
      <protection locked="0"/>
    </xf>
    <xf numFmtId="0" fontId="59" fillId="10" borderId="1" xfId="0" applyFont="1" applyFill="1" applyBorder="1" applyAlignment="1" applyProtection="1">
      <alignment horizontal="center" vertical="center"/>
      <protection locked="0"/>
    </xf>
    <xf numFmtId="0" fontId="59" fillId="10" borderId="2" xfId="0" applyFont="1" applyFill="1" applyBorder="1" applyAlignment="1" applyProtection="1">
      <alignment horizontal="center" vertical="center"/>
      <protection locked="0"/>
    </xf>
    <xf numFmtId="0" fontId="59" fillId="10" borderId="3"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wrapText="1"/>
      <protection locked="0"/>
    </xf>
    <xf numFmtId="0" fontId="58" fillId="0" borderId="2" xfId="0" applyFont="1" applyFill="1" applyBorder="1" applyAlignment="1" applyProtection="1">
      <alignment horizontal="center" vertical="center" wrapText="1"/>
      <protection locked="0"/>
    </xf>
    <xf numFmtId="0" fontId="58" fillId="0" borderId="3" xfId="0" applyFont="1" applyFill="1" applyBorder="1" applyAlignment="1" applyProtection="1">
      <alignment horizontal="center" vertical="center" wrapText="1"/>
      <protection locked="0"/>
    </xf>
    <xf numFmtId="0" fontId="33" fillId="0" borderId="1" xfId="0" applyFont="1" applyBorder="1" applyAlignment="1" applyProtection="1">
      <alignment horizontal="center" vertical="center"/>
      <protection locked="0"/>
    </xf>
    <xf numFmtId="0" fontId="33" fillId="0" borderId="2" xfId="0" applyFont="1" applyBorder="1" applyAlignment="1" applyProtection="1">
      <alignment horizontal="center" vertical="center"/>
      <protection locked="0"/>
    </xf>
    <xf numFmtId="0" fontId="33" fillId="0" borderId="3" xfId="0" applyFont="1" applyBorder="1" applyAlignment="1" applyProtection="1">
      <alignment horizontal="center" vertical="center"/>
      <protection locked="0"/>
    </xf>
    <xf numFmtId="0" fontId="24" fillId="18" borderId="1" xfId="0" applyFont="1" applyFill="1" applyBorder="1" applyAlignment="1" applyProtection="1">
      <alignment horizontal="center" vertical="center"/>
      <protection locked="0"/>
    </xf>
    <xf numFmtId="0" fontId="24" fillId="18" borderId="2" xfId="0" applyFont="1" applyFill="1" applyBorder="1" applyAlignment="1" applyProtection="1">
      <alignment horizontal="center" vertical="center"/>
      <protection locked="0"/>
    </xf>
    <xf numFmtId="0" fontId="24" fillId="18" borderId="3" xfId="0" applyFont="1" applyFill="1" applyBorder="1" applyAlignment="1" applyProtection="1">
      <alignment horizontal="center" vertical="center"/>
      <protection locked="0"/>
    </xf>
    <xf numFmtId="0" fontId="33" fillId="0" borderId="4" xfId="0" applyFont="1" applyBorder="1" applyAlignment="1" applyProtection="1">
      <alignment horizontal="center" vertical="center"/>
      <protection locked="0"/>
    </xf>
    <xf numFmtId="0" fontId="22" fillId="10" borderId="2" xfId="0" applyFont="1" applyFill="1" applyBorder="1" applyAlignment="1" applyProtection="1">
      <alignment horizontal="center"/>
      <protection locked="0"/>
    </xf>
    <xf numFmtId="0" fontId="22" fillId="0" borderId="16" xfId="0" applyFont="1" applyFill="1" applyBorder="1" applyAlignment="1" applyProtection="1">
      <alignment horizontal="center" vertical="center"/>
      <protection locked="0"/>
    </xf>
    <xf numFmtId="0" fontId="22" fillId="0" borderId="0" xfId="0" applyFont="1" applyFill="1" applyBorder="1" applyAlignment="1" applyProtection="1">
      <alignment horizontal="center" vertical="center"/>
      <protection locked="0"/>
    </xf>
    <xf numFmtId="0" fontId="24" fillId="0" borderId="1" xfId="0" applyFont="1" applyFill="1" applyBorder="1" applyAlignment="1" applyProtection="1">
      <alignment horizontal="center"/>
      <protection locked="0"/>
    </xf>
    <xf numFmtId="0" fontId="24" fillId="0" borderId="2" xfId="0" applyFont="1" applyFill="1" applyBorder="1" applyAlignment="1" applyProtection="1">
      <alignment horizontal="center"/>
      <protection locked="0"/>
    </xf>
    <xf numFmtId="0" fontId="24" fillId="0" borderId="3" xfId="0" applyFont="1" applyFill="1" applyBorder="1" applyAlignment="1" applyProtection="1">
      <alignment horizontal="center"/>
      <protection locked="0"/>
    </xf>
    <xf numFmtId="0" fontId="24" fillId="0" borderId="1" xfId="0" applyNumberFormat="1" applyFont="1" applyBorder="1" applyAlignment="1" applyProtection="1">
      <alignment horizontal="left" vertical="top"/>
      <protection locked="0"/>
    </xf>
    <xf numFmtId="0" fontId="24" fillId="0" borderId="3" xfId="0" applyNumberFormat="1" applyFont="1" applyBorder="1" applyAlignment="1" applyProtection="1">
      <alignment horizontal="left" vertical="top"/>
      <protection locked="0"/>
    </xf>
    <xf numFmtId="0" fontId="24" fillId="0" borderId="0" xfId="0" applyFont="1" applyAlignment="1" applyProtection="1">
      <alignment vertical="top" wrapText="1"/>
      <protection locked="0"/>
    </xf>
    <xf numFmtId="0" fontId="22" fillId="10" borderId="1" xfId="0" applyFont="1" applyFill="1" applyBorder="1" applyAlignment="1" applyProtection="1">
      <alignment horizontal="center" vertical="top" wrapText="1"/>
    </xf>
    <xf numFmtId="0" fontId="22" fillId="10" borderId="2" xfId="0" applyFont="1" applyFill="1" applyBorder="1" applyAlignment="1" applyProtection="1">
      <alignment horizontal="center" vertical="top" wrapText="1"/>
    </xf>
    <xf numFmtId="0" fontId="22" fillId="10" borderId="3" xfId="0" applyFont="1" applyFill="1" applyBorder="1" applyAlignment="1" applyProtection="1">
      <alignment horizontal="center" vertical="top" wrapText="1"/>
    </xf>
    <xf numFmtId="0" fontId="24" fillId="0" borderId="2" xfId="0" applyFont="1" applyBorder="1" applyAlignment="1" applyProtection="1">
      <alignment horizontal="center"/>
    </xf>
    <xf numFmtId="0" fontId="24" fillId="7" borderId="1" xfId="0" applyFont="1" applyFill="1" applyBorder="1" applyAlignment="1" applyProtection="1">
      <alignment horizontal="center"/>
    </xf>
    <xf numFmtId="0" fontId="24" fillId="7" borderId="2" xfId="0" applyFont="1" applyFill="1" applyBorder="1" applyAlignment="1" applyProtection="1">
      <alignment horizontal="center"/>
    </xf>
    <xf numFmtId="0" fontId="24" fillId="7" borderId="3" xfId="0" applyFont="1" applyFill="1" applyBorder="1" applyAlignment="1" applyProtection="1">
      <alignment horizontal="center"/>
    </xf>
    <xf numFmtId="0" fontId="22" fillId="10" borderId="1" xfId="0" applyFont="1" applyFill="1" applyBorder="1" applyAlignment="1" applyProtection="1">
      <alignment horizontal="left" vertical="center"/>
    </xf>
    <xf numFmtId="0" fontId="22" fillId="10" borderId="3" xfId="0" applyFont="1" applyFill="1" applyBorder="1" applyAlignment="1" applyProtection="1">
      <alignment horizontal="left" vertical="center"/>
    </xf>
    <xf numFmtId="0" fontId="22" fillId="10" borderId="1" xfId="0" applyFont="1" applyFill="1" applyBorder="1" applyAlignment="1" applyProtection="1">
      <alignment horizontal="center" wrapText="1"/>
    </xf>
    <xf numFmtId="0" fontId="22" fillId="10" borderId="3" xfId="0" applyFont="1" applyFill="1" applyBorder="1" applyAlignment="1" applyProtection="1">
      <alignment horizontal="center" wrapText="1"/>
    </xf>
    <xf numFmtId="0" fontId="22" fillId="10" borderId="1" xfId="0" applyFont="1" applyFill="1" applyBorder="1" applyAlignment="1" applyProtection="1">
      <alignment horizontal="left" vertical="top" wrapText="1"/>
    </xf>
    <xf numFmtId="0" fontId="22" fillId="10" borderId="3" xfId="0" applyFont="1" applyFill="1" applyBorder="1" applyAlignment="1" applyProtection="1">
      <alignment horizontal="left" vertical="top" wrapText="1"/>
    </xf>
    <xf numFmtId="49" fontId="24" fillId="0" borderId="1" xfId="0" applyNumberFormat="1" applyFont="1" applyBorder="1" applyAlignment="1" applyProtection="1">
      <alignment horizontal="left" vertical="top"/>
      <protection locked="0"/>
    </xf>
    <xf numFmtId="49" fontId="24" fillId="0" borderId="2" xfId="0" applyNumberFormat="1" applyFont="1" applyBorder="1" applyAlignment="1" applyProtection="1">
      <alignment horizontal="left" vertical="top"/>
      <protection locked="0"/>
    </xf>
    <xf numFmtId="49" fontId="24" fillId="0" borderId="3" xfId="0" applyNumberFormat="1" applyFont="1" applyBorder="1" applyAlignment="1" applyProtection="1">
      <alignment horizontal="left" vertical="top"/>
      <protection locked="0"/>
    </xf>
    <xf numFmtId="0" fontId="29" fillId="0" borderId="0" xfId="0" applyFont="1" applyAlignment="1" applyProtection="1">
      <alignment horizontal="left" vertical="top" wrapText="1"/>
      <protection locked="0"/>
    </xf>
    <xf numFmtId="0" fontId="15" fillId="10" borderId="1" xfId="0" applyFont="1" applyFill="1" applyBorder="1" applyAlignment="1" applyProtection="1">
      <alignment horizontal="left" vertical="top"/>
      <protection locked="0"/>
    </xf>
    <xf numFmtId="0" fontId="15" fillId="10" borderId="2" xfId="0" applyFont="1" applyFill="1" applyBorder="1" applyAlignment="1" applyProtection="1">
      <alignment horizontal="left" vertical="top"/>
      <protection locked="0"/>
    </xf>
    <xf numFmtId="0" fontId="15" fillId="10" borderId="3" xfId="0" applyFont="1" applyFill="1" applyBorder="1" applyAlignment="1" applyProtection="1">
      <alignment horizontal="left" vertical="top"/>
      <protection locked="0"/>
    </xf>
    <xf numFmtId="0" fontId="15" fillId="10" borderId="8" xfId="0" applyFont="1" applyFill="1" applyBorder="1" applyAlignment="1" applyProtection="1">
      <alignment horizontal="left" vertical="top"/>
      <protection locked="0"/>
    </xf>
    <xf numFmtId="0" fontId="15" fillId="10" borderId="9" xfId="0" applyFont="1" applyFill="1" applyBorder="1" applyAlignment="1" applyProtection="1">
      <alignment horizontal="left" vertical="top"/>
      <protection locked="0"/>
    </xf>
    <xf numFmtId="0" fontId="15" fillId="10" borderId="10" xfId="0" applyFont="1" applyFill="1" applyBorder="1" applyAlignment="1" applyProtection="1">
      <alignment horizontal="left" vertical="top"/>
      <protection locked="0"/>
    </xf>
    <xf numFmtId="0" fontId="15" fillId="10" borderId="16" xfId="0" applyFont="1" applyFill="1" applyBorder="1" applyAlignment="1" applyProtection="1">
      <alignment horizontal="left" vertical="top"/>
      <protection locked="0"/>
    </xf>
    <xf numFmtId="0" fontId="15" fillId="10" borderId="0" xfId="0" applyFont="1" applyFill="1" applyBorder="1" applyAlignment="1" applyProtection="1">
      <alignment horizontal="left" vertical="top"/>
      <protection locked="0"/>
    </xf>
    <xf numFmtId="0" fontId="15" fillId="10" borderId="17" xfId="0" applyFont="1" applyFill="1" applyBorder="1" applyAlignment="1" applyProtection="1">
      <alignment horizontal="left" vertical="top"/>
      <protection locked="0"/>
    </xf>
    <xf numFmtId="0" fontId="15" fillId="10" borderId="18" xfId="0" applyFont="1" applyFill="1" applyBorder="1" applyAlignment="1" applyProtection="1">
      <alignment horizontal="left" vertical="top"/>
      <protection locked="0"/>
    </xf>
    <xf numFmtId="0" fontId="15" fillId="10" borderId="5" xfId="0" applyFont="1" applyFill="1" applyBorder="1" applyAlignment="1" applyProtection="1">
      <alignment horizontal="left" vertical="top"/>
      <protection locked="0"/>
    </xf>
    <xf numFmtId="0" fontId="15" fillId="10" borderId="19" xfId="0" applyFont="1" applyFill="1" applyBorder="1" applyAlignment="1" applyProtection="1">
      <alignment horizontal="left" vertical="top"/>
      <protection locked="0"/>
    </xf>
    <xf numFmtId="49" fontId="24" fillId="0" borderId="1" xfId="0" applyNumberFormat="1" applyFont="1" applyBorder="1" applyAlignment="1" applyProtection="1">
      <alignment horizontal="center"/>
      <protection locked="0"/>
    </xf>
    <xf numFmtId="49" fontId="24" fillId="0" borderId="2" xfId="0" applyNumberFormat="1" applyFont="1" applyBorder="1" applyAlignment="1" applyProtection="1">
      <alignment horizontal="center"/>
      <protection locked="0"/>
    </xf>
    <xf numFmtId="49" fontId="24" fillId="0" borderId="3" xfId="0" applyNumberFormat="1" applyFont="1" applyBorder="1" applyAlignment="1" applyProtection="1">
      <alignment horizontal="center"/>
      <protection locked="0"/>
    </xf>
    <xf numFmtId="14" fontId="24" fillId="0" borderId="8" xfId="0" applyNumberFormat="1" applyFont="1" applyBorder="1" applyAlignment="1" applyProtection="1">
      <alignment horizontal="center"/>
    </xf>
    <xf numFmtId="14" fontId="24" fillId="0" borderId="10" xfId="0" applyNumberFormat="1" applyFont="1" applyBorder="1" applyAlignment="1" applyProtection="1">
      <alignment horizontal="center"/>
    </xf>
    <xf numFmtId="14" fontId="24" fillId="0" borderId="2" xfId="0" applyNumberFormat="1" applyFont="1" applyBorder="1" applyAlignment="1" applyProtection="1">
      <alignment horizontal="center"/>
    </xf>
    <xf numFmtId="0" fontId="24" fillId="0" borderId="9" xfId="0" applyFont="1" applyBorder="1" applyAlignment="1" applyProtection="1">
      <alignment horizontal="center"/>
      <protection locked="0"/>
    </xf>
    <xf numFmtId="0" fontId="50" fillId="0" borderId="1" xfId="0" applyFont="1" applyBorder="1" applyAlignment="1" applyProtection="1">
      <alignment horizontal="left" vertical="center" wrapText="1"/>
      <protection locked="0"/>
    </xf>
    <xf numFmtId="0" fontId="50" fillId="0" borderId="3" xfId="0" applyFont="1" applyBorder="1" applyAlignment="1" applyProtection="1">
      <alignment horizontal="left" vertical="center" wrapText="1"/>
      <protection locked="0"/>
    </xf>
    <xf numFmtId="0" fontId="0" fillId="0" borderId="0" xfId="0" applyAlignment="1">
      <alignment horizontal="center" vertical="center" wrapText="1"/>
    </xf>
    <xf numFmtId="49" fontId="24" fillId="0" borderId="1" xfId="0" applyNumberFormat="1" applyFont="1" applyBorder="1" applyAlignment="1" applyProtection="1">
      <alignment horizontal="left" vertical="center"/>
      <protection locked="0"/>
    </xf>
    <xf numFmtId="49" fontId="24" fillId="0" borderId="3" xfId="0" applyNumberFormat="1" applyFont="1" applyBorder="1" applyAlignment="1" applyProtection="1">
      <alignment horizontal="left" vertical="center"/>
      <protection locked="0"/>
    </xf>
    <xf numFmtId="0" fontId="22" fillId="10" borderId="2" xfId="0" applyFont="1" applyFill="1" applyBorder="1" applyAlignment="1" applyProtection="1">
      <alignment horizontal="center" vertical="top" wrapText="1"/>
      <protection locked="0"/>
    </xf>
    <xf numFmtId="0" fontId="22" fillId="10" borderId="3" xfId="0" applyFont="1" applyFill="1" applyBorder="1" applyAlignment="1" applyProtection="1">
      <alignment horizontal="center" vertical="top" wrapText="1"/>
      <protection locked="0"/>
    </xf>
    <xf numFmtId="49" fontId="24" fillId="0" borderId="1" xfId="0" applyNumberFormat="1" applyFont="1" applyBorder="1" applyAlignment="1" applyProtection="1">
      <alignment horizontal="left"/>
      <protection locked="0"/>
    </xf>
    <xf numFmtId="49" fontId="24" fillId="0" borderId="2" xfId="0" applyNumberFormat="1" applyFont="1" applyBorder="1" applyAlignment="1" applyProtection="1">
      <alignment horizontal="left"/>
      <protection locked="0"/>
    </xf>
    <xf numFmtId="49" fontId="24" fillId="0" borderId="3" xfId="0" applyNumberFormat="1" applyFont="1" applyBorder="1" applyAlignment="1" applyProtection="1">
      <alignment horizontal="left"/>
      <protection locked="0"/>
    </xf>
    <xf numFmtId="0" fontId="50" fillId="0" borderId="4" xfId="0" applyFont="1" applyBorder="1" applyAlignment="1" applyProtection="1">
      <alignment horizontal="left" vertical="center" wrapText="1"/>
      <protection locked="0"/>
    </xf>
    <xf numFmtId="0" fontId="68" fillId="2" borderId="4" xfId="0" applyFont="1" applyFill="1" applyBorder="1" applyAlignment="1" applyProtection="1">
      <alignment horizontal="center" vertical="top" wrapText="1"/>
      <protection locked="0"/>
    </xf>
    <xf numFmtId="0" fontId="15" fillId="2" borderId="1" xfId="0" applyFont="1" applyFill="1" applyBorder="1" applyAlignment="1" applyProtection="1">
      <alignment horizontal="center" vertical="center"/>
      <protection locked="0"/>
    </xf>
    <xf numFmtId="0" fontId="15" fillId="2" borderId="2" xfId="0" applyFont="1" applyFill="1" applyBorder="1" applyAlignment="1" applyProtection="1">
      <alignment horizontal="center" vertical="center"/>
      <protection locked="0"/>
    </xf>
    <xf numFmtId="0" fontId="15" fillId="2" borderId="3" xfId="0" applyFont="1" applyFill="1" applyBorder="1" applyAlignment="1" applyProtection="1">
      <alignment horizontal="center" vertical="center"/>
      <protection locked="0"/>
    </xf>
    <xf numFmtId="0" fontId="31" fillId="0" borderId="0" xfId="0" applyFont="1" applyBorder="1" applyAlignment="1" applyProtection="1">
      <alignment horizontal="left" vertical="top" wrapText="1"/>
      <protection locked="0"/>
    </xf>
    <xf numFmtId="0" fontId="22" fillId="10" borderId="18" xfId="0" applyFont="1" applyFill="1" applyBorder="1" applyAlignment="1" applyProtection="1">
      <alignment horizontal="center" wrapText="1"/>
      <protection locked="0"/>
    </xf>
    <xf numFmtId="0" fontId="22" fillId="10" borderId="5" xfId="0" applyFont="1" applyFill="1" applyBorder="1" applyAlignment="1" applyProtection="1">
      <alignment horizontal="center" wrapText="1"/>
      <protection locked="0"/>
    </xf>
    <xf numFmtId="0" fontId="22" fillId="10" borderId="19" xfId="0" applyFont="1" applyFill="1" applyBorder="1" applyAlignment="1" applyProtection="1">
      <alignment horizontal="center" wrapText="1"/>
      <protection locked="0"/>
    </xf>
    <xf numFmtId="0" fontId="24" fillId="0" borderId="4" xfId="0" applyFont="1" applyFill="1" applyBorder="1" applyAlignment="1" applyProtection="1">
      <alignment horizontal="center"/>
      <protection locked="0"/>
    </xf>
  </cellXfs>
  <cellStyles count="3">
    <cellStyle name="Hyperlink" xfId="1" builtinId="8"/>
    <cellStyle name="Normal" xfId="0" builtinId="0"/>
    <cellStyle name="Percent" xfId="2" builtinId="5"/>
  </cellStyles>
  <dxfs count="67">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00B05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
      <font>
        <b/>
        <i val="0"/>
        <u/>
        <color rgb="FFFF0000"/>
      </font>
    </dxf>
  </dxfs>
  <tableStyles count="0" defaultTableStyle="TableStyleMedium2" defaultPivotStyle="PivotStyleLight16"/>
  <colors>
    <mruColors>
      <color rgb="FFED33CA"/>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21</xdr:col>
      <xdr:colOff>401637</xdr:colOff>
      <xdr:row>0</xdr:row>
      <xdr:rowOff>63500</xdr:rowOff>
    </xdr:from>
    <xdr:to>
      <xdr:col>22</xdr:col>
      <xdr:colOff>1134070</xdr:colOff>
      <xdr:row>0</xdr:row>
      <xdr:rowOff>982663</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89262" y="63500"/>
          <a:ext cx="1903413" cy="919163"/>
        </a:xfrm>
        <a:prstGeom prst="rect">
          <a:avLst/>
        </a:prstGeom>
      </xdr:spPr>
    </xdr:pic>
    <xdr:clientData/>
  </xdr:twoCellAnchor>
  <xdr:twoCellAnchor>
    <xdr:from>
      <xdr:col>0</xdr:col>
      <xdr:colOff>127000</xdr:colOff>
      <xdr:row>1</xdr:row>
      <xdr:rowOff>47625</xdr:rowOff>
    </xdr:from>
    <xdr:to>
      <xdr:col>23</xdr:col>
      <xdr:colOff>1238250</xdr:colOff>
      <xdr:row>1</xdr:row>
      <xdr:rowOff>47625</xdr:rowOff>
    </xdr:to>
    <xdr:cxnSp macro="">
      <xdr:nvCxnSpPr>
        <xdr:cNvPr id="5" name="Straight Connector 4">
          <a:extLst>
            <a:ext uri="{FF2B5EF4-FFF2-40B4-BE49-F238E27FC236}">
              <a16:creationId xmlns:a16="http://schemas.microsoft.com/office/drawing/2014/main" xmlns="" id="{00000000-0008-0000-0000-000005000000}"/>
            </a:ext>
          </a:extLst>
        </xdr:cNvPr>
        <xdr:cNvCxnSpPr/>
      </xdr:nvCxnSpPr>
      <xdr:spPr>
        <a:xfrm>
          <a:off x="127000" y="1397000"/>
          <a:ext cx="17954625"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4</xdr:col>
      <xdr:colOff>1008063</xdr:colOff>
      <xdr:row>2</xdr:row>
      <xdr:rowOff>23812</xdr:rowOff>
    </xdr:from>
    <xdr:to>
      <xdr:col>4</xdr:col>
      <xdr:colOff>1008063</xdr:colOff>
      <xdr:row>8</xdr:row>
      <xdr:rowOff>11906</xdr:rowOff>
    </xdr:to>
    <xdr:cxnSp macro="">
      <xdr:nvCxnSpPr>
        <xdr:cNvPr id="8" name="Straight Connector 7">
          <a:extLst>
            <a:ext uri="{FF2B5EF4-FFF2-40B4-BE49-F238E27FC236}">
              <a16:creationId xmlns:a16="http://schemas.microsoft.com/office/drawing/2014/main" xmlns="" id="{00000000-0008-0000-0000-000008000000}"/>
            </a:ext>
          </a:extLst>
        </xdr:cNvPr>
        <xdr:cNvCxnSpPr/>
      </xdr:nvCxnSpPr>
      <xdr:spPr>
        <a:xfrm>
          <a:off x="2992438" y="1547812"/>
          <a:ext cx="0" cy="2178844"/>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22</xdr:col>
      <xdr:colOff>551657</xdr:colOff>
      <xdr:row>0</xdr:row>
      <xdr:rowOff>1023938</xdr:rowOff>
    </xdr:from>
    <xdr:to>
      <xdr:col>23</xdr:col>
      <xdr:colOff>467520</xdr:colOff>
      <xdr:row>1</xdr:row>
      <xdr:rowOff>1</xdr:rowOff>
    </xdr:to>
    <xdr:sp macro="" textlink="">
      <xdr:nvSpPr>
        <xdr:cNvPr id="45" name="Text Box 3">
          <a:extLst>
            <a:ext uri="{FF2B5EF4-FFF2-40B4-BE49-F238E27FC236}">
              <a16:creationId xmlns:a16="http://schemas.microsoft.com/office/drawing/2014/main" xmlns="" id="{00000000-0008-0000-0000-00002D000000}"/>
            </a:ext>
          </a:extLst>
        </xdr:cNvPr>
        <xdr:cNvSpPr txBox="1">
          <a:spLocks noChangeArrowheads="1"/>
        </xdr:cNvSpPr>
      </xdr:nvSpPr>
      <xdr:spPr bwMode="auto">
        <a:xfrm>
          <a:off x="16617157" y="1023938"/>
          <a:ext cx="693738" cy="32543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lvl="0" indent="0" algn="r" defTabSz="914400" eaLnBrk="1" fontAlgn="auto" latinLnBrk="0" hangingPunct="1">
            <a:lnSpc>
              <a:spcPct val="115000"/>
            </a:lnSpc>
            <a:spcBef>
              <a:spcPts val="0"/>
            </a:spcBef>
            <a:spcAft>
              <a:spcPts val="0"/>
            </a:spcAft>
            <a:buClrTx/>
            <a:buSzTx/>
            <a:buFontTx/>
            <a:buNone/>
            <a:tabLst/>
            <a:defRPr/>
          </a:pPr>
          <a:r>
            <a:rPr kumimoji="0" lang="en-ZA" sz="1600" b="1" i="0" u="none" strike="noStrike" kern="0" cap="none" spc="0" normalizeH="0" baseline="0" noProof="0">
              <a:ln>
                <a:noFill/>
              </a:ln>
              <a:solidFill>
                <a:srgbClr val="808080"/>
              </a:solidFill>
              <a:effectLst/>
              <a:uLnTx/>
              <a:uFillTx/>
              <a:latin typeface="Trebuchet MS"/>
              <a:ea typeface="Calibri"/>
              <a:cs typeface="Times New Roman"/>
            </a:rPr>
            <a:t>HSEQ</a:t>
          </a:r>
          <a:endParaRPr kumimoji="0" lang="en-ZA" sz="1600" b="0" i="0" u="none" strike="noStrike" kern="0" cap="none" spc="0" normalizeH="0" baseline="0" noProof="0">
            <a:ln>
              <a:noFill/>
            </a:ln>
            <a:solidFill>
              <a:sysClr val="windowText" lastClr="000000"/>
            </a:solidFill>
            <a:effectLst/>
            <a:uLnTx/>
            <a:uFillTx/>
            <a:latin typeface="Calibri"/>
            <a:ea typeface="Calibri"/>
            <a:cs typeface="Times New Roman"/>
          </a:endParaRPr>
        </a:p>
        <a:p>
          <a:pPr marL="0" marR="0" lvl="0" indent="0" algn="r" defTabSz="914400" eaLnBrk="1" fontAlgn="auto" latinLnBrk="0" hangingPunct="1">
            <a:lnSpc>
              <a:spcPct val="115000"/>
            </a:lnSpc>
            <a:spcBef>
              <a:spcPts val="0"/>
            </a:spcBef>
            <a:spcAft>
              <a:spcPts val="0"/>
            </a:spcAft>
            <a:buClrTx/>
            <a:buSzTx/>
            <a:buFontTx/>
            <a:buNone/>
            <a:tabLst/>
            <a:defRPr/>
          </a:pPr>
          <a:r>
            <a:rPr kumimoji="0" lang="en-ZA" sz="1600" b="1" i="0" u="none" strike="noStrike" kern="0" cap="none" spc="0" normalizeH="0" baseline="0" noProof="0">
              <a:ln>
                <a:noFill/>
              </a:ln>
              <a:solidFill>
                <a:srgbClr val="808080"/>
              </a:solidFill>
              <a:effectLst/>
              <a:uLnTx/>
              <a:uFillTx/>
              <a:latin typeface="Trebuchet MS"/>
              <a:ea typeface="Calibri"/>
              <a:cs typeface="Times New Roman"/>
            </a:rPr>
            <a:t> </a:t>
          </a:r>
          <a:endParaRPr kumimoji="0" lang="en-ZA" sz="1600" b="0" i="0" u="none" strike="noStrike" kern="0" cap="none" spc="0" normalizeH="0" baseline="0" noProof="0">
            <a:ln>
              <a:noFill/>
            </a:ln>
            <a:solidFill>
              <a:sysClr val="windowText" lastClr="000000"/>
            </a:solidFill>
            <a:effectLst/>
            <a:uLnTx/>
            <a:uFillTx/>
            <a:latin typeface="Calibri"/>
            <a:ea typeface="Calibri"/>
            <a:cs typeface="Times New Roman"/>
          </a:endParaRPr>
        </a:p>
      </xdr:txBody>
    </xdr:sp>
    <xdr:clientData/>
  </xdr:twoCellAnchor>
  <xdr:twoCellAnchor>
    <xdr:from>
      <xdr:col>22</xdr:col>
      <xdr:colOff>384969</xdr:colOff>
      <xdr:row>0</xdr:row>
      <xdr:rowOff>1071563</xdr:rowOff>
    </xdr:from>
    <xdr:to>
      <xdr:col>22</xdr:col>
      <xdr:colOff>387509</xdr:colOff>
      <xdr:row>0</xdr:row>
      <xdr:rowOff>1306513</xdr:rowOff>
    </xdr:to>
    <xdr:cxnSp macro="">
      <xdr:nvCxnSpPr>
        <xdr:cNvPr id="46" name="Line 5">
          <a:extLst>
            <a:ext uri="{FF2B5EF4-FFF2-40B4-BE49-F238E27FC236}">
              <a16:creationId xmlns:a16="http://schemas.microsoft.com/office/drawing/2014/main" xmlns="" id="{00000000-0008-0000-0000-00002E000000}"/>
            </a:ext>
          </a:extLst>
        </xdr:cNvPr>
        <xdr:cNvCxnSpPr>
          <a:cxnSpLocks noChangeShapeType="1"/>
        </xdr:cNvCxnSpPr>
      </xdr:nvCxnSpPr>
      <xdr:spPr bwMode="auto">
        <a:xfrm>
          <a:off x="16450469" y="1071563"/>
          <a:ext cx="2540" cy="2349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40298</xdr:rowOff>
    </xdr:from>
    <xdr:to>
      <xdr:col>23</xdr:col>
      <xdr:colOff>1111250</xdr:colOff>
      <xdr:row>1</xdr:row>
      <xdr:rowOff>40298</xdr:rowOff>
    </xdr:to>
    <xdr:cxnSp macro="">
      <xdr:nvCxnSpPr>
        <xdr:cNvPr id="50" name="Straight Connector 49">
          <a:extLst>
            <a:ext uri="{FF2B5EF4-FFF2-40B4-BE49-F238E27FC236}">
              <a16:creationId xmlns:a16="http://schemas.microsoft.com/office/drawing/2014/main" xmlns="" id="{00000000-0008-0000-0000-000032000000}"/>
            </a:ext>
          </a:extLst>
        </xdr:cNvPr>
        <xdr:cNvCxnSpPr/>
      </xdr:nvCxnSpPr>
      <xdr:spPr>
        <a:xfrm>
          <a:off x="0" y="1388452"/>
          <a:ext cx="18080404"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0</xdr:col>
      <xdr:colOff>127000</xdr:colOff>
      <xdr:row>8</xdr:row>
      <xdr:rowOff>79375</xdr:rowOff>
    </xdr:from>
    <xdr:to>
      <xdr:col>23</xdr:col>
      <xdr:colOff>1238250</xdr:colOff>
      <xdr:row>8</xdr:row>
      <xdr:rowOff>79375</xdr:rowOff>
    </xdr:to>
    <xdr:cxnSp macro="">
      <xdr:nvCxnSpPr>
        <xdr:cNvPr id="51" name="Straight Connector 50">
          <a:extLst>
            <a:ext uri="{FF2B5EF4-FFF2-40B4-BE49-F238E27FC236}">
              <a16:creationId xmlns:a16="http://schemas.microsoft.com/office/drawing/2014/main" xmlns="" id="{00000000-0008-0000-0000-000033000000}"/>
            </a:ext>
          </a:extLst>
        </xdr:cNvPr>
        <xdr:cNvCxnSpPr/>
      </xdr:nvCxnSpPr>
      <xdr:spPr>
        <a:xfrm>
          <a:off x="127000" y="3794125"/>
          <a:ext cx="17954625"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1</xdr:col>
      <xdr:colOff>111637</xdr:colOff>
      <xdr:row>8</xdr:row>
      <xdr:rowOff>128536</xdr:rowOff>
    </xdr:from>
    <xdr:to>
      <xdr:col>24</xdr:col>
      <xdr:colOff>162846</xdr:colOff>
      <xdr:row>8</xdr:row>
      <xdr:rowOff>128536</xdr:rowOff>
    </xdr:to>
    <xdr:cxnSp macro="">
      <xdr:nvCxnSpPr>
        <xdr:cNvPr id="52" name="Straight Connector 51">
          <a:extLst>
            <a:ext uri="{FF2B5EF4-FFF2-40B4-BE49-F238E27FC236}">
              <a16:creationId xmlns:a16="http://schemas.microsoft.com/office/drawing/2014/main" xmlns="" id="{00000000-0008-0000-0000-000034000000}"/>
            </a:ext>
          </a:extLst>
        </xdr:cNvPr>
        <xdr:cNvCxnSpPr/>
      </xdr:nvCxnSpPr>
      <xdr:spPr>
        <a:xfrm>
          <a:off x="295992" y="3861721"/>
          <a:ext cx="18194798"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0</xdr:col>
      <xdr:colOff>127000</xdr:colOff>
      <xdr:row>11</xdr:row>
      <xdr:rowOff>47625</xdr:rowOff>
    </xdr:from>
    <xdr:to>
      <xdr:col>23</xdr:col>
      <xdr:colOff>1238250</xdr:colOff>
      <xdr:row>11</xdr:row>
      <xdr:rowOff>47625</xdr:rowOff>
    </xdr:to>
    <xdr:cxnSp macro="">
      <xdr:nvCxnSpPr>
        <xdr:cNvPr id="53" name="Straight Connector 52">
          <a:extLst>
            <a:ext uri="{FF2B5EF4-FFF2-40B4-BE49-F238E27FC236}">
              <a16:creationId xmlns:a16="http://schemas.microsoft.com/office/drawing/2014/main" xmlns="" id="{00000000-0008-0000-0000-000035000000}"/>
            </a:ext>
          </a:extLst>
        </xdr:cNvPr>
        <xdr:cNvCxnSpPr/>
      </xdr:nvCxnSpPr>
      <xdr:spPr>
        <a:xfrm>
          <a:off x="127000" y="4699000"/>
          <a:ext cx="17954625"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0</xdr:col>
      <xdr:colOff>127000</xdr:colOff>
      <xdr:row>11</xdr:row>
      <xdr:rowOff>142875</xdr:rowOff>
    </xdr:from>
    <xdr:to>
      <xdr:col>23</xdr:col>
      <xdr:colOff>1238250</xdr:colOff>
      <xdr:row>11</xdr:row>
      <xdr:rowOff>142875</xdr:rowOff>
    </xdr:to>
    <xdr:cxnSp macro="">
      <xdr:nvCxnSpPr>
        <xdr:cNvPr id="54" name="Straight Connector 53">
          <a:extLst>
            <a:ext uri="{FF2B5EF4-FFF2-40B4-BE49-F238E27FC236}">
              <a16:creationId xmlns:a16="http://schemas.microsoft.com/office/drawing/2014/main" xmlns="" id="{00000000-0008-0000-0000-000036000000}"/>
            </a:ext>
          </a:extLst>
        </xdr:cNvPr>
        <xdr:cNvCxnSpPr/>
      </xdr:nvCxnSpPr>
      <xdr:spPr>
        <a:xfrm>
          <a:off x="127000" y="4794250"/>
          <a:ext cx="17954625"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4</xdr:col>
      <xdr:colOff>1016000</xdr:colOff>
      <xdr:row>9</xdr:row>
      <xdr:rowOff>47625</xdr:rowOff>
    </xdr:from>
    <xdr:to>
      <xdr:col>4</xdr:col>
      <xdr:colOff>1016000</xdr:colOff>
      <xdr:row>11</xdr:row>
      <xdr:rowOff>0</xdr:rowOff>
    </xdr:to>
    <xdr:cxnSp macro="">
      <xdr:nvCxnSpPr>
        <xdr:cNvPr id="55" name="Straight Connector 54">
          <a:extLst>
            <a:ext uri="{FF2B5EF4-FFF2-40B4-BE49-F238E27FC236}">
              <a16:creationId xmlns:a16="http://schemas.microsoft.com/office/drawing/2014/main" xmlns="" id="{00000000-0008-0000-0000-000037000000}"/>
            </a:ext>
          </a:extLst>
        </xdr:cNvPr>
        <xdr:cNvCxnSpPr/>
      </xdr:nvCxnSpPr>
      <xdr:spPr>
        <a:xfrm>
          <a:off x="3000375" y="3968750"/>
          <a:ext cx="0" cy="682625"/>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4</xdr:col>
      <xdr:colOff>1016000</xdr:colOff>
      <xdr:row>12</xdr:row>
      <xdr:rowOff>79375</xdr:rowOff>
    </xdr:from>
    <xdr:to>
      <xdr:col>4</xdr:col>
      <xdr:colOff>1016002</xdr:colOff>
      <xdr:row>16</xdr:row>
      <xdr:rowOff>349250</xdr:rowOff>
    </xdr:to>
    <xdr:cxnSp macro="">
      <xdr:nvCxnSpPr>
        <xdr:cNvPr id="58" name="Straight Connector 57">
          <a:extLst>
            <a:ext uri="{FF2B5EF4-FFF2-40B4-BE49-F238E27FC236}">
              <a16:creationId xmlns:a16="http://schemas.microsoft.com/office/drawing/2014/main" xmlns="" id="{00000000-0008-0000-0000-00003A000000}"/>
            </a:ext>
          </a:extLst>
        </xdr:cNvPr>
        <xdr:cNvCxnSpPr/>
      </xdr:nvCxnSpPr>
      <xdr:spPr>
        <a:xfrm flipH="1">
          <a:off x="3000375" y="4905375"/>
          <a:ext cx="2" cy="1730375"/>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0</xdr:col>
      <xdr:colOff>127000</xdr:colOff>
      <xdr:row>17</xdr:row>
      <xdr:rowOff>95250</xdr:rowOff>
    </xdr:from>
    <xdr:to>
      <xdr:col>23</xdr:col>
      <xdr:colOff>1238250</xdr:colOff>
      <xdr:row>17</xdr:row>
      <xdr:rowOff>95250</xdr:rowOff>
    </xdr:to>
    <xdr:cxnSp macro="">
      <xdr:nvCxnSpPr>
        <xdr:cNvPr id="61" name="Straight Connector 60">
          <a:extLst>
            <a:ext uri="{FF2B5EF4-FFF2-40B4-BE49-F238E27FC236}">
              <a16:creationId xmlns:a16="http://schemas.microsoft.com/office/drawing/2014/main" xmlns="" id="{00000000-0008-0000-0000-00003D000000}"/>
            </a:ext>
          </a:extLst>
        </xdr:cNvPr>
        <xdr:cNvCxnSpPr/>
      </xdr:nvCxnSpPr>
      <xdr:spPr>
        <a:xfrm>
          <a:off x="127000" y="6746875"/>
          <a:ext cx="17954625" cy="0"/>
        </a:xfrm>
        <a:prstGeom prst="line">
          <a:avLst/>
        </a:prstGeom>
        <a:noFill/>
        <a:ln w="50800" cap="flat" cmpd="sng" algn="ctr">
          <a:solidFill>
            <a:sysClr val="window" lastClr="FFFFFF">
              <a:lumMod val="65000"/>
            </a:sysClr>
          </a:solidFill>
          <a:prstDash val="solid"/>
        </a:ln>
        <a:effectLst/>
      </xdr:spPr>
    </xdr:cxnSp>
    <xdr:clientData/>
  </xdr:twoCellAnchor>
  <xdr:twoCellAnchor>
    <xdr:from>
      <xdr:col>10</xdr:col>
      <xdr:colOff>773339</xdr:colOff>
      <xdr:row>12</xdr:row>
      <xdr:rowOff>63500</xdr:rowOff>
    </xdr:from>
    <xdr:to>
      <xdr:col>10</xdr:col>
      <xdr:colOff>773341</xdr:colOff>
      <xdr:row>16</xdr:row>
      <xdr:rowOff>333375</xdr:rowOff>
    </xdr:to>
    <xdr:cxnSp macro="">
      <xdr:nvCxnSpPr>
        <xdr:cNvPr id="71" name="Straight Connector 70">
          <a:extLst>
            <a:ext uri="{FF2B5EF4-FFF2-40B4-BE49-F238E27FC236}">
              <a16:creationId xmlns:a16="http://schemas.microsoft.com/office/drawing/2014/main" xmlns="" id="{00000000-0008-0000-0000-000047000000}"/>
            </a:ext>
          </a:extLst>
        </xdr:cNvPr>
        <xdr:cNvCxnSpPr/>
      </xdr:nvCxnSpPr>
      <xdr:spPr>
        <a:xfrm flipH="1">
          <a:off x="7536089" y="4907643"/>
          <a:ext cx="2" cy="1739446"/>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14</xdr:col>
      <xdr:colOff>730250</xdr:colOff>
      <xdr:row>12</xdr:row>
      <xdr:rowOff>63500</xdr:rowOff>
    </xdr:from>
    <xdr:to>
      <xdr:col>14</xdr:col>
      <xdr:colOff>730252</xdr:colOff>
      <xdr:row>16</xdr:row>
      <xdr:rowOff>333375</xdr:rowOff>
    </xdr:to>
    <xdr:cxnSp macro="">
      <xdr:nvCxnSpPr>
        <xdr:cNvPr id="73" name="Straight Connector 72">
          <a:extLst>
            <a:ext uri="{FF2B5EF4-FFF2-40B4-BE49-F238E27FC236}">
              <a16:creationId xmlns:a16="http://schemas.microsoft.com/office/drawing/2014/main" xmlns="" id="{00000000-0008-0000-0000-000049000000}"/>
            </a:ext>
          </a:extLst>
        </xdr:cNvPr>
        <xdr:cNvCxnSpPr/>
      </xdr:nvCxnSpPr>
      <xdr:spPr>
        <a:xfrm flipH="1">
          <a:off x="10572750" y="4889500"/>
          <a:ext cx="2" cy="1730375"/>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10</xdr:col>
      <xdr:colOff>773339</xdr:colOff>
      <xdr:row>9</xdr:row>
      <xdr:rowOff>31750</xdr:rowOff>
    </xdr:from>
    <xdr:to>
      <xdr:col>10</xdr:col>
      <xdr:colOff>773339</xdr:colOff>
      <xdr:row>10</xdr:row>
      <xdr:rowOff>349250</xdr:rowOff>
    </xdr:to>
    <xdr:cxnSp macro="">
      <xdr:nvCxnSpPr>
        <xdr:cNvPr id="74" name="Straight Connector 73">
          <a:extLst>
            <a:ext uri="{FF2B5EF4-FFF2-40B4-BE49-F238E27FC236}">
              <a16:creationId xmlns:a16="http://schemas.microsoft.com/office/drawing/2014/main" xmlns="" id="{00000000-0008-0000-0000-00004A000000}"/>
            </a:ext>
          </a:extLst>
        </xdr:cNvPr>
        <xdr:cNvCxnSpPr/>
      </xdr:nvCxnSpPr>
      <xdr:spPr>
        <a:xfrm>
          <a:off x="7536089" y="3964214"/>
          <a:ext cx="0" cy="684893"/>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14</xdr:col>
      <xdr:colOff>730250</xdr:colOff>
      <xdr:row>9</xdr:row>
      <xdr:rowOff>31750</xdr:rowOff>
    </xdr:from>
    <xdr:to>
      <xdr:col>14</xdr:col>
      <xdr:colOff>730250</xdr:colOff>
      <xdr:row>10</xdr:row>
      <xdr:rowOff>349250</xdr:rowOff>
    </xdr:to>
    <xdr:cxnSp macro="">
      <xdr:nvCxnSpPr>
        <xdr:cNvPr id="75" name="Straight Connector 74">
          <a:extLst>
            <a:ext uri="{FF2B5EF4-FFF2-40B4-BE49-F238E27FC236}">
              <a16:creationId xmlns:a16="http://schemas.microsoft.com/office/drawing/2014/main" xmlns="" id="{00000000-0008-0000-0000-00004B000000}"/>
            </a:ext>
          </a:extLst>
        </xdr:cNvPr>
        <xdr:cNvCxnSpPr/>
      </xdr:nvCxnSpPr>
      <xdr:spPr>
        <a:xfrm>
          <a:off x="10572750" y="3952875"/>
          <a:ext cx="0" cy="682625"/>
        </a:xfrm>
        <a:prstGeom prst="line">
          <a:avLst/>
        </a:prstGeom>
        <a:noFill/>
        <a:ln w="15875" cap="flat" cmpd="sng" algn="ctr">
          <a:solidFill>
            <a:sysClr val="window" lastClr="FFFFFF">
              <a:lumMod val="50000"/>
            </a:sysClr>
          </a:solidFill>
          <a:prstDash val="sysDash"/>
        </a:ln>
        <a:effectLst/>
      </xdr:spPr>
    </xdr:cxnSp>
    <xdr:clientData/>
  </xdr:twoCellAnchor>
  <xdr:twoCellAnchor>
    <xdr:from>
      <xdr:col>0</xdr:col>
      <xdr:colOff>79375</xdr:colOff>
      <xdr:row>0</xdr:row>
      <xdr:rowOff>269875</xdr:rowOff>
    </xdr:from>
    <xdr:to>
      <xdr:col>15</xdr:col>
      <xdr:colOff>444500</xdr:colOff>
      <xdr:row>0</xdr:row>
      <xdr:rowOff>1190625</xdr:rowOff>
    </xdr:to>
    <xdr:sp macro="" textlink="">
      <xdr:nvSpPr>
        <xdr:cNvPr id="76" name="TextBox 75">
          <a:extLst>
            <a:ext uri="{FF2B5EF4-FFF2-40B4-BE49-F238E27FC236}">
              <a16:creationId xmlns:a16="http://schemas.microsoft.com/office/drawing/2014/main" xmlns="" id="{00000000-0008-0000-0000-00004C000000}"/>
            </a:ext>
          </a:extLst>
        </xdr:cNvPr>
        <xdr:cNvSpPr txBox="1"/>
      </xdr:nvSpPr>
      <xdr:spPr>
        <a:xfrm>
          <a:off x="79375" y="269875"/>
          <a:ext cx="10985500" cy="920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ZA" sz="3600" b="1"/>
            <a:t>SD MONITORING DATA SHEET (JULY 2019 - JUNE 2020)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5</xdr:row>
      <xdr:rowOff>47625</xdr:rowOff>
    </xdr:from>
    <xdr:to>
      <xdr:col>7</xdr:col>
      <xdr:colOff>474980</xdr:colOff>
      <xdr:row>7</xdr:row>
      <xdr:rowOff>171450</xdr:rowOff>
    </xdr:to>
    <xdr:sp macro="" textlink="">
      <xdr:nvSpPr>
        <xdr:cNvPr id="6" name="Text Box 2">
          <a:extLst>
            <a:ext uri="{FF2B5EF4-FFF2-40B4-BE49-F238E27FC236}">
              <a16:creationId xmlns:a16="http://schemas.microsoft.com/office/drawing/2014/main" xmlns="" id="{00000000-0008-0000-0100-000006000000}"/>
            </a:ext>
          </a:extLst>
        </xdr:cNvPr>
        <xdr:cNvSpPr txBox="1">
          <a:spLocks noChangeArrowheads="1"/>
        </xdr:cNvSpPr>
      </xdr:nvSpPr>
      <xdr:spPr bwMode="auto">
        <a:xfrm>
          <a:off x="9525" y="857250"/>
          <a:ext cx="4799330" cy="5905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solidFill>
                <a:srgbClr val="A6A6A6"/>
              </a:solidFill>
              <a:effectLst/>
              <a:latin typeface="Trebuchet MS"/>
              <a:ea typeface="Calibri"/>
              <a:cs typeface="Times New Roman"/>
            </a:rPr>
            <a:t>QUARTERLY ENVIRONMENTAL REPORT</a:t>
          </a:r>
          <a:endParaRPr lang="en-ZA" sz="110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twoCellAnchor>
    <xdr:from>
      <xdr:col>7</xdr:col>
      <xdr:colOff>1151659</xdr:colOff>
      <xdr:row>6</xdr:row>
      <xdr:rowOff>117129</xdr:rowOff>
    </xdr:from>
    <xdr:to>
      <xdr:col>13</xdr:col>
      <xdr:colOff>145472</xdr:colOff>
      <xdr:row>7</xdr:row>
      <xdr:rowOff>174914</xdr:rowOff>
    </xdr:to>
    <xdr:sp macro="" textlink="">
      <xdr:nvSpPr>
        <xdr:cNvPr id="7" name="Text Box 3">
          <a:extLst>
            <a:ext uri="{FF2B5EF4-FFF2-40B4-BE49-F238E27FC236}">
              <a16:creationId xmlns:a16="http://schemas.microsoft.com/office/drawing/2014/main" xmlns="" id="{00000000-0008-0000-0100-000007000000}"/>
            </a:ext>
          </a:extLst>
        </xdr:cNvPr>
        <xdr:cNvSpPr txBox="1">
          <a:spLocks noChangeArrowheads="1"/>
        </xdr:cNvSpPr>
      </xdr:nvSpPr>
      <xdr:spPr bwMode="auto">
        <a:xfrm>
          <a:off x="5784273" y="1112924"/>
          <a:ext cx="2180358" cy="34353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l">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editAs="oneCell">
    <xdr:from>
      <xdr:col>7</xdr:col>
      <xdr:colOff>1161993</xdr:colOff>
      <xdr:row>0</xdr:row>
      <xdr:rowOff>137680</xdr:rowOff>
    </xdr:from>
    <xdr:to>
      <xdr:col>13</xdr:col>
      <xdr:colOff>116782</xdr:colOff>
      <xdr:row>6</xdr:row>
      <xdr:rowOff>75854</xdr:rowOff>
    </xdr:to>
    <xdr:pic>
      <xdr:nvPicPr>
        <xdr:cNvPr id="8" name="Picture 7">
          <a:extLst>
            <a:ext uri="{FF2B5EF4-FFF2-40B4-BE49-F238E27FC236}">
              <a16:creationId xmlns:a16="http://schemas.microsoft.com/office/drawing/2014/main" xmlns="" id="{00000000-0008-0000-01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495868" y="137680"/>
          <a:ext cx="2195887" cy="928774"/>
        </a:xfrm>
        <a:prstGeom prst="rect">
          <a:avLst/>
        </a:prstGeom>
        <a:noFill/>
        <a:ln>
          <a:noFill/>
        </a:ln>
      </xdr:spPr>
    </xdr:pic>
    <xdr:clientData/>
  </xdr:twoCellAnchor>
  <xdr:twoCellAnchor>
    <xdr:from>
      <xdr:col>7</xdr:col>
      <xdr:colOff>1203382</xdr:colOff>
      <xdr:row>6</xdr:row>
      <xdr:rowOff>158231</xdr:rowOff>
    </xdr:from>
    <xdr:to>
      <xdr:col>7</xdr:col>
      <xdr:colOff>1203382</xdr:colOff>
      <xdr:row>7</xdr:row>
      <xdr:rowOff>155056</xdr:rowOff>
    </xdr:to>
    <xdr:cxnSp macro="">
      <xdr:nvCxnSpPr>
        <xdr:cNvPr id="9" name="Line 5">
          <a:extLst>
            <a:ext uri="{FF2B5EF4-FFF2-40B4-BE49-F238E27FC236}">
              <a16:creationId xmlns:a16="http://schemas.microsoft.com/office/drawing/2014/main" xmlns="" id="{00000000-0008-0000-0100-000009000000}"/>
            </a:ext>
          </a:extLst>
        </xdr:cNvPr>
        <xdr:cNvCxnSpPr>
          <a:cxnSpLocks noChangeShapeType="1"/>
        </xdr:cNvCxnSpPr>
      </xdr:nvCxnSpPr>
      <xdr:spPr bwMode="auto">
        <a:xfrm>
          <a:off x="5835996" y="1154026"/>
          <a:ext cx="0" cy="282575"/>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1</xdr:col>
      <xdr:colOff>339436</xdr:colOff>
      <xdr:row>7</xdr:row>
      <xdr:rowOff>227734</xdr:rowOff>
    </xdr:from>
    <xdr:to>
      <xdr:col>12</xdr:col>
      <xdr:colOff>174913</xdr:colOff>
      <xdr:row>52</xdr:row>
      <xdr:rowOff>1516</xdr:rowOff>
    </xdr:to>
    <xdr:pic>
      <xdr:nvPicPr>
        <xdr:cNvPr id="10" name="Picture 9" descr="cullinan_507carat_05_l.jpg">
          <a:extLst>
            <a:ext uri="{FF2B5EF4-FFF2-40B4-BE49-F238E27FC236}">
              <a16:creationId xmlns:a16="http://schemas.microsoft.com/office/drawing/2014/main" xmlns="" id="{00000000-0008-0000-0100-00000A000000}"/>
            </a:ext>
          </a:extLst>
        </xdr:cNvPr>
        <xdr:cNvPicPr/>
      </xdr:nvPicPr>
      <xdr:blipFill>
        <a:blip xmlns:r="http://schemas.openxmlformats.org/officeDocument/2006/relationships" r:embed="rId2" cstate="print">
          <a:lum bright="70000" contrast="-70000"/>
        </a:blip>
        <a:stretch>
          <a:fillRect/>
        </a:stretch>
      </xdr:blipFill>
      <xdr:spPr>
        <a:xfrm>
          <a:off x="339436" y="1509279"/>
          <a:ext cx="6457950" cy="8074603"/>
        </a:xfrm>
        <a:prstGeom prst="rect">
          <a:avLst/>
        </a:prstGeom>
      </xdr:spPr>
    </xdr:pic>
    <xdr:clientData/>
  </xdr:twoCellAnchor>
  <xdr:twoCellAnchor>
    <xdr:from>
      <xdr:col>1</xdr:col>
      <xdr:colOff>423539</xdr:colOff>
      <xdr:row>14</xdr:row>
      <xdr:rowOff>141395</xdr:rowOff>
    </xdr:from>
    <xdr:to>
      <xdr:col>8</xdr:col>
      <xdr:colOff>1610591</xdr:colOff>
      <xdr:row>19</xdr:row>
      <xdr:rowOff>142720</xdr:rowOff>
    </xdr:to>
    <xdr:sp macro="" textlink="">
      <xdr:nvSpPr>
        <xdr:cNvPr id="11" name="Text Box 2">
          <a:extLst>
            <a:ext uri="{FF2B5EF4-FFF2-40B4-BE49-F238E27FC236}">
              <a16:creationId xmlns:a16="http://schemas.microsoft.com/office/drawing/2014/main" xmlns="" id="{00000000-0008-0000-0100-00000B000000}"/>
            </a:ext>
          </a:extLst>
        </xdr:cNvPr>
        <xdr:cNvSpPr txBox="1">
          <a:spLocks noChangeArrowheads="1"/>
        </xdr:cNvSpPr>
      </xdr:nvSpPr>
      <xdr:spPr bwMode="auto">
        <a:xfrm>
          <a:off x="423539" y="2817054"/>
          <a:ext cx="5819666" cy="91053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173182</xdr:colOff>
      <xdr:row>1</xdr:row>
      <xdr:rowOff>66676</xdr:rowOff>
    </xdr:from>
    <xdr:to>
      <xdr:col>6</xdr:col>
      <xdr:colOff>221673</xdr:colOff>
      <xdr:row>4</xdr:row>
      <xdr:rowOff>171451</xdr:rowOff>
    </xdr:to>
    <xdr:sp macro="" textlink="">
      <xdr:nvSpPr>
        <xdr:cNvPr id="2" name="Text Box 2">
          <a:extLst>
            <a:ext uri="{FF2B5EF4-FFF2-40B4-BE49-F238E27FC236}">
              <a16:creationId xmlns:a16="http://schemas.microsoft.com/office/drawing/2014/main" xmlns="" id="{00000000-0008-0000-0200-000002000000}"/>
            </a:ext>
          </a:extLst>
        </xdr:cNvPr>
        <xdr:cNvSpPr txBox="1">
          <a:spLocks noChangeArrowheads="1"/>
        </xdr:cNvSpPr>
      </xdr:nvSpPr>
      <xdr:spPr bwMode="auto">
        <a:xfrm>
          <a:off x="796637" y="260640"/>
          <a:ext cx="2722418" cy="686666"/>
        </a:xfrm>
        <a:prstGeom prst="rect">
          <a:avLst/>
        </a:prstGeom>
        <a:solidFill>
          <a:schemeClr val="bg2"/>
        </a:solidFill>
        <a:ln w="9525">
          <a:noFill/>
          <a:miter lim="800000"/>
          <a:headEnd/>
          <a:tailEnd/>
        </a:ln>
      </xdr:spPr>
      <xdr:txBody>
        <a:bodyPr rot="0" vert="horz" wrap="square" lIns="91440" tIns="45720" rIns="91440" bIns="45720" anchor="t" anchorCtr="0">
          <a:noAutofit/>
        </a:bodyPr>
        <a:lstStyle/>
        <a:p>
          <a:pPr algn="l">
            <a:lnSpc>
              <a:spcPct val="115000"/>
            </a:lnSpc>
            <a:spcAft>
              <a:spcPts val="1000"/>
            </a:spcAft>
          </a:pPr>
          <a:r>
            <a:rPr lang="en-ZA" sz="1400" b="0">
              <a:solidFill>
                <a:sysClr val="windowText" lastClr="000000"/>
              </a:solidFill>
              <a:effectLst/>
              <a:latin typeface="Calibri" panose="020F0502020204030204" pitchFamily="34" charset="0"/>
              <a:ea typeface="Calibri"/>
              <a:cs typeface="Times New Roman"/>
            </a:rPr>
            <a:t>OPERATION:</a:t>
          </a:r>
          <a:r>
            <a:rPr lang="en-ZA" sz="1400" b="0" baseline="0">
              <a:solidFill>
                <a:sysClr val="windowText" lastClr="000000"/>
              </a:solidFill>
              <a:effectLst/>
              <a:latin typeface="Calibri" panose="020F0502020204030204" pitchFamily="34" charset="0"/>
              <a:ea typeface="Calibri"/>
              <a:cs typeface="Times New Roman"/>
            </a:rPr>
            <a:t> </a:t>
          </a:r>
        </a:p>
        <a:p>
          <a:pPr algn="l">
            <a:lnSpc>
              <a:spcPct val="115000"/>
            </a:lnSpc>
            <a:spcAft>
              <a:spcPts val="1000"/>
            </a:spcAft>
          </a:pPr>
          <a:r>
            <a:rPr lang="en-ZA" sz="1400" b="0">
              <a:solidFill>
                <a:sysClr val="windowText" lastClr="000000"/>
              </a:solidFill>
              <a:effectLst/>
              <a:latin typeface="Calibri" panose="020F0502020204030204" pitchFamily="34" charset="0"/>
              <a:ea typeface="Calibri"/>
              <a:cs typeface="Times New Roman"/>
            </a:rPr>
            <a:t>FY 2020- Quarter</a:t>
          </a:r>
          <a:r>
            <a:rPr lang="en-ZA" sz="1400" b="0" baseline="0">
              <a:solidFill>
                <a:sysClr val="windowText" lastClr="000000"/>
              </a:solidFill>
              <a:effectLst/>
              <a:latin typeface="Calibri" panose="020F0502020204030204" pitchFamily="34" charset="0"/>
              <a:ea typeface="Calibri"/>
              <a:cs typeface="Times New Roman"/>
            </a:rPr>
            <a:t> 2</a:t>
          </a:r>
          <a:endParaRPr lang="en-ZA" sz="1100" b="0">
            <a:effectLst/>
            <a:latin typeface="Calibri" panose="020F0502020204030204" pitchFamily="34" charset="0"/>
            <a:ea typeface="Calibri"/>
            <a:cs typeface="Times New Roman"/>
          </a:endParaRPr>
        </a:p>
      </xdr:txBody>
    </xdr:sp>
    <xdr:clientData/>
  </xdr:twoCellAnchor>
  <xdr:twoCellAnchor>
    <xdr:from>
      <xdr:col>7</xdr:col>
      <xdr:colOff>86360</xdr:colOff>
      <xdr:row>7</xdr:row>
      <xdr:rowOff>10160</xdr:rowOff>
    </xdr:from>
    <xdr:to>
      <xdr:col>7</xdr:col>
      <xdr:colOff>86360</xdr:colOff>
      <xdr:row>7</xdr:row>
      <xdr:rowOff>168910</xdr:rowOff>
    </xdr:to>
    <xdr:cxnSp macro="">
      <xdr:nvCxnSpPr>
        <xdr:cNvPr id="5" name="Line 5">
          <a:extLst>
            <a:ext uri="{FF2B5EF4-FFF2-40B4-BE49-F238E27FC236}">
              <a16:creationId xmlns:a16="http://schemas.microsoft.com/office/drawing/2014/main" xmlns="" id="{00000000-0008-0000-0200-000005000000}"/>
            </a:ext>
          </a:extLst>
        </xdr:cNvPr>
        <xdr:cNvCxnSpPr>
          <a:cxnSpLocks noChangeShapeType="1"/>
        </xdr:cNvCxnSpPr>
      </xdr:nvCxnSpPr>
      <xdr:spPr bwMode="auto">
        <a:xfrm>
          <a:off x="4144010" y="1276985"/>
          <a:ext cx="0" cy="1587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423539</xdr:colOff>
      <xdr:row>14</xdr:row>
      <xdr:rowOff>141395</xdr:rowOff>
    </xdr:from>
    <xdr:to>
      <xdr:col>9</xdr:col>
      <xdr:colOff>249746</xdr:colOff>
      <xdr:row>19</xdr:row>
      <xdr:rowOff>142720</xdr:rowOff>
    </xdr:to>
    <xdr:sp macro="" textlink="">
      <xdr:nvSpPr>
        <xdr:cNvPr id="7" name="Text Box 2">
          <a:extLst>
            <a:ext uri="{FF2B5EF4-FFF2-40B4-BE49-F238E27FC236}">
              <a16:creationId xmlns:a16="http://schemas.microsoft.com/office/drawing/2014/main" xmlns="" id="{00000000-0008-0000-0200-000007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twoCellAnchor>
    <xdr:from>
      <xdr:col>1</xdr:col>
      <xdr:colOff>95250</xdr:colOff>
      <xdr:row>6</xdr:row>
      <xdr:rowOff>76200</xdr:rowOff>
    </xdr:from>
    <xdr:to>
      <xdr:col>7</xdr:col>
      <xdr:colOff>389255</xdr:colOff>
      <xdr:row>9</xdr:row>
      <xdr:rowOff>19050</xdr:rowOff>
    </xdr:to>
    <xdr:sp macro="" textlink="">
      <xdr:nvSpPr>
        <xdr:cNvPr id="8" name="Text Box 2">
          <a:extLst>
            <a:ext uri="{FF2B5EF4-FFF2-40B4-BE49-F238E27FC236}">
              <a16:creationId xmlns:a16="http://schemas.microsoft.com/office/drawing/2014/main" xmlns="" id="{00000000-0008-0000-0200-000008000000}"/>
            </a:ext>
          </a:extLst>
        </xdr:cNvPr>
        <xdr:cNvSpPr txBox="1">
          <a:spLocks noChangeArrowheads="1"/>
        </xdr:cNvSpPr>
      </xdr:nvSpPr>
      <xdr:spPr bwMode="auto">
        <a:xfrm>
          <a:off x="95250" y="1167245"/>
          <a:ext cx="4052050" cy="488373"/>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solidFill>
                <a:srgbClr val="A6A6A6"/>
              </a:solidFill>
              <a:effectLst/>
              <a:latin typeface="Trebuchet MS"/>
              <a:ea typeface="Calibri"/>
              <a:cs typeface="Times New Roman"/>
            </a:rPr>
            <a:t>QUARTERLY ENVIRONMENTAL REPORT</a:t>
          </a:r>
          <a:endParaRPr lang="en-ZA" sz="110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twoCellAnchor>
    <xdr:from>
      <xdr:col>7</xdr:col>
      <xdr:colOff>340302</xdr:colOff>
      <xdr:row>6</xdr:row>
      <xdr:rowOff>35732</xdr:rowOff>
    </xdr:from>
    <xdr:to>
      <xdr:col>10</xdr:col>
      <xdr:colOff>127288</xdr:colOff>
      <xdr:row>8</xdr:row>
      <xdr:rowOff>45893</xdr:rowOff>
    </xdr:to>
    <xdr:sp macro="" textlink="">
      <xdr:nvSpPr>
        <xdr:cNvPr id="9" name="Text Box 3">
          <a:extLst>
            <a:ext uri="{FF2B5EF4-FFF2-40B4-BE49-F238E27FC236}">
              <a16:creationId xmlns:a16="http://schemas.microsoft.com/office/drawing/2014/main" xmlns="" id="{00000000-0008-0000-0200-000009000000}"/>
            </a:ext>
          </a:extLst>
        </xdr:cNvPr>
        <xdr:cNvSpPr txBox="1">
          <a:spLocks noChangeArrowheads="1"/>
        </xdr:cNvSpPr>
      </xdr:nvSpPr>
      <xdr:spPr bwMode="auto">
        <a:xfrm>
          <a:off x="4704484" y="1126777"/>
          <a:ext cx="1761259" cy="37384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l">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xdr:from>
      <xdr:col>7</xdr:col>
      <xdr:colOff>374938</xdr:colOff>
      <xdr:row>6</xdr:row>
      <xdr:rowOff>67541</xdr:rowOff>
    </xdr:from>
    <xdr:to>
      <xdr:col>7</xdr:col>
      <xdr:colOff>375573</xdr:colOff>
      <xdr:row>7</xdr:row>
      <xdr:rowOff>131676</xdr:rowOff>
    </xdr:to>
    <xdr:cxnSp macro="">
      <xdr:nvCxnSpPr>
        <xdr:cNvPr id="11" name="Line 5">
          <a:extLst>
            <a:ext uri="{FF2B5EF4-FFF2-40B4-BE49-F238E27FC236}">
              <a16:creationId xmlns:a16="http://schemas.microsoft.com/office/drawing/2014/main" xmlns="" id="{00000000-0008-0000-0200-00000B000000}"/>
            </a:ext>
          </a:extLst>
        </xdr:cNvPr>
        <xdr:cNvCxnSpPr>
          <a:cxnSpLocks noChangeShapeType="1"/>
        </xdr:cNvCxnSpPr>
      </xdr:nvCxnSpPr>
      <xdr:spPr bwMode="auto">
        <a:xfrm>
          <a:off x="4739120" y="1158586"/>
          <a:ext cx="635" cy="245976"/>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0</xdr:col>
      <xdr:colOff>15586</xdr:colOff>
      <xdr:row>9</xdr:row>
      <xdr:rowOff>0</xdr:rowOff>
    </xdr:from>
    <xdr:to>
      <xdr:col>9</xdr:col>
      <xdr:colOff>740750</xdr:colOff>
      <xdr:row>47</xdr:row>
      <xdr:rowOff>64477</xdr:rowOff>
    </xdr:to>
    <xdr:pic>
      <xdr:nvPicPr>
        <xdr:cNvPr id="12" name="Picture 11" descr="cullinan_507carat_05_l.jpg">
          <a:extLst>
            <a:ext uri="{FF2B5EF4-FFF2-40B4-BE49-F238E27FC236}">
              <a16:creationId xmlns:a16="http://schemas.microsoft.com/office/drawing/2014/main" xmlns="" id="{00000000-0008-0000-0200-00000C000000}"/>
            </a:ext>
          </a:extLst>
        </xdr:cNvPr>
        <xdr:cNvPicPr/>
      </xdr:nvPicPr>
      <xdr:blipFill>
        <a:blip xmlns:r="http://schemas.openxmlformats.org/officeDocument/2006/relationships" r:embed="rId1" cstate="print">
          <a:lum bright="70000" contrast="-70000"/>
        </a:blip>
        <a:stretch>
          <a:fillRect/>
        </a:stretch>
      </xdr:blipFill>
      <xdr:spPr>
        <a:xfrm>
          <a:off x="15586" y="1740877"/>
          <a:ext cx="6223288" cy="7414846"/>
        </a:xfrm>
        <a:prstGeom prst="rect">
          <a:avLst/>
        </a:prstGeom>
      </xdr:spPr>
    </xdr:pic>
    <xdr:clientData/>
  </xdr:twoCellAnchor>
  <xdr:twoCellAnchor>
    <xdr:from>
      <xdr:col>1</xdr:col>
      <xdr:colOff>423539</xdr:colOff>
      <xdr:row>14</xdr:row>
      <xdr:rowOff>141395</xdr:rowOff>
    </xdr:from>
    <xdr:to>
      <xdr:col>9</xdr:col>
      <xdr:colOff>249746</xdr:colOff>
      <xdr:row>19</xdr:row>
      <xdr:rowOff>142720</xdr:rowOff>
    </xdr:to>
    <xdr:sp macro="" textlink="">
      <xdr:nvSpPr>
        <xdr:cNvPr id="13" name="Text Box 2">
          <a:extLst>
            <a:ext uri="{FF2B5EF4-FFF2-40B4-BE49-F238E27FC236}">
              <a16:creationId xmlns:a16="http://schemas.microsoft.com/office/drawing/2014/main" xmlns="" id="{00000000-0008-0000-0200-00000D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twoCellAnchor editAs="oneCell">
    <xdr:from>
      <xdr:col>7</xdr:col>
      <xdr:colOff>431222</xdr:colOff>
      <xdr:row>0</xdr:row>
      <xdr:rowOff>76201</xdr:rowOff>
    </xdr:from>
    <xdr:to>
      <xdr:col>9</xdr:col>
      <xdr:colOff>1331308</xdr:colOff>
      <xdr:row>5</xdr:row>
      <xdr:rowOff>158115</xdr:rowOff>
    </xdr:to>
    <xdr:pic>
      <xdr:nvPicPr>
        <xdr:cNvPr id="15" name="Picture 14">
          <a:extLst>
            <a:ext uri="{FF2B5EF4-FFF2-40B4-BE49-F238E27FC236}">
              <a16:creationId xmlns:a16="http://schemas.microsoft.com/office/drawing/2014/main" xmlns="" id="{00000000-0008-0000-02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795404" y="76201"/>
          <a:ext cx="1944774" cy="991119"/>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123824</xdr:colOff>
      <xdr:row>1</xdr:row>
      <xdr:rowOff>38100</xdr:rowOff>
    </xdr:from>
    <xdr:to>
      <xdr:col>6</xdr:col>
      <xdr:colOff>556260</xdr:colOff>
      <xdr:row>4</xdr:row>
      <xdr:rowOff>171450</xdr:rowOff>
    </xdr:to>
    <xdr:sp macro="" textlink="">
      <xdr:nvSpPr>
        <xdr:cNvPr id="2" name="Text Box 2">
          <a:extLst>
            <a:ext uri="{FF2B5EF4-FFF2-40B4-BE49-F238E27FC236}">
              <a16:creationId xmlns:a16="http://schemas.microsoft.com/office/drawing/2014/main" xmlns="" id="{00000000-0008-0000-0300-000002000000}"/>
            </a:ext>
          </a:extLst>
        </xdr:cNvPr>
        <xdr:cNvSpPr txBox="1">
          <a:spLocks noChangeArrowheads="1"/>
        </xdr:cNvSpPr>
      </xdr:nvSpPr>
      <xdr:spPr bwMode="auto">
        <a:xfrm>
          <a:off x="748664" y="228600"/>
          <a:ext cx="3320416" cy="704850"/>
        </a:xfrm>
        <a:prstGeom prst="rect">
          <a:avLst/>
        </a:prstGeom>
        <a:solidFill>
          <a:schemeClr val="bg2"/>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0">
              <a:effectLst/>
              <a:latin typeface="Calibri"/>
              <a:ea typeface="Calibri"/>
              <a:cs typeface="Times New Roman"/>
            </a:rPr>
            <a:t>OPERATION:</a:t>
          </a:r>
          <a:r>
            <a:rPr lang="en-ZA" sz="1400" b="0" baseline="0">
              <a:effectLst/>
              <a:latin typeface="Calibri"/>
              <a:ea typeface="Calibri"/>
              <a:cs typeface="Times New Roman"/>
            </a:rPr>
            <a:t> </a:t>
          </a:r>
        </a:p>
        <a:p>
          <a:pPr>
            <a:lnSpc>
              <a:spcPct val="115000"/>
            </a:lnSpc>
            <a:spcAft>
              <a:spcPts val="1000"/>
            </a:spcAft>
          </a:pPr>
          <a:r>
            <a:rPr lang="en-ZA" sz="1400" b="0">
              <a:effectLst/>
              <a:latin typeface="Calibri"/>
              <a:ea typeface="Calibri"/>
              <a:cs typeface="Times New Roman"/>
            </a:rPr>
            <a:t>FY</a:t>
          </a:r>
          <a:r>
            <a:rPr lang="en-ZA" sz="1400" b="0" baseline="0">
              <a:effectLst/>
              <a:latin typeface="Calibri"/>
              <a:ea typeface="Calibri"/>
              <a:cs typeface="Times New Roman"/>
            </a:rPr>
            <a:t> 2020- Quarter 3</a:t>
          </a:r>
          <a:endParaRPr lang="en-ZA" sz="1400" b="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twoCellAnchor>
    <xdr:from>
      <xdr:col>6</xdr:col>
      <xdr:colOff>390525</xdr:colOff>
      <xdr:row>5</xdr:row>
      <xdr:rowOff>132715</xdr:rowOff>
    </xdr:from>
    <xdr:to>
      <xdr:col>10</xdr:col>
      <xdr:colOff>617220</xdr:colOff>
      <xdr:row>6</xdr:row>
      <xdr:rowOff>171450</xdr:rowOff>
    </xdr:to>
    <xdr:sp macro="" textlink="">
      <xdr:nvSpPr>
        <xdr:cNvPr id="3" name="Text Box 3">
          <a:extLst>
            <a:ext uri="{FF2B5EF4-FFF2-40B4-BE49-F238E27FC236}">
              <a16:creationId xmlns:a16="http://schemas.microsoft.com/office/drawing/2014/main" xmlns="" id="{00000000-0008-0000-0300-000003000000}"/>
            </a:ext>
          </a:extLst>
        </xdr:cNvPr>
        <xdr:cNvSpPr txBox="1">
          <a:spLocks noChangeArrowheads="1"/>
        </xdr:cNvSpPr>
      </xdr:nvSpPr>
      <xdr:spPr bwMode="auto">
        <a:xfrm>
          <a:off x="3724275" y="1037590"/>
          <a:ext cx="3007995" cy="219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xdr:from>
      <xdr:col>7</xdr:col>
      <xdr:colOff>172085</xdr:colOff>
      <xdr:row>6</xdr:row>
      <xdr:rowOff>635</xdr:rowOff>
    </xdr:from>
    <xdr:to>
      <xdr:col>7</xdr:col>
      <xdr:colOff>172085</xdr:colOff>
      <xdr:row>6</xdr:row>
      <xdr:rowOff>159385</xdr:rowOff>
    </xdr:to>
    <xdr:cxnSp macro="">
      <xdr:nvCxnSpPr>
        <xdr:cNvPr id="5" name="Line 5">
          <a:extLst>
            <a:ext uri="{FF2B5EF4-FFF2-40B4-BE49-F238E27FC236}">
              <a16:creationId xmlns:a16="http://schemas.microsoft.com/office/drawing/2014/main" xmlns="" id="{00000000-0008-0000-0300-000005000000}"/>
            </a:ext>
          </a:extLst>
        </xdr:cNvPr>
        <xdr:cNvCxnSpPr>
          <a:cxnSpLocks noChangeShapeType="1"/>
        </xdr:cNvCxnSpPr>
      </xdr:nvCxnSpPr>
      <xdr:spPr bwMode="auto">
        <a:xfrm>
          <a:off x="4163060" y="1086485"/>
          <a:ext cx="0" cy="1587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1</xdr:col>
      <xdr:colOff>47626</xdr:colOff>
      <xdr:row>8</xdr:row>
      <xdr:rowOff>47625</xdr:rowOff>
    </xdr:from>
    <xdr:to>
      <xdr:col>10</xdr:col>
      <xdr:colOff>395289</xdr:colOff>
      <xdr:row>51</xdr:row>
      <xdr:rowOff>60960</xdr:rowOff>
    </xdr:to>
    <xdr:pic>
      <xdr:nvPicPr>
        <xdr:cNvPr id="6" name="Picture 5" descr="cullinan_507carat_05_l.jpg">
          <a:extLst>
            <a:ext uri="{FF2B5EF4-FFF2-40B4-BE49-F238E27FC236}">
              <a16:creationId xmlns:a16="http://schemas.microsoft.com/office/drawing/2014/main" xmlns="" id="{00000000-0008-0000-0300-000006000000}"/>
            </a:ext>
          </a:extLst>
        </xdr:cNvPr>
        <xdr:cNvPicPr/>
      </xdr:nvPicPr>
      <xdr:blipFill>
        <a:blip xmlns:r="http://schemas.openxmlformats.org/officeDocument/2006/relationships" r:embed="rId1" cstate="print">
          <a:lum bright="70000" contrast="-70000"/>
        </a:blip>
        <a:stretch>
          <a:fillRect/>
        </a:stretch>
      </xdr:blipFill>
      <xdr:spPr>
        <a:xfrm>
          <a:off x="672466" y="1571625"/>
          <a:ext cx="6370320" cy="8204835"/>
        </a:xfrm>
        <a:prstGeom prst="rect">
          <a:avLst/>
        </a:prstGeom>
      </xdr:spPr>
    </xdr:pic>
    <xdr:clientData/>
  </xdr:twoCellAnchor>
  <xdr:twoCellAnchor>
    <xdr:from>
      <xdr:col>1</xdr:col>
      <xdr:colOff>423539</xdr:colOff>
      <xdr:row>14</xdr:row>
      <xdr:rowOff>141395</xdr:rowOff>
    </xdr:from>
    <xdr:to>
      <xdr:col>9</xdr:col>
      <xdr:colOff>249746</xdr:colOff>
      <xdr:row>19</xdr:row>
      <xdr:rowOff>142720</xdr:rowOff>
    </xdr:to>
    <xdr:sp macro="" textlink="">
      <xdr:nvSpPr>
        <xdr:cNvPr id="7" name="Text Box 2">
          <a:extLst>
            <a:ext uri="{FF2B5EF4-FFF2-40B4-BE49-F238E27FC236}">
              <a16:creationId xmlns:a16="http://schemas.microsoft.com/office/drawing/2014/main" xmlns="" id="{00000000-0008-0000-0300-000007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twoCellAnchor>
    <xdr:from>
      <xdr:col>1</xdr:col>
      <xdr:colOff>38100</xdr:colOff>
      <xdr:row>5</xdr:row>
      <xdr:rowOff>0</xdr:rowOff>
    </xdr:from>
    <xdr:to>
      <xdr:col>7</xdr:col>
      <xdr:colOff>427355</xdr:colOff>
      <xdr:row>7</xdr:row>
      <xdr:rowOff>123825</xdr:rowOff>
    </xdr:to>
    <xdr:sp macro="" textlink="">
      <xdr:nvSpPr>
        <xdr:cNvPr id="8" name="Text Box 2">
          <a:extLst>
            <a:ext uri="{FF2B5EF4-FFF2-40B4-BE49-F238E27FC236}">
              <a16:creationId xmlns:a16="http://schemas.microsoft.com/office/drawing/2014/main" xmlns="" id="{00000000-0008-0000-0300-000008000000}"/>
            </a:ext>
          </a:extLst>
        </xdr:cNvPr>
        <xdr:cNvSpPr txBox="1">
          <a:spLocks noChangeArrowheads="1"/>
        </xdr:cNvSpPr>
      </xdr:nvSpPr>
      <xdr:spPr bwMode="auto">
        <a:xfrm>
          <a:off x="38100" y="904875"/>
          <a:ext cx="4380230" cy="4857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solidFill>
                <a:srgbClr val="A6A6A6"/>
              </a:solidFill>
              <a:effectLst/>
              <a:latin typeface="Trebuchet MS"/>
              <a:ea typeface="Calibri"/>
              <a:cs typeface="Times New Roman"/>
            </a:rPr>
            <a:t>QUARTERLY ENVIRONMENTAL REPORT</a:t>
          </a:r>
          <a:endParaRPr lang="en-ZA" sz="110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twoCellAnchor>
    <xdr:from>
      <xdr:col>6</xdr:col>
      <xdr:colOff>381000</xdr:colOff>
      <xdr:row>5</xdr:row>
      <xdr:rowOff>170815</xdr:rowOff>
    </xdr:from>
    <xdr:to>
      <xdr:col>10</xdr:col>
      <xdr:colOff>607695</xdr:colOff>
      <xdr:row>7</xdr:row>
      <xdr:rowOff>28575</xdr:rowOff>
    </xdr:to>
    <xdr:sp macro="" textlink="">
      <xdr:nvSpPr>
        <xdr:cNvPr id="9" name="Text Box 3">
          <a:extLst>
            <a:ext uri="{FF2B5EF4-FFF2-40B4-BE49-F238E27FC236}">
              <a16:creationId xmlns:a16="http://schemas.microsoft.com/office/drawing/2014/main" xmlns="" id="{00000000-0008-0000-0300-000009000000}"/>
            </a:ext>
          </a:extLst>
        </xdr:cNvPr>
        <xdr:cNvSpPr txBox="1">
          <a:spLocks noChangeArrowheads="1"/>
        </xdr:cNvSpPr>
      </xdr:nvSpPr>
      <xdr:spPr bwMode="auto">
        <a:xfrm>
          <a:off x="3714750" y="1075690"/>
          <a:ext cx="3007995" cy="219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editAs="oneCell">
    <xdr:from>
      <xdr:col>9</xdr:col>
      <xdr:colOff>144780</xdr:colOff>
      <xdr:row>0</xdr:row>
      <xdr:rowOff>34290</xdr:rowOff>
    </xdr:from>
    <xdr:to>
      <xdr:col>10</xdr:col>
      <xdr:colOff>564689</xdr:colOff>
      <xdr:row>5</xdr:row>
      <xdr:rowOff>59055</xdr:rowOff>
    </xdr:to>
    <xdr:pic>
      <xdr:nvPicPr>
        <xdr:cNvPr id="10" name="Picture 9">
          <a:extLst>
            <a:ext uri="{FF2B5EF4-FFF2-40B4-BE49-F238E27FC236}">
              <a16:creationId xmlns:a16="http://schemas.microsoft.com/office/drawing/2014/main" xmlns="" id="{00000000-0008-0000-0300-00000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968240" y="34290"/>
          <a:ext cx="1928668" cy="977265"/>
        </a:xfrm>
        <a:prstGeom prst="rect">
          <a:avLst/>
        </a:prstGeom>
        <a:noFill/>
        <a:ln>
          <a:noFill/>
        </a:ln>
      </xdr:spPr>
    </xdr:pic>
    <xdr:clientData/>
  </xdr:twoCellAnchor>
  <xdr:twoCellAnchor>
    <xdr:from>
      <xdr:col>7</xdr:col>
      <xdr:colOff>48260</xdr:colOff>
      <xdr:row>5</xdr:row>
      <xdr:rowOff>181610</xdr:rowOff>
    </xdr:from>
    <xdr:to>
      <xdr:col>7</xdr:col>
      <xdr:colOff>48260</xdr:colOff>
      <xdr:row>6</xdr:row>
      <xdr:rowOff>159385</xdr:rowOff>
    </xdr:to>
    <xdr:cxnSp macro="">
      <xdr:nvCxnSpPr>
        <xdr:cNvPr id="11" name="Line 5">
          <a:extLst>
            <a:ext uri="{FF2B5EF4-FFF2-40B4-BE49-F238E27FC236}">
              <a16:creationId xmlns:a16="http://schemas.microsoft.com/office/drawing/2014/main" xmlns="" id="{00000000-0008-0000-0300-00000B000000}"/>
            </a:ext>
          </a:extLst>
        </xdr:cNvPr>
        <xdr:cNvCxnSpPr>
          <a:cxnSpLocks noChangeShapeType="1"/>
        </xdr:cNvCxnSpPr>
      </xdr:nvCxnSpPr>
      <xdr:spPr bwMode="auto">
        <a:xfrm>
          <a:off x="4039235" y="1086485"/>
          <a:ext cx="0" cy="1587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423539</xdr:colOff>
      <xdr:row>14</xdr:row>
      <xdr:rowOff>141395</xdr:rowOff>
    </xdr:from>
    <xdr:to>
      <xdr:col>9</xdr:col>
      <xdr:colOff>249746</xdr:colOff>
      <xdr:row>19</xdr:row>
      <xdr:rowOff>142720</xdr:rowOff>
    </xdr:to>
    <xdr:sp macro="" textlink="">
      <xdr:nvSpPr>
        <xdr:cNvPr id="13" name="Text Box 2">
          <a:extLst>
            <a:ext uri="{FF2B5EF4-FFF2-40B4-BE49-F238E27FC236}">
              <a16:creationId xmlns:a16="http://schemas.microsoft.com/office/drawing/2014/main" xmlns="" id="{00000000-0008-0000-0300-00000D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7</xdr:col>
      <xdr:colOff>513080</xdr:colOff>
      <xdr:row>4</xdr:row>
      <xdr:rowOff>171450</xdr:rowOff>
    </xdr:to>
    <xdr:sp macro="" textlink="">
      <xdr:nvSpPr>
        <xdr:cNvPr id="2" name="Text Box 2">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23825" y="409575"/>
          <a:ext cx="4380230" cy="4857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solidFill>
                <a:srgbClr val="A6A6A6"/>
              </a:solidFill>
              <a:effectLst/>
              <a:latin typeface="Trebuchet MS"/>
              <a:ea typeface="Calibri"/>
              <a:cs typeface="Times New Roman"/>
            </a:rPr>
            <a:t>QUARTERLY ENVIRONMENTAL REPO</a:t>
          </a:r>
          <a:endParaRPr lang="en-ZA" sz="110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twoCellAnchor>
    <xdr:from>
      <xdr:col>6</xdr:col>
      <xdr:colOff>349250</xdr:colOff>
      <xdr:row>5</xdr:row>
      <xdr:rowOff>160232</xdr:rowOff>
    </xdr:from>
    <xdr:to>
      <xdr:col>10</xdr:col>
      <xdr:colOff>575945</xdr:colOff>
      <xdr:row>7</xdr:row>
      <xdr:rowOff>17992</xdr:rowOff>
    </xdr:to>
    <xdr:sp macro="" textlink="">
      <xdr:nvSpPr>
        <xdr:cNvPr id="3" name="Text Box 3">
          <a:extLst>
            <a:ext uri="{FF2B5EF4-FFF2-40B4-BE49-F238E27FC236}">
              <a16:creationId xmlns:a16="http://schemas.microsoft.com/office/drawing/2014/main" xmlns="" id="{00000000-0008-0000-0400-000003000000}"/>
            </a:ext>
          </a:extLst>
        </xdr:cNvPr>
        <xdr:cNvSpPr txBox="1">
          <a:spLocks noChangeArrowheads="1"/>
        </xdr:cNvSpPr>
      </xdr:nvSpPr>
      <xdr:spPr bwMode="auto">
        <a:xfrm>
          <a:off x="3683000" y="1059815"/>
          <a:ext cx="2999528" cy="21759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editAs="oneCell">
    <xdr:from>
      <xdr:col>7</xdr:col>
      <xdr:colOff>535939</xdr:colOff>
      <xdr:row>0</xdr:row>
      <xdr:rowOff>77931</xdr:rowOff>
    </xdr:from>
    <xdr:to>
      <xdr:col>9</xdr:col>
      <xdr:colOff>891265</xdr:colOff>
      <xdr:row>5</xdr:row>
      <xdr:rowOff>71331</xdr:rowOff>
    </xdr:to>
    <xdr:pic>
      <xdr:nvPicPr>
        <xdr:cNvPr id="4" name="Picture 3">
          <a:extLst>
            <a:ext uri="{FF2B5EF4-FFF2-40B4-BE49-F238E27FC236}">
              <a16:creationId xmlns:a16="http://schemas.microsoft.com/office/drawing/2014/main" xmlns=""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030007" y="77931"/>
          <a:ext cx="1491250" cy="902605"/>
        </a:xfrm>
        <a:prstGeom prst="rect">
          <a:avLst/>
        </a:prstGeom>
        <a:noFill/>
        <a:ln>
          <a:noFill/>
        </a:ln>
      </xdr:spPr>
    </xdr:pic>
    <xdr:clientData/>
  </xdr:twoCellAnchor>
  <xdr:twoCellAnchor>
    <xdr:from>
      <xdr:col>7</xdr:col>
      <xdr:colOff>154093</xdr:colOff>
      <xdr:row>6</xdr:row>
      <xdr:rowOff>1693</xdr:rowOff>
    </xdr:from>
    <xdr:to>
      <xdr:col>7</xdr:col>
      <xdr:colOff>154093</xdr:colOff>
      <xdr:row>6</xdr:row>
      <xdr:rowOff>159385</xdr:rowOff>
    </xdr:to>
    <xdr:cxnSp macro="">
      <xdr:nvCxnSpPr>
        <xdr:cNvPr id="5" name="Line 5">
          <a:extLst>
            <a:ext uri="{FF2B5EF4-FFF2-40B4-BE49-F238E27FC236}">
              <a16:creationId xmlns:a16="http://schemas.microsoft.com/office/drawing/2014/main" xmlns="" id="{00000000-0008-0000-0400-000005000000}"/>
            </a:ext>
          </a:extLst>
        </xdr:cNvPr>
        <xdr:cNvCxnSpPr>
          <a:cxnSpLocks noChangeShapeType="1"/>
        </xdr:cNvCxnSpPr>
      </xdr:nvCxnSpPr>
      <xdr:spPr bwMode="auto">
        <a:xfrm>
          <a:off x="4144010" y="1081193"/>
          <a:ext cx="0" cy="157692"/>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1</xdr:col>
      <xdr:colOff>47624</xdr:colOff>
      <xdr:row>8</xdr:row>
      <xdr:rowOff>47625</xdr:rowOff>
    </xdr:from>
    <xdr:to>
      <xdr:col>9</xdr:col>
      <xdr:colOff>1296472</xdr:colOff>
      <xdr:row>52</xdr:row>
      <xdr:rowOff>123825</xdr:rowOff>
    </xdr:to>
    <xdr:pic>
      <xdr:nvPicPr>
        <xdr:cNvPr id="6" name="Picture 5" descr="cullinan_507carat_05_l.jpg">
          <a:extLst>
            <a:ext uri="{FF2B5EF4-FFF2-40B4-BE49-F238E27FC236}">
              <a16:creationId xmlns:a16="http://schemas.microsoft.com/office/drawing/2014/main" xmlns="" id="{00000000-0008-0000-0400-000006000000}"/>
            </a:ext>
          </a:extLst>
        </xdr:cNvPr>
        <xdr:cNvPicPr/>
      </xdr:nvPicPr>
      <xdr:blipFill>
        <a:blip xmlns:r="http://schemas.openxmlformats.org/officeDocument/2006/relationships" r:embed="rId2" cstate="print">
          <a:lum bright="70000" contrast="-70000"/>
        </a:blip>
        <a:stretch>
          <a:fillRect/>
        </a:stretch>
      </xdr:blipFill>
      <xdr:spPr>
        <a:xfrm>
          <a:off x="47624" y="1486958"/>
          <a:ext cx="6270625" cy="7992534"/>
        </a:xfrm>
        <a:prstGeom prst="rect">
          <a:avLst/>
        </a:prstGeom>
      </xdr:spPr>
    </xdr:pic>
    <xdr:clientData/>
  </xdr:twoCellAnchor>
  <xdr:twoCellAnchor>
    <xdr:from>
      <xdr:col>1</xdr:col>
      <xdr:colOff>423539</xdr:colOff>
      <xdr:row>14</xdr:row>
      <xdr:rowOff>141395</xdr:rowOff>
    </xdr:from>
    <xdr:to>
      <xdr:col>9</xdr:col>
      <xdr:colOff>249746</xdr:colOff>
      <xdr:row>19</xdr:row>
      <xdr:rowOff>142720</xdr:rowOff>
    </xdr:to>
    <xdr:sp macro="" textlink="">
      <xdr:nvSpPr>
        <xdr:cNvPr id="7" name="Text Box 2">
          <a:extLst>
            <a:ext uri="{FF2B5EF4-FFF2-40B4-BE49-F238E27FC236}">
              <a16:creationId xmlns:a16="http://schemas.microsoft.com/office/drawing/2014/main" xmlns="" id="{00000000-0008-0000-0400-000007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twoCellAnchor>
    <xdr:from>
      <xdr:col>0</xdr:col>
      <xdr:colOff>200026</xdr:colOff>
      <xdr:row>1</xdr:row>
      <xdr:rowOff>65809</xdr:rowOff>
    </xdr:from>
    <xdr:to>
      <xdr:col>6</xdr:col>
      <xdr:colOff>540327</xdr:colOff>
      <xdr:row>5</xdr:row>
      <xdr:rowOff>46759</xdr:rowOff>
    </xdr:to>
    <xdr:sp macro="" textlink="">
      <xdr:nvSpPr>
        <xdr:cNvPr id="8" name="Text Box 2">
          <a:extLst>
            <a:ext uri="{FF2B5EF4-FFF2-40B4-BE49-F238E27FC236}">
              <a16:creationId xmlns:a16="http://schemas.microsoft.com/office/drawing/2014/main" xmlns="" id="{00000000-0008-0000-0400-000008000000}"/>
            </a:ext>
          </a:extLst>
        </xdr:cNvPr>
        <xdr:cNvSpPr txBox="1">
          <a:spLocks noChangeArrowheads="1"/>
        </xdr:cNvSpPr>
      </xdr:nvSpPr>
      <xdr:spPr bwMode="auto">
        <a:xfrm>
          <a:off x="200026" y="259773"/>
          <a:ext cx="3755446" cy="756804"/>
        </a:xfrm>
        <a:prstGeom prst="rect">
          <a:avLst/>
        </a:prstGeom>
        <a:solidFill>
          <a:schemeClr val="bg2"/>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effectLst/>
              <a:latin typeface="Calibri"/>
              <a:ea typeface="Calibri"/>
              <a:cs typeface="Times New Roman"/>
            </a:rPr>
            <a:t>OPERATION:</a:t>
          </a:r>
          <a:r>
            <a:rPr lang="en-ZA" sz="1400" b="1" baseline="0">
              <a:effectLst/>
              <a:latin typeface="Calibri"/>
              <a:ea typeface="Calibri"/>
              <a:cs typeface="Times New Roman"/>
            </a:rPr>
            <a:t> </a:t>
          </a:r>
        </a:p>
        <a:p>
          <a:pPr>
            <a:lnSpc>
              <a:spcPct val="115000"/>
            </a:lnSpc>
            <a:spcAft>
              <a:spcPts val="1000"/>
            </a:spcAft>
          </a:pPr>
          <a:r>
            <a:rPr lang="en-ZA" sz="1400" b="1">
              <a:effectLst/>
              <a:latin typeface="Calibri"/>
              <a:ea typeface="Calibri"/>
              <a:cs typeface="Times New Roman"/>
            </a:rPr>
            <a:t>FY 2020 - Quarter 4</a:t>
          </a:r>
        </a:p>
      </xdr:txBody>
    </xdr:sp>
    <xdr:clientData/>
  </xdr:twoCellAnchor>
  <xdr:twoCellAnchor>
    <xdr:from>
      <xdr:col>6</xdr:col>
      <xdr:colOff>381000</xdr:colOff>
      <xdr:row>5</xdr:row>
      <xdr:rowOff>170815</xdr:rowOff>
    </xdr:from>
    <xdr:to>
      <xdr:col>10</xdr:col>
      <xdr:colOff>607695</xdr:colOff>
      <xdr:row>7</xdr:row>
      <xdr:rowOff>28575</xdr:rowOff>
    </xdr:to>
    <xdr:sp macro="" textlink="">
      <xdr:nvSpPr>
        <xdr:cNvPr id="9" name="Text Box 3">
          <a:extLst>
            <a:ext uri="{FF2B5EF4-FFF2-40B4-BE49-F238E27FC236}">
              <a16:creationId xmlns:a16="http://schemas.microsoft.com/office/drawing/2014/main" xmlns="" id="{00000000-0008-0000-0400-000009000000}"/>
            </a:ext>
          </a:extLst>
        </xdr:cNvPr>
        <xdr:cNvSpPr txBox="1">
          <a:spLocks noChangeArrowheads="1"/>
        </xdr:cNvSpPr>
      </xdr:nvSpPr>
      <xdr:spPr bwMode="auto">
        <a:xfrm>
          <a:off x="3714750" y="1075690"/>
          <a:ext cx="3007995" cy="219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editAs="oneCell">
    <xdr:from>
      <xdr:col>7</xdr:col>
      <xdr:colOff>440690</xdr:colOff>
      <xdr:row>0</xdr:row>
      <xdr:rowOff>57150</xdr:rowOff>
    </xdr:from>
    <xdr:to>
      <xdr:col>9</xdr:col>
      <xdr:colOff>1300629</xdr:colOff>
      <xdr:row>5</xdr:row>
      <xdr:rowOff>81915</xdr:rowOff>
    </xdr:to>
    <xdr:pic>
      <xdr:nvPicPr>
        <xdr:cNvPr id="10" name="Picture 9">
          <a:extLst>
            <a:ext uri="{FF2B5EF4-FFF2-40B4-BE49-F238E27FC236}">
              <a16:creationId xmlns:a16="http://schemas.microsoft.com/office/drawing/2014/main" xmlns="" id="{00000000-0008-0000-0400-00000A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4431665" y="57150"/>
          <a:ext cx="2050415" cy="929640"/>
        </a:xfrm>
        <a:prstGeom prst="rect">
          <a:avLst/>
        </a:prstGeom>
        <a:noFill/>
        <a:ln>
          <a:noFill/>
        </a:ln>
      </xdr:spPr>
    </xdr:pic>
    <xdr:clientData/>
  </xdr:twoCellAnchor>
  <xdr:twoCellAnchor>
    <xdr:from>
      <xdr:col>7</xdr:col>
      <xdr:colOff>48260</xdr:colOff>
      <xdr:row>5</xdr:row>
      <xdr:rowOff>181610</xdr:rowOff>
    </xdr:from>
    <xdr:to>
      <xdr:col>7</xdr:col>
      <xdr:colOff>48260</xdr:colOff>
      <xdr:row>6</xdr:row>
      <xdr:rowOff>159385</xdr:rowOff>
    </xdr:to>
    <xdr:cxnSp macro="">
      <xdr:nvCxnSpPr>
        <xdr:cNvPr id="11" name="Line 5">
          <a:extLst>
            <a:ext uri="{FF2B5EF4-FFF2-40B4-BE49-F238E27FC236}">
              <a16:creationId xmlns:a16="http://schemas.microsoft.com/office/drawing/2014/main" xmlns="" id="{00000000-0008-0000-0400-00000B000000}"/>
            </a:ext>
          </a:extLst>
        </xdr:cNvPr>
        <xdr:cNvCxnSpPr>
          <a:cxnSpLocks noChangeShapeType="1"/>
        </xdr:cNvCxnSpPr>
      </xdr:nvCxnSpPr>
      <xdr:spPr bwMode="auto">
        <a:xfrm>
          <a:off x="4039235" y="1086485"/>
          <a:ext cx="0" cy="1587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423539</xdr:colOff>
      <xdr:row>14</xdr:row>
      <xdr:rowOff>141395</xdr:rowOff>
    </xdr:from>
    <xdr:to>
      <xdr:col>9</xdr:col>
      <xdr:colOff>249746</xdr:colOff>
      <xdr:row>19</xdr:row>
      <xdr:rowOff>142720</xdr:rowOff>
    </xdr:to>
    <xdr:sp macro="" textlink="">
      <xdr:nvSpPr>
        <xdr:cNvPr id="13" name="Text Box 2">
          <a:extLst>
            <a:ext uri="{FF2B5EF4-FFF2-40B4-BE49-F238E27FC236}">
              <a16:creationId xmlns:a16="http://schemas.microsoft.com/office/drawing/2014/main" xmlns="" id="{00000000-0008-0000-0400-00000D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twoCellAnchor>
    <xdr:from>
      <xdr:col>1</xdr:col>
      <xdr:colOff>0</xdr:colOff>
      <xdr:row>6</xdr:row>
      <xdr:rowOff>0</xdr:rowOff>
    </xdr:from>
    <xdr:to>
      <xdr:col>5</xdr:col>
      <xdr:colOff>638175</xdr:colOff>
      <xdr:row>8</xdr:row>
      <xdr:rowOff>123825</xdr:rowOff>
    </xdr:to>
    <xdr:sp macro="" textlink="">
      <xdr:nvSpPr>
        <xdr:cNvPr id="15" name="Text Box 2">
          <a:extLst>
            <a:ext uri="{FF2B5EF4-FFF2-40B4-BE49-F238E27FC236}">
              <a16:creationId xmlns:a16="http://schemas.microsoft.com/office/drawing/2014/main" xmlns="" id="{00000000-0008-0000-0400-00000F000000}"/>
            </a:ext>
          </a:extLst>
        </xdr:cNvPr>
        <xdr:cNvSpPr txBox="1">
          <a:spLocks noChangeArrowheads="1"/>
        </xdr:cNvSpPr>
      </xdr:nvSpPr>
      <xdr:spPr bwMode="auto">
        <a:xfrm>
          <a:off x="0" y="1085850"/>
          <a:ext cx="3514725" cy="48577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1">
              <a:solidFill>
                <a:srgbClr val="A6A6A6"/>
              </a:solidFill>
              <a:effectLst/>
              <a:latin typeface="Trebuchet MS"/>
              <a:ea typeface="Calibri"/>
              <a:cs typeface="Times New Roman"/>
            </a:rPr>
            <a:t>QUARTERLY ENVIRONMENTAL REPORT</a:t>
          </a:r>
          <a:endParaRPr lang="en-ZA" sz="1100">
            <a:effectLst/>
            <a:latin typeface="Calibri"/>
            <a:ea typeface="Calibri"/>
            <a:cs typeface="Times New Roman"/>
          </a:endParaRPr>
        </a:p>
        <a:p>
          <a:pPr>
            <a:lnSpc>
              <a:spcPct val="115000"/>
            </a:lnSpc>
            <a:spcAft>
              <a:spcPts val="1000"/>
            </a:spcAft>
          </a:pPr>
          <a:r>
            <a:rPr lang="en-ZA" sz="1400" b="1">
              <a:solidFill>
                <a:srgbClr val="A6A6A6"/>
              </a:solidFill>
              <a:effectLst/>
              <a:latin typeface="Trebuchet MS"/>
              <a:ea typeface="Calibri"/>
              <a:cs typeface="Times New Roman"/>
            </a:rPr>
            <a:t> </a:t>
          </a:r>
          <a:endParaRPr lang="en-ZA" sz="1100">
            <a:effectLst/>
            <a:latin typeface="Calibri"/>
            <a:ea typeface="Calibri"/>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123826</xdr:colOff>
      <xdr:row>0</xdr:row>
      <xdr:rowOff>123826</xdr:rowOff>
    </xdr:from>
    <xdr:to>
      <xdr:col>5</xdr:col>
      <xdr:colOff>419100</xdr:colOff>
      <xdr:row>4</xdr:row>
      <xdr:rowOff>9526</xdr:rowOff>
    </xdr:to>
    <xdr:sp macro="" textlink="">
      <xdr:nvSpPr>
        <xdr:cNvPr id="2" name="Text Box 2">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23826" y="123826"/>
          <a:ext cx="3114674" cy="609600"/>
        </a:xfrm>
        <a:prstGeom prst="rect">
          <a:avLst/>
        </a:prstGeom>
        <a:solidFill>
          <a:schemeClr val="bg2"/>
        </a:solid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1400" b="0">
              <a:solidFill>
                <a:sysClr val="windowText" lastClr="000000"/>
              </a:solidFill>
              <a:effectLst/>
              <a:latin typeface="Calibri" panose="020F0502020204030204" pitchFamily="34" charset="0"/>
              <a:ea typeface="Calibri"/>
              <a:cs typeface="Times New Roman"/>
            </a:rPr>
            <a:t>OPERATION:..............................</a:t>
          </a:r>
        </a:p>
        <a:p>
          <a:pPr>
            <a:lnSpc>
              <a:spcPct val="115000"/>
            </a:lnSpc>
            <a:spcAft>
              <a:spcPts val="1000"/>
            </a:spcAft>
          </a:pPr>
          <a:r>
            <a:rPr lang="en-ZA" sz="1400" b="0">
              <a:solidFill>
                <a:sysClr val="windowText" lastClr="000000"/>
              </a:solidFill>
              <a:effectLst/>
              <a:latin typeface="Calibri" panose="020F0502020204030204" pitchFamily="34" charset="0"/>
              <a:ea typeface="Calibri"/>
              <a:cs typeface="Times New Roman"/>
            </a:rPr>
            <a:t>FY 2020</a:t>
          </a:r>
          <a:endParaRPr lang="en-ZA" sz="1100" b="0">
            <a:solidFill>
              <a:sysClr val="windowText" lastClr="000000"/>
            </a:solidFill>
            <a:effectLst/>
            <a:latin typeface="Calibri"/>
            <a:ea typeface="Calibri"/>
            <a:cs typeface="Times New Roman"/>
          </a:endParaRPr>
        </a:p>
      </xdr:txBody>
    </xdr:sp>
    <xdr:clientData/>
  </xdr:twoCellAnchor>
  <xdr:twoCellAnchor>
    <xdr:from>
      <xdr:col>8</xdr:col>
      <xdr:colOff>381000</xdr:colOff>
      <xdr:row>5</xdr:row>
      <xdr:rowOff>170815</xdr:rowOff>
    </xdr:from>
    <xdr:to>
      <xdr:col>12</xdr:col>
      <xdr:colOff>607695</xdr:colOff>
      <xdr:row>7</xdr:row>
      <xdr:rowOff>0</xdr:rowOff>
    </xdr:to>
    <xdr:sp macro="" textlink="">
      <xdr:nvSpPr>
        <xdr:cNvPr id="3" name="Text Box 3">
          <a:extLst>
            <a:ext uri="{FF2B5EF4-FFF2-40B4-BE49-F238E27FC236}">
              <a16:creationId xmlns:a16="http://schemas.microsoft.com/office/drawing/2014/main" xmlns="" id="{00000000-0008-0000-0500-000003000000}"/>
            </a:ext>
          </a:extLst>
        </xdr:cNvPr>
        <xdr:cNvSpPr txBox="1">
          <a:spLocks noChangeArrowheads="1"/>
        </xdr:cNvSpPr>
      </xdr:nvSpPr>
      <xdr:spPr bwMode="auto">
        <a:xfrm>
          <a:off x="3714750" y="1075690"/>
          <a:ext cx="3007995" cy="219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900" b="1">
              <a:solidFill>
                <a:srgbClr val="808080"/>
              </a:solidFill>
              <a:effectLst/>
              <a:latin typeface="Trebuchet MS"/>
              <a:ea typeface="Calibri"/>
              <a:cs typeface="Times New Roman"/>
            </a:rPr>
            <a:t>GROUP HEALTH, SAFETY AND ENVIRONMENT</a:t>
          </a:r>
          <a:endParaRPr lang="en-ZA" sz="1100">
            <a:effectLst/>
            <a:latin typeface="Calibri"/>
            <a:ea typeface="Calibri"/>
            <a:cs typeface="Times New Roman"/>
          </a:endParaRPr>
        </a:p>
      </xdr:txBody>
    </xdr:sp>
    <xdr:clientData/>
  </xdr:twoCellAnchor>
  <xdr:twoCellAnchor editAs="oneCell">
    <xdr:from>
      <xdr:col>9</xdr:col>
      <xdr:colOff>440690</xdr:colOff>
      <xdr:row>0</xdr:row>
      <xdr:rowOff>180974</xdr:rowOff>
    </xdr:from>
    <xdr:to>
      <xdr:col>12</xdr:col>
      <xdr:colOff>338455</xdr:colOff>
      <xdr:row>5</xdr:row>
      <xdr:rowOff>81914</xdr:rowOff>
    </xdr:to>
    <xdr:pic>
      <xdr:nvPicPr>
        <xdr:cNvPr id="4" name="Picture 3">
          <a:extLst>
            <a:ext uri="{FF2B5EF4-FFF2-40B4-BE49-F238E27FC236}">
              <a16:creationId xmlns:a16="http://schemas.microsoft.com/office/drawing/2014/main" xmlns="" id="{00000000-0008-0000-05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888865" y="180974"/>
          <a:ext cx="1755140" cy="805815"/>
        </a:xfrm>
        <a:prstGeom prst="rect">
          <a:avLst/>
        </a:prstGeom>
        <a:noFill/>
        <a:ln>
          <a:noFill/>
        </a:ln>
      </xdr:spPr>
    </xdr:pic>
    <xdr:clientData/>
  </xdr:twoCellAnchor>
  <xdr:twoCellAnchor>
    <xdr:from>
      <xdr:col>9</xdr:col>
      <xdr:colOff>48260</xdr:colOff>
      <xdr:row>6</xdr:row>
      <xdr:rowOff>635</xdr:rowOff>
    </xdr:from>
    <xdr:to>
      <xdr:col>9</xdr:col>
      <xdr:colOff>48260</xdr:colOff>
      <xdr:row>6</xdr:row>
      <xdr:rowOff>159385</xdr:rowOff>
    </xdr:to>
    <xdr:cxnSp macro="">
      <xdr:nvCxnSpPr>
        <xdr:cNvPr id="5" name="Line 5">
          <a:extLst>
            <a:ext uri="{FF2B5EF4-FFF2-40B4-BE49-F238E27FC236}">
              <a16:creationId xmlns:a16="http://schemas.microsoft.com/office/drawing/2014/main" xmlns="" id="{00000000-0008-0000-0500-000005000000}"/>
            </a:ext>
          </a:extLst>
        </xdr:cNvPr>
        <xdr:cNvCxnSpPr>
          <a:cxnSpLocks noChangeShapeType="1"/>
        </xdr:cNvCxnSpPr>
      </xdr:nvCxnSpPr>
      <xdr:spPr bwMode="auto">
        <a:xfrm>
          <a:off x="4039235" y="1086485"/>
          <a:ext cx="0" cy="158750"/>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editAs="oneCell">
    <xdr:from>
      <xdr:col>0</xdr:col>
      <xdr:colOff>28575</xdr:colOff>
      <xdr:row>9</xdr:row>
      <xdr:rowOff>19049</xdr:rowOff>
    </xdr:from>
    <xdr:to>
      <xdr:col>12</xdr:col>
      <xdr:colOff>123825</xdr:colOff>
      <xdr:row>51</xdr:row>
      <xdr:rowOff>2638424</xdr:rowOff>
    </xdr:to>
    <xdr:pic>
      <xdr:nvPicPr>
        <xdr:cNvPr id="6" name="Picture 5" descr="cullinan_507carat_05_l.jpg">
          <a:extLst>
            <a:ext uri="{FF2B5EF4-FFF2-40B4-BE49-F238E27FC236}">
              <a16:creationId xmlns:a16="http://schemas.microsoft.com/office/drawing/2014/main" xmlns="" id="{00000000-0008-0000-0500-000006000000}"/>
            </a:ext>
          </a:extLst>
        </xdr:cNvPr>
        <xdr:cNvPicPr/>
      </xdr:nvPicPr>
      <xdr:blipFill>
        <a:blip xmlns:r="http://schemas.openxmlformats.org/officeDocument/2006/relationships" r:embed="rId2" cstate="print">
          <a:lum bright="70000" contrast="-70000"/>
        </a:blip>
        <a:stretch>
          <a:fillRect/>
        </a:stretch>
      </xdr:blipFill>
      <xdr:spPr>
        <a:xfrm>
          <a:off x="28575" y="1704974"/>
          <a:ext cx="7572375" cy="10944225"/>
        </a:xfrm>
        <a:prstGeom prst="rect">
          <a:avLst/>
        </a:prstGeom>
      </xdr:spPr>
    </xdr:pic>
    <xdr:clientData/>
  </xdr:twoCellAnchor>
  <xdr:twoCellAnchor>
    <xdr:from>
      <xdr:col>1</xdr:col>
      <xdr:colOff>423539</xdr:colOff>
      <xdr:row>13</xdr:row>
      <xdr:rowOff>141395</xdr:rowOff>
    </xdr:from>
    <xdr:to>
      <xdr:col>11</xdr:col>
      <xdr:colOff>249746</xdr:colOff>
      <xdr:row>18</xdr:row>
      <xdr:rowOff>142720</xdr:rowOff>
    </xdr:to>
    <xdr:sp macro="" textlink="">
      <xdr:nvSpPr>
        <xdr:cNvPr id="7" name="Text Box 2">
          <a:extLst>
            <a:ext uri="{FF2B5EF4-FFF2-40B4-BE49-F238E27FC236}">
              <a16:creationId xmlns:a16="http://schemas.microsoft.com/office/drawing/2014/main" xmlns="" id="{00000000-0008-0000-0500-000007000000}"/>
            </a:ext>
          </a:extLst>
        </xdr:cNvPr>
        <xdr:cNvSpPr txBox="1">
          <a:spLocks noChangeArrowheads="1"/>
        </xdr:cNvSpPr>
      </xdr:nvSpPr>
      <xdr:spPr bwMode="auto">
        <a:xfrm>
          <a:off x="423539" y="2675045"/>
          <a:ext cx="5207832" cy="9062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en-ZA" sz="2000" b="1">
              <a:solidFill>
                <a:srgbClr val="1F497D"/>
              </a:solidFill>
              <a:effectLst/>
              <a:latin typeface="Arial"/>
              <a:ea typeface="Calibri"/>
              <a:cs typeface="Times New Roman"/>
            </a:rPr>
            <a:t>Our Vision:</a:t>
          </a:r>
          <a:endParaRPr lang="en-ZA" sz="1100">
            <a:effectLst/>
            <a:latin typeface="Calibri"/>
            <a:ea typeface="Calibri"/>
            <a:cs typeface="Times New Roman"/>
          </a:endParaRPr>
        </a:p>
        <a:p>
          <a:pPr>
            <a:lnSpc>
              <a:spcPct val="115000"/>
            </a:lnSpc>
            <a:spcAft>
              <a:spcPts val="1000"/>
            </a:spcAft>
          </a:pPr>
          <a:r>
            <a:rPr lang="en-ZA" sz="2000" b="1">
              <a:solidFill>
                <a:srgbClr val="1F497D"/>
              </a:solidFill>
              <a:effectLst/>
              <a:latin typeface="Arial"/>
              <a:ea typeface="Calibri"/>
              <a:cs typeface="Times New Roman"/>
            </a:rPr>
            <a:t>ZERO HARM</a:t>
          </a:r>
          <a:endParaRPr lang="en-ZA" sz="1100">
            <a:effectLst/>
            <a:latin typeface="Calibri"/>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B1:AN352"/>
  <sheetViews>
    <sheetView showGridLines="0" tabSelected="1" topLeftCell="J83" zoomScale="75" zoomScaleNormal="75" zoomScaleSheetLayoutView="62" workbookViewId="0">
      <selection activeCell="V105" sqref="V105"/>
    </sheetView>
  </sheetViews>
  <sheetFormatPr defaultColWidth="9.140625" defaultRowHeight="12.75" x14ac:dyDescent="0.25"/>
  <cols>
    <col min="1" max="1" width="2.7109375" style="1" customWidth="1"/>
    <col min="2" max="2" width="9.140625" style="1"/>
    <col min="3" max="4" width="9.140625" style="1" customWidth="1"/>
    <col min="5" max="5" width="20.7109375" style="1" customWidth="1"/>
    <col min="6" max="6" width="9.140625" style="1"/>
    <col min="7" max="8" width="14.7109375" style="1" customWidth="1"/>
    <col min="9" max="9" width="14.28515625" style="1" customWidth="1"/>
    <col min="10" max="10" width="17.7109375" style="1" customWidth="1"/>
    <col min="11" max="11" width="13.5703125" style="1" bestFit="1" customWidth="1"/>
    <col min="12" max="12" width="18" style="1" bestFit="1" customWidth="1"/>
    <col min="13" max="13" width="13.5703125" style="1" bestFit="1" customWidth="1"/>
    <col min="14" max="14" width="17.7109375" style="1" customWidth="1"/>
    <col min="15" max="15" width="13.5703125" style="1" bestFit="1" customWidth="1"/>
    <col min="16" max="16" width="14.5703125" style="1" customWidth="1"/>
    <col min="17" max="17" width="15.140625" style="1" customWidth="1"/>
    <col min="18" max="18" width="17.7109375" style="1" customWidth="1"/>
    <col min="19" max="19" width="12.42578125" style="1" bestFit="1" customWidth="1"/>
    <col min="20" max="20" width="14.5703125" style="1" customWidth="1"/>
    <col min="21" max="21" width="16" style="1" customWidth="1"/>
    <col min="22" max="22" width="17.7109375" style="1" customWidth="1"/>
    <col min="23" max="23" width="29" style="1" customWidth="1"/>
    <col min="24" max="24" width="29.5703125" style="1" customWidth="1"/>
    <col min="25" max="25" width="7" style="1" customWidth="1"/>
    <col min="26" max="16384" width="9.140625" style="1"/>
  </cols>
  <sheetData>
    <row r="1" spans="2:27" ht="106.5" customHeight="1" x14ac:dyDescent="0.25">
      <c r="B1" s="1146"/>
      <c r="C1" s="1146"/>
      <c r="D1" s="1146"/>
      <c r="E1" s="1146"/>
      <c r="F1" s="1146"/>
      <c r="G1" s="1146"/>
      <c r="H1" s="1146"/>
      <c r="I1" s="1146"/>
      <c r="J1" s="1146"/>
      <c r="K1" s="1146"/>
      <c r="L1" s="1146"/>
      <c r="M1" s="1146"/>
      <c r="N1" s="1146"/>
      <c r="O1" s="1146"/>
      <c r="P1" s="1146"/>
      <c r="Q1" s="1146"/>
      <c r="R1" s="1146"/>
      <c r="S1" s="1146"/>
      <c r="T1" s="1146"/>
      <c r="U1" s="1146"/>
      <c r="V1" s="1146"/>
      <c r="W1" s="1146"/>
      <c r="X1" s="1146"/>
    </row>
    <row r="2" spans="2:27" ht="13.5" customHeight="1" x14ac:dyDescent="0.25">
      <c r="B2" s="244"/>
      <c r="C2" s="244"/>
      <c r="D2" s="244"/>
      <c r="E2" s="244"/>
      <c r="F2" s="244"/>
      <c r="G2" s="244"/>
      <c r="H2" s="244"/>
      <c r="I2" s="244"/>
      <c r="J2" s="244"/>
      <c r="K2" s="244"/>
      <c r="L2" s="244"/>
      <c r="M2" s="244"/>
      <c r="N2" s="244"/>
      <c r="O2" s="244"/>
      <c r="P2" s="244"/>
      <c r="Q2" s="244"/>
      <c r="R2" s="244"/>
      <c r="S2" s="244"/>
      <c r="T2" s="244"/>
      <c r="U2" s="244"/>
      <c r="V2" s="244"/>
      <c r="W2" s="244"/>
      <c r="X2" s="244"/>
    </row>
    <row r="3" spans="2:27" ht="28.5" customHeight="1" x14ac:dyDescent="0.25">
      <c r="B3" s="1134" t="s">
        <v>460</v>
      </c>
      <c r="C3" s="1134"/>
      <c r="D3" s="1134"/>
      <c r="E3" s="1134"/>
      <c r="F3" s="1151" t="s">
        <v>603</v>
      </c>
      <c r="G3" s="1151"/>
      <c r="H3" s="1151"/>
      <c r="I3" s="1151"/>
      <c r="J3" s="1151"/>
      <c r="K3" s="1151"/>
      <c r="L3" s="1151"/>
      <c r="M3" s="1151"/>
      <c r="N3" s="1151"/>
      <c r="O3" s="1151"/>
      <c r="P3" s="1151"/>
      <c r="Q3" s="1151"/>
      <c r="R3" s="1151"/>
      <c r="S3" s="1151"/>
      <c r="T3" s="1151"/>
      <c r="U3" s="1151"/>
      <c r="V3" s="1151"/>
      <c r="W3" s="1151"/>
      <c r="X3" s="1151"/>
      <c r="AA3" s="947" t="s">
        <v>955</v>
      </c>
    </row>
    <row r="4" spans="2:27" ht="28.5" customHeight="1" x14ac:dyDescent="0.25">
      <c r="B4" s="1134" t="s">
        <v>461</v>
      </c>
      <c r="C4" s="1134"/>
      <c r="D4" s="1134"/>
      <c r="E4" s="1134"/>
      <c r="F4" s="1151" t="s">
        <v>604</v>
      </c>
      <c r="G4" s="1151"/>
      <c r="H4" s="1151"/>
      <c r="I4" s="1151"/>
      <c r="J4" s="1151"/>
      <c r="K4" s="1151"/>
      <c r="L4" s="1151"/>
      <c r="M4" s="1151"/>
      <c r="N4" s="1151"/>
      <c r="O4" s="1151"/>
      <c r="P4" s="1151"/>
      <c r="Q4" s="1151"/>
      <c r="R4" s="1151"/>
      <c r="S4" s="1151"/>
      <c r="T4" s="1151"/>
      <c r="U4" s="1151"/>
      <c r="V4" s="1151"/>
      <c r="W4" s="1151"/>
      <c r="X4" s="1151"/>
    </row>
    <row r="5" spans="2:27" ht="28.5" customHeight="1" x14ac:dyDescent="0.25">
      <c r="B5" s="1134" t="s">
        <v>462</v>
      </c>
      <c r="C5" s="1134"/>
      <c r="D5" s="1134"/>
      <c r="E5" s="1134"/>
      <c r="F5" s="1151"/>
      <c r="G5" s="1151"/>
      <c r="H5" s="1151"/>
      <c r="I5" s="1151"/>
      <c r="J5" s="1151"/>
      <c r="K5" s="1151"/>
      <c r="L5" s="1151"/>
      <c r="M5" s="1151"/>
      <c r="N5" s="1151"/>
      <c r="O5" s="1151"/>
      <c r="P5" s="1151"/>
      <c r="Q5" s="1151"/>
      <c r="R5" s="1151"/>
      <c r="S5" s="1151"/>
      <c r="T5" s="1151"/>
      <c r="U5" s="1151"/>
      <c r="V5" s="1151"/>
      <c r="W5" s="1151"/>
      <c r="X5" s="1151"/>
    </row>
    <row r="6" spans="2:27" ht="28.5" customHeight="1" x14ac:dyDescent="0.25">
      <c r="B6" s="1134" t="s">
        <v>465</v>
      </c>
      <c r="C6" s="1134"/>
      <c r="D6" s="1134"/>
      <c r="E6" s="1134"/>
      <c r="F6" s="1151"/>
      <c r="G6" s="1151"/>
      <c r="H6" s="1151"/>
      <c r="I6" s="1151"/>
      <c r="J6" s="1151"/>
      <c r="K6" s="1151"/>
      <c r="L6" s="1151"/>
      <c r="M6" s="1151"/>
      <c r="N6" s="1151"/>
      <c r="O6" s="1151"/>
      <c r="P6" s="1151"/>
      <c r="Q6" s="1151"/>
      <c r="R6" s="1151"/>
      <c r="S6" s="1151"/>
      <c r="T6" s="1151"/>
      <c r="U6" s="1151"/>
      <c r="V6" s="1151"/>
      <c r="W6" s="1151"/>
      <c r="X6" s="1151"/>
    </row>
    <row r="7" spans="2:27" ht="28.5" customHeight="1" x14ac:dyDescent="0.25">
      <c r="B7" s="1134" t="s">
        <v>463</v>
      </c>
      <c r="C7" s="1134"/>
      <c r="D7" s="1134"/>
      <c r="E7" s="1134"/>
      <c r="F7" s="1151" t="s">
        <v>183</v>
      </c>
      <c r="G7" s="1151"/>
      <c r="H7" s="1151"/>
      <c r="I7" s="1151"/>
      <c r="J7" s="1151"/>
      <c r="K7" s="1151"/>
      <c r="L7" s="1151"/>
      <c r="M7" s="1151"/>
      <c r="N7" s="1151"/>
      <c r="O7" s="1151"/>
      <c r="P7" s="1151"/>
      <c r="Q7" s="1151"/>
      <c r="R7" s="1151"/>
      <c r="S7" s="1151"/>
      <c r="T7" s="1151"/>
      <c r="U7" s="1151"/>
      <c r="V7" s="1151"/>
      <c r="W7" s="1151"/>
      <c r="X7" s="1151"/>
    </row>
    <row r="8" spans="2:27" ht="28.5" customHeight="1" x14ac:dyDescent="0.25">
      <c r="B8" s="1134" t="s">
        <v>464</v>
      </c>
      <c r="C8" s="1134"/>
      <c r="D8" s="1134"/>
      <c r="E8" s="1134"/>
      <c r="F8" s="1151" t="s">
        <v>184</v>
      </c>
      <c r="G8" s="1151"/>
      <c r="H8" s="1151"/>
      <c r="I8" s="1151"/>
      <c r="J8" s="1151"/>
      <c r="K8" s="1151"/>
      <c r="L8" s="1151"/>
      <c r="M8" s="1151"/>
      <c r="N8" s="1151"/>
      <c r="O8" s="1151"/>
      <c r="P8" s="1151"/>
      <c r="Q8" s="1151"/>
      <c r="R8" s="1151"/>
      <c r="S8" s="1151"/>
      <c r="T8" s="1151"/>
      <c r="U8" s="1151"/>
      <c r="V8" s="1151"/>
      <c r="W8" s="1151"/>
      <c r="X8" s="1151"/>
    </row>
    <row r="9" spans="2:27" ht="16.5" customHeight="1" x14ac:dyDescent="0.25">
      <c r="B9" s="244"/>
      <c r="C9" s="244"/>
      <c r="D9" s="244"/>
      <c r="E9" s="244"/>
      <c r="F9" s="244"/>
      <c r="G9" s="244"/>
      <c r="H9" s="244"/>
      <c r="I9" s="244"/>
      <c r="J9" s="244"/>
      <c r="K9" s="244"/>
      <c r="L9" s="244"/>
      <c r="M9" s="244"/>
      <c r="N9" s="244"/>
      <c r="O9" s="244"/>
      <c r="P9" s="244"/>
      <c r="Q9" s="244"/>
      <c r="R9" s="244"/>
      <c r="S9" s="244"/>
      <c r="T9" s="244"/>
      <c r="U9" s="244"/>
      <c r="V9" s="244"/>
      <c r="W9" s="244"/>
      <c r="X9" s="244"/>
    </row>
    <row r="10" spans="2:27" ht="28.5" customHeight="1" x14ac:dyDescent="0.25">
      <c r="B10" s="1134" t="s">
        <v>466</v>
      </c>
      <c r="C10" s="1134"/>
      <c r="D10" s="1134"/>
      <c r="E10" s="1134"/>
      <c r="F10" s="1156">
        <v>42583</v>
      </c>
      <c r="G10" s="1146"/>
      <c r="H10" s="1146"/>
      <c r="I10" s="1146"/>
      <c r="J10" s="1146"/>
      <c r="K10" s="1146"/>
      <c r="L10" s="1134" t="s">
        <v>474</v>
      </c>
      <c r="M10" s="1134"/>
      <c r="N10" s="1134"/>
      <c r="O10" s="1134"/>
      <c r="P10" s="1157">
        <v>43332</v>
      </c>
      <c r="Q10" s="1158"/>
      <c r="R10" s="1158"/>
      <c r="S10" s="1158"/>
      <c r="T10" s="1158"/>
      <c r="U10" s="1158"/>
      <c r="V10" s="1158"/>
      <c r="W10" s="1158"/>
      <c r="X10" s="1158"/>
    </row>
    <row r="11" spans="2:27" ht="28.5" customHeight="1" x14ac:dyDescent="0.25">
      <c r="B11" s="1134" t="s">
        <v>467</v>
      </c>
      <c r="C11" s="1134"/>
      <c r="D11" s="1134"/>
      <c r="E11" s="1134"/>
      <c r="F11" s="1155">
        <v>3</v>
      </c>
      <c r="G11" s="1155"/>
      <c r="H11" s="1155"/>
      <c r="I11" s="1155"/>
      <c r="J11" s="1155"/>
      <c r="K11" s="1155"/>
      <c r="L11" s="1134" t="s">
        <v>475</v>
      </c>
      <c r="M11" s="1134"/>
      <c r="N11" s="1134"/>
      <c r="O11" s="1134"/>
      <c r="P11" s="1156">
        <v>44044</v>
      </c>
      <c r="Q11" s="1146"/>
      <c r="R11" s="1146"/>
      <c r="S11" s="1146"/>
      <c r="T11" s="1146"/>
      <c r="U11" s="1146"/>
      <c r="V11" s="1146"/>
      <c r="W11" s="1146"/>
      <c r="X11" s="1146"/>
    </row>
    <row r="12" spans="2:27" ht="13.5" customHeight="1" x14ac:dyDescent="0.25">
      <c r="B12" s="244"/>
      <c r="C12" s="244"/>
      <c r="D12" s="244"/>
      <c r="E12" s="244"/>
      <c r="F12" s="244"/>
      <c r="G12" s="244"/>
      <c r="H12" s="244"/>
      <c r="I12" s="244"/>
      <c r="J12" s="244"/>
      <c r="K12" s="244"/>
      <c r="L12" s="244"/>
      <c r="M12" s="244"/>
      <c r="N12" s="244"/>
      <c r="O12" s="244"/>
      <c r="P12" s="244"/>
      <c r="Q12" s="244"/>
      <c r="R12" s="244"/>
      <c r="S12" s="244"/>
      <c r="T12" s="244"/>
      <c r="U12" s="244"/>
      <c r="V12" s="244"/>
      <c r="W12" s="244"/>
      <c r="X12" s="244"/>
    </row>
    <row r="13" spans="2:27" ht="28.5" customHeight="1" x14ac:dyDescent="0.25">
      <c r="B13" s="1152" t="s">
        <v>468</v>
      </c>
      <c r="C13" s="1152"/>
      <c r="D13" s="1152"/>
      <c r="E13" s="1152"/>
      <c r="F13" s="1148"/>
      <c r="G13" s="1148"/>
      <c r="H13" s="1148"/>
      <c r="I13" s="1148"/>
      <c r="J13" s="1148"/>
      <c r="K13" s="1148"/>
      <c r="L13" s="1152" t="s">
        <v>472</v>
      </c>
      <c r="M13" s="1152"/>
      <c r="N13" s="1152"/>
      <c r="O13" s="1152"/>
      <c r="P13" s="1148"/>
      <c r="Q13" s="1148"/>
      <c r="R13" s="1148"/>
      <c r="S13" s="1148"/>
      <c r="T13" s="1148"/>
      <c r="U13" s="1148"/>
      <c r="V13" s="244"/>
      <c r="W13" s="244"/>
      <c r="X13" s="244"/>
    </row>
    <row r="14" spans="2:27" ht="28.5" customHeight="1" x14ac:dyDescent="0.25">
      <c r="B14" s="1152"/>
      <c r="C14" s="1152"/>
      <c r="D14" s="1152"/>
      <c r="E14" s="1152"/>
      <c r="F14" s="1149"/>
      <c r="G14" s="1149"/>
      <c r="H14" s="1149"/>
      <c r="I14" s="1149"/>
      <c r="J14" s="1149"/>
      <c r="K14" s="1149"/>
      <c r="L14" s="1152"/>
      <c r="M14" s="1152"/>
      <c r="N14" s="1152"/>
      <c r="O14" s="1152"/>
      <c r="P14" s="1149"/>
      <c r="Q14" s="1149"/>
      <c r="R14" s="1149"/>
      <c r="S14" s="1149"/>
      <c r="T14" s="1149"/>
      <c r="U14" s="1149"/>
      <c r="V14" s="244"/>
      <c r="W14" s="244"/>
      <c r="X14" s="244"/>
    </row>
    <row r="15" spans="2:27" ht="28.5" customHeight="1" x14ac:dyDescent="0.25">
      <c r="B15" s="1134" t="s">
        <v>469</v>
      </c>
      <c r="C15" s="1134"/>
      <c r="D15" s="1134"/>
      <c r="E15" s="1134"/>
      <c r="F15" s="1150"/>
      <c r="G15" s="1150"/>
      <c r="H15" s="1150"/>
      <c r="I15" s="1150"/>
      <c r="J15" s="1150"/>
      <c r="K15" s="1150"/>
      <c r="L15" s="1134" t="s">
        <v>469</v>
      </c>
      <c r="M15" s="1134"/>
      <c r="N15" s="1134"/>
      <c r="O15" s="1134"/>
      <c r="P15" s="1150"/>
      <c r="Q15" s="1150"/>
      <c r="R15" s="1150"/>
      <c r="S15" s="1150"/>
      <c r="T15" s="1150"/>
      <c r="U15" s="1150"/>
      <c r="V15" s="248"/>
      <c r="W15" s="248"/>
      <c r="X15" s="244"/>
    </row>
    <row r="16" spans="2:27" ht="28.5" customHeight="1" x14ac:dyDescent="0.25">
      <c r="B16" s="1134" t="s">
        <v>470</v>
      </c>
      <c r="C16" s="1134"/>
      <c r="D16" s="1134"/>
      <c r="E16" s="1134"/>
      <c r="F16" s="1150" t="s">
        <v>184</v>
      </c>
      <c r="G16" s="1150"/>
      <c r="H16" s="1150"/>
      <c r="I16" s="1150"/>
      <c r="J16" s="1150"/>
      <c r="K16" s="1150"/>
      <c r="L16" s="1134" t="s">
        <v>470</v>
      </c>
      <c r="M16" s="1134"/>
      <c r="N16" s="1134"/>
      <c r="O16" s="1134"/>
      <c r="P16" s="1150" t="s">
        <v>605</v>
      </c>
      <c r="Q16" s="1150"/>
      <c r="R16" s="1150"/>
      <c r="S16" s="1150"/>
      <c r="T16" s="1150"/>
      <c r="U16" s="1150"/>
      <c r="V16" s="244"/>
      <c r="W16" s="244"/>
      <c r="X16" s="244"/>
    </row>
    <row r="17" spans="2:24" ht="28.5" customHeight="1" x14ac:dyDescent="0.25">
      <c r="B17" s="1134" t="s">
        <v>471</v>
      </c>
      <c r="C17" s="1134"/>
      <c r="D17" s="1134"/>
      <c r="E17" s="1134"/>
      <c r="F17" s="1146"/>
      <c r="G17" s="1146"/>
      <c r="H17" s="1146"/>
      <c r="I17" s="1146"/>
      <c r="J17" s="1146"/>
      <c r="K17" s="1146"/>
      <c r="L17" s="1134" t="s">
        <v>473</v>
      </c>
      <c r="M17" s="1134"/>
      <c r="N17" s="1134"/>
      <c r="O17" s="1134"/>
      <c r="P17" s="1146"/>
      <c r="Q17" s="1146"/>
      <c r="R17" s="1146"/>
      <c r="S17" s="1146"/>
      <c r="T17" s="1146"/>
      <c r="U17" s="1146"/>
      <c r="V17" s="244"/>
      <c r="W17" s="244"/>
      <c r="X17" s="244"/>
    </row>
    <row r="18" spans="2:24" ht="13.5" customHeight="1" x14ac:dyDescent="0.25">
      <c r="B18" s="244"/>
      <c r="C18" s="244"/>
      <c r="D18" s="244"/>
      <c r="E18" s="244"/>
      <c r="F18" s="244"/>
      <c r="G18" s="244"/>
      <c r="H18" s="244"/>
      <c r="I18" s="244"/>
      <c r="J18" s="244"/>
      <c r="K18" s="244"/>
      <c r="L18" s="244"/>
      <c r="M18" s="244"/>
      <c r="N18" s="244"/>
      <c r="O18" s="244"/>
      <c r="P18" s="244"/>
      <c r="Q18" s="244"/>
      <c r="R18" s="244"/>
      <c r="S18" s="244"/>
      <c r="T18" s="244"/>
      <c r="U18" s="244"/>
      <c r="V18" s="244"/>
      <c r="W18" s="244"/>
      <c r="X18" s="244"/>
    </row>
    <row r="19" spans="2:24" x14ac:dyDescent="0.25">
      <c r="B19" s="2"/>
      <c r="C19" s="2"/>
      <c r="D19" s="2"/>
      <c r="E19" s="2"/>
      <c r="F19" s="2"/>
      <c r="G19" s="2"/>
      <c r="H19" s="2"/>
      <c r="I19" s="2"/>
      <c r="J19" s="2"/>
      <c r="K19" s="2"/>
      <c r="L19" s="2"/>
      <c r="M19" s="2"/>
      <c r="N19" s="2"/>
      <c r="O19" s="2"/>
      <c r="P19" s="2"/>
      <c r="Q19" s="2"/>
      <c r="R19" s="2"/>
      <c r="S19" s="2"/>
      <c r="T19" s="2"/>
      <c r="U19" s="2"/>
      <c r="V19" s="2"/>
      <c r="W19" s="2"/>
      <c r="X19" s="2"/>
    </row>
    <row r="20" spans="2:24" ht="15" x14ac:dyDescent="0.25">
      <c r="B20" s="2"/>
      <c r="D20" s="2"/>
      <c r="E20" s="2"/>
      <c r="F20" s="3"/>
      <c r="G20" s="1154" t="s">
        <v>534</v>
      </c>
      <c r="H20" s="1154"/>
      <c r="I20" s="1154"/>
      <c r="J20" s="1154"/>
      <c r="K20" s="360"/>
      <c r="L20" s="1153" t="s">
        <v>535</v>
      </c>
      <c r="M20" s="1153"/>
      <c r="N20" s="1153"/>
      <c r="O20" s="5"/>
      <c r="P20" s="6"/>
      <c r="Q20" s="1147" t="s">
        <v>622</v>
      </c>
      <c r="R20" s="1147"/>
      <c r="S20" s="1147"/>
      <c r="T20" s="1147"/>
      <c r="U20" s="1147"/>
      <c r="V20" s="256"/>
      <c r="W20" s="1146" t="s">
        <v>623</v>
      </c>
      <c r="X20" s="1146"/>
    </row>
    <row r="21" spans="2:24" x14ac:dyDescent="0.25">
      <c r="B21" s="5"/>
      <c r="C21" s="5"/>
      <c r="D21" s="5"/>
      <c r="E21" s="5"/>
      <c r="F21" s="5"/>
      <c r="G21" s="5"/>
      <c r="H21" s="5"/>
      <c r="I21" s="5"/>
      <c r="J21" s="5"/>
      <c r="K21" s="5"/>
      <c r="L21" s="5"/>
      <c r="M21" s="5"/>
      <c r="N21" s="5"/>
      <c r="O21" s="5"/>
      <c r="P21" s="5"/>
      <c r="Q21" s="5"/>
      <c r="R21" s="5"/>
      <c r="S21" s="5"/>
      <c r="T21" s="5"/>
      <c r="U21" s="5"/>
      <c r="V21" s="5"/>
      <c r="W21" s="5"/>
      <c r="X21" s="5"/>
    </row>
    <row r="22" spans="2:24" ht="15" customHeight="1" x14ac:dyDescent="0.25">
      <c r="B22" s="1028" t="s">
        <v>0</v>
      </c>
      <c r="C22" s="1029"/>
      <c r="D22" s="1029"/>
      <c r="E22" s="1029"/>
      <c r="F22" s="1029"/>
      <c r="G22" s="1029"/>
      <c r="H22" s="1029"/>
      <c r="I22" s="1029"/>
      <c r="J22" s="1029"/>
      <c r="K22" s="1029"/>
      <c r="L22" s="1029"/>
      <c r="M22" s="1029"/>
      <c r="N22" s="1029"/>
      <c r="O22" s="1029"/>
      <c r="P22" s="1029"/>
      <c r="Q22" s="1029"/>
      <c r="R22" s="1029"/>
      <c r="S22" s="1029"/>
      <c r="T22" s="1029"/>
      <c r="U22" s="1029"/>
      <c r="V22" s="1029"/>
      <c r="W22" s="1029"/>
      <c r="X22" s="1030"/>
    </row>
    <row r="23" spans="2:24" ht="39.950000000000003" customHeight="1" x14ac:dyDescent="0.25">
      <c r="B23" s="1010" t="s">
        <v>621</v>
      </c>
      <c r="C23" s="1011"/>
      <c r="D23" s="1011"/>
      <c r="E23" s="1012"/>
      <c r="F23" s="27" t="s">
        <v>1</v>
      </c>
      <c r="G23" s="27" t="s">
        <v>794</v>
      </c>
      <c r="H23" s="27" t="s">
        <v>795</v>
      </c>
      <c r="I23" s="27" t="s">
        <v>796</v>
      </c>
      <c r="J23" s="28" t="s">
        <v>2</v>
      </c>
      <c r="K23" s="27" t="s">
        <v>797</v>
      </c>
      <c r="L23" s="27" t="s">
        <v>798</v>
      </c>
      <c r="M23" s="27" t="s">
        <v>799</v>
      </c>
      <c r="N23" s="28" t="s">
        <v>3</v>
      </c>
      <c r="O23" s="27" t="s">
        <v>800</v>
      </c>
      <c r="P23" s="27" t="s">
        <v>801</v>
      </c>
      <c r="Q23" s="27" t="s">
        <v>802</v>
      </c>
      <c r="R23" s="28" t="s">
        <v>4</v>
      </c>
      <c r="S23" s="27" t="s">
        <v>803</v>
      </c>
      <c r="T23" s="27" t="s">
        <v>804</v>
      </c>
      <c r="U23" s="27" t="s">
        <v>805</v>
      </c>
      <c r="V23" s="28" t="s">
        <v>5</v>
      </c>
      <c r="W23" s="29" t="s">
        <v>806</v>
      </c>
      <c r="X23" s="30" t="s">
        <v>6</v>
      </c>
    </row>
    <row r="24" spans="2:24" ht="17.100000000000001" customHeight="1" x14ac:dyDescent="0.25">
      <c r="B24" s="1013" t="s">
        <v>189</v>
      </c>
      <c r="C24" s="1013"/>
      <c r="D24" s="1013"/>
      <c r="E24" s="1013"/>
      <c r="F24" s="25" t="s">
        <v>264</v>
      </c>
      <c r="G24" s="913">
        <v>420573.19</v>
      </c>
      <c r="H24" s="913">
        <v>423722.12</v>
      </c>
      <c r="I24" s="913">
        <v>362137.45</v>
      </c>
      <c r="J24" s="943">
        <f t="shared" ref="J24:J29" si="0">SUM(G24:I24)</f>
        <v>1206432.76</v>
      </c>
      <c r="K24" s="940">
        <v>389104.79</v>
      </c>
      <c r="L24" s="913">
        <v>391570.11</v>
      </c>
      <c r="M24" s="913">
        <v>308089.09999999998</v>
      </c>
      <c r="N24" s="914">
        <f t="shared" ref="N24:N29" si="1">SUM(K24:M24)</f>
        <v>1088764</v>
      </c>
      <c r="O24" s="913">
        <v>284574.40999999997</v>
      </c>
      <c r="P24" s="913">
        <v>400223.46</v>
      </c>
      <c r="Q24" s="913">
        <v>331855.01</v>
      </c>
      <c r="R24" s="914">
        <f t="shared" ref="R24:R29" si="2">SUM(O24:Q24)</f>
        <v>1016652.88</v>
      </c>
      <c r="S24" s="913">
        <v>120523.74</v>
      </c>
      <c r="T24" s="913">
        <v>200368.29</v>
      </c>
      <c r="U24" s="913">
        <v>339940.76</v>
      </c>
      <c r="V24" s="914">
        <f t="shared" ref="V24:V29" si="3">SUM(S24:U24)</f>
        <v>660832.79</v>
      </c>
      <c r="W24" s="914">
        <f>SUM(J24,N24,R24,V24)</f>
        <v>3972682.4299999997</v>
      </c>
      <c r="X24" s="19">
        <f t="shared" ref="X24:X29" si="4">AVERAGE(J24,N24,R24,V24)</f>
        <v>993170.60749999993</v>
      </c>
    </row>
    <row r="25" spans="2:24" ht="17.100000000000001" customHeight="1" x14ac:dyDescent="0.25">
      <c r="B25" s="979" t="s">
        <v>188</v>
      </c>
      <c r="C25" s="980"/>
      <c r="D25" s="980"/>
      <c r="E25" s="981"/>
      <c r="F25" s="25" t="s">
        <v>264</v>
      </c>
      <c r="G25" s="913">
        <v>25493.32</v>
      </c>
      <c r="H25" s="913">
        <v>34096.01</v>
      </c>
      <c r="I25" s="913">
        <v>7265.59</v>
      </c>
      <c r="J25" s="943">
        <f t="shared" si="0"/>
        <v>66854.92</v>
      </c>
      <c r="K25" s="940">
        <v>18298.54</v>
      </c>
      <c r="L25" s="913">
        <v>17956.080000000002</v>
      </c>
      <c r="M25" s="913">
        <v>14002.8</v>
      </c>
      <c r="N25" s="914">
        <f t="shared" si="1"/>
        <v>50257.42</v>
      </c>
      <c r="O25" s="913">
        <v>11089.73</v>
      </c>
      <c r="P25" s="913">
        <v>9589.48</v>
      </c>
      <c r="Q25" s="913">
        <v>16732.47</v>
      </c>
      <c r="R25" s="914">
        <f t="shared" si="2"/>
        <v>37411.68</v>
      </c>
      <c r="S25" s="913">
        <v>6728.22</v>
      </c>
      <c r="T25" s="913">
        <v>66261.09</v>
      </c>
      <c r="U25" s="913">
        <v>30035.39</v>
      </c>
      <c r="V25" s="914">
        <f t="shared" si="3"/>
        <v>103024.7</v>
      </c>
      <c r="W25" s="914">
        <f>SUM(J25,N25,R25,V25)</f>
        <v>257548.71999999997</v>
      </c>
      <c r="X25" s="19">
        <f t="shared" si="4"/>
        <v>64387.179999999993</v>
      </c>
    </row>
    <row r="26" spans="2:24" ht="17.100000000000001" customHeight="1" x14ac:dyDescent="0.25">
      <c r="B26" s="985" t="s">
        <v>228</v>
      </c>
      <c r="C26" s="1141"/>
      <c r="D26" s="1141"/>
      <c r="E26" s="1142"/>
      <c r="F26" s="26" t="s">
        <v>264</v>
      </c>
      <c r="G26" s="916">
        <f t="shared" ref="G26:W26" si="5">G24+G25</f>
        <v>446066.51</v>
      </c>
      <c r="H26" s="916">
        <f t="shared" si="5"/>
        <v>457818.13</v>
      </c>
      <c r="I26" s="973">
        <f t="shared" si="5"/>
        <v>369403.04000000004</v>
      </c>
      <c r="J26" s="939">
        <f t="shared" si="0"/>
        <v>1273287.6800000002</v>
      </c>
      <c r="K26" s="916">
        <f t="shared" si="5"/>
        <v>407403.32999999996</v>
      </c>
      <c r="L26" s="916">
        <f t="shared" si="5"/>
        <v>409526.19</v>
      </c>
      <c r="M26" s="973">
        <f t="shared" si="5"/>
        <v>322091.89999999997</v>
      </c>
      <c r="N26" s="916">
        <f t="shared" si="1"/>
        <v>1139021.42</v>
      </c>
      <c r="O26" s="916">
        <f t="shared" si="5"/>
        <v>295664.13999999996</v>
      </c>
      <c r="P26" s="916">
        <f t="shared" si="5"/>
        <v>409812.94</v>
      </c>
      <c r="Q26" s="916">
        <f t="shared" si="5"/>
        <v>348587.48</v>
      </c>
      <c r="R26" s="916">
        <f t="shared" si="2"/>
        <v>1054064.56</v>
      </c>
      <c r="S26" s="973">
        <f t="shared" si="5"/>
        <v>127251.96</v>
      </c>
      <c r="T26" s="916">
        <f t="shared" si="5"/>
        <v>266629.38</v>
      </c>
      <c r="U26" s="916">
        <f t="shared" si="5"/>
        <v>369976.15</v>
      </c>
      <c r="V26" s="916">
        <f t="shared" si="3"/>
        <v>763857.49</v>
      </c>
      <c r="W26" s="973">
        <f t="shared" si="5"/>
        <v>4230231.1499999994</v>
      </c>
      <c r="X26" s="19">
        <f t="shared" si="4"/>
        <v>1057557.7875000001</v>
      </c>
    </row>
    <row r="27" spans="2:24" ht="17.100000000000001" customHeight="1" x14ac:dyDescent="0.25">
      <c r="B27" s="1013" t="s">
        <v>8</v>
      </c>
      <c r="C27" s="1013"/>
      <c r="D27" s="1013"/>
      <c r="E27" s="1013"/>
      <c r="F27" s="25" t="s">
        <v>264</v>
      </c>
      <c r="G27" s="913">
        <v>0</v>
      </c>
      <c r="H27" s="913">
        <v>0</v>
      </c>
      <c r="I27" s="913">
        <v>0</v>
      </c>
      <c r="J27" s="914">
        <f t="shared" si="0"/>
        <v>0</v>
      </c>
      <c r="K27" s="913">
        <v>0</v>
      </c>
      <c r="L27" s="913">
        <v>0</v>
      </c>
      <c r="M27" s="913">
        <v>0</v>
      </c>
      <c r="N27" s="914">
        <f t="shared" si="1"/>
        <v>0</v>
      </c>
      <c r="O27" s="913">
        <v>0</v>
      </c>
      <c r="P27" s="913">
        <v>0</v>
      </c>
      <c r="Q27" s="913">
        <v>0</v>
      </c>
      <c r="R27" s="914">
        <f t="shared" si="2"/>
        <v>0</v>
      </c>
      <c r="S27" s="913">
        <v>0</v>
      </c>
      <c r="T27" s="913">
        <v>0</v>
      </c>
      <c r="U27" s="913">
        <v>0</v>
      </c>
      <c r="V27" s="914">
        <f t="shared" si="3"/>
        <v>0</v>
      </c>
      <c r="W27" s="914">
        <f>SUM(J27,N27,R27,V27)</f>
        <v>0</v>
      </c>
      <c r="X27" s="19">
        <f t="shared" si="4"/>
        <v>0</v>
      </c>
    </row>
    <row r="28" spans="2:24" ht="17.100000000000001" customHeight="1" x14ac:dyDescent="0.25">
      <c r="B28" s="988" t="s">
        <v>476</v>
      </c>
      <c r="C28" s="989"/>
      <c r="D28" s="989"/>
      <c r="E28" s="990"/>
      <c r="F28" s="245" t="s">
        <v>264</v>
      </c>
      <c r="G28" s="913">
        <v>5638</v>
      </c>
      <c r="H28" s="913">
        <v>1280</v>
      </c>
      <c r="I28" s="913">
        <v>1903</v>
      </c>
      <c r="J28" s="914">
        <f t="shared" si="0"/>
        <v>8821</v>
      </c>
      <c r="K28" s="913">
        <v>3371</v>
      </c>
      <c r="L28" s="913">
        <v>5627</v>
      </c>
      <c r="M28" s="913">
        <v>2777</v>
      </c>
      <c r="N28" s="914">
        <f t="shared" si="1"/>
        <v>11775</v>
      </c>
      <c r="O28" s="913">
        <v>1213</v>
      </c>
      <c r="P28" s="913">
        <v>2192</v>
      </c>
      <c r="Q28" s="913">
        <v>855</v>
      </c>
      <c r="R28" s="914">
        <f t="shared" si="2"/>
        <v>4260</v>
      </c>
      <c r="S28" s="913">
        <v>0</v>
      </c>
      <c r="T28" s="913">
        <v>1356</v>
      </c>
      <c r="U28" s="913">
        <v>2118</v>
      </c>
      <c r="V28" s="914">
        <f t="shared" si="3"/>
        <v>3474</v>
      </c>
      <c r="W28" s="914">
        <f>SUM(J28,N28,R28,V28)</f>
        <v>28330</v>
      </c>
      <c r="X28" s="19">
        <f t="shared" si="4"/>
        <v>7082.5</v>
      </c>
    </row>
    <row r="29" spans="2:24" ht="17.100000000000001" customHeight="1" x14ac:dyDescent="0.25">
      <c r="B29" s="1013" t="s">
        <v>9</v>
      </c>
      <c r="C29" s="1013"/>
      <c r="D29" s="1013"/>
      <c r="E29" s="1013"/>
      <c r="F29" s="25" t="s">
        <v>10</v>
      </c>
      <c r="G29" s="940">
        <v>147861.39000000001</v>
      </c>
      <c r="H29" s="940">
        <v>157181.35999999999</v>
      </c>
      <c r="I29" s="913">
        <v>157877</v>
      </c>
      <c r="J29" s="943">
        <f t="shared" si="0"/>
        <v>462919.75</v>
      </c>
      <c r="K29" s="913">
        <v>170558</v>
      </c>
      <c r="L29" s="913">
        <v>149186.31</v>
      </c>
      <c r="M29" s="913">
        <v>107123</v>
      </c>
      <c r="N29" s="914">
        <f t="shared" si="1"/>
        <v>426867.31</v>
      </c>
      <c r="O29" s="913">
        <v>105391.07</v>
      </c>
      <c r="P29" s="913">
        <v>135896</v>
      </c>
      <c r="Q29" s="913">
        <v>159255</v>
      </c>
      <c r="R29" s="914">
        <f t="shared" si="2"/>
        <v>400542.07</v>
      </c>
      <c r="S29" s="913">
        <v>34253</v>
      </c>
      <c r="T29" s="940">
        <v>125293.4</v>
      </c>
      <c r="U29" s="913">
        <v>128525</v>
      </c>
      <c r="V29" s="914">
        <f t="shared" si="3"/>
        <v>288071.40000000002</v>
      </c>
      <c r="W29" s="914">
        <f>SUM(J29,N29,R29,V29)</f>
        <v>1578400.5300000003</v>
      </c>
      <c r="X29" s="19">
        <f t="shared" si="4"/>
        <v>394600.13250000007</v>
      </c>
    </row>
    <row r="30" spans="2:24" ht="15.95" customHeight="1" x14ac:dyDescent="0.25"/>
    <row r="31" spans="2:24" ht="15" customHeight="1" x14ac:dyDescent="0.25">
      <c r="B31" s="1028" t="s">
        <v>33</v>
      </c>
      <c r="C31" s="1029"/>
      <c r="D31" s="1029"/>
      <c r="E31" s="1029"/>
      <c r="F31" s="1029"/>
      <c r="G31" s="1029"/>
      <c r="H31" s="1029"/>
      <c r="I31" s="1029"/>
      <c r="J31" s="1029"/>
      <c r="K31" s="1029"/>
      <c r="L31" s="1029"/>
      <c r="M31" s="1029"/>
      <c r="N31" s="1029"/>
      <c r="O31" s="1029"/>
      <c r="P31" s="1029"/>
      <c r="Q31" s="1029"/>
      <c r="R31" s="1029"/>
      <c r="S31" s="1029"/>
      <c r="T31" s="1029"/>
      <c r="U31" s="1029"/>
      <c r="V31" s="1029"/>
      <c r="W31" s="1029"/>
      <c r="X31" s="1030"/>
    </row>
    <row r="32" spans="2:24" ht="39.950000000000003" customHeight="1" x14ac:dyDescent="0.25">
      <c r="B32" s="1063" t="s">
        <v>34</v>
      </c>
      <c r="C32" s="1063"/>
      <c r="D32" s="1063"/>
      <c r="E32" s="1063"/>
      <c r="F32" s="27" t="s">
        <v>1</v>
      </c>
      <c r="G32" s="673" t="s">
        <v>794</v>
      </c>
      <c r="H32" s="673" t="s">
        <v>795</v>
      </c>
      <c r="I32" s="673" t="s">
        <v>796</v>
      </c>
      <c r="J32" s="28" t="s">
        <v>2</v>
      </c>
      <c r="K32" s="673" t="s">
        <v>797</v>
      </c>
      <c r="L32" s="673" t="s">
        <v>798</v>
      </c>
      <c r="M32" s="673" t="s">
        <v>799</v>
      </c>
      <c r="N32" s="28" t="s">
        <v>3</v>
      </c>
      <c r="O32" s="673" t="s">
        <v>800</v>
      </c>
      <c r="P32" s="673" t="s">
        <v>801</v>
      </c>
      <c r="Q32" s="673" t="s">
        <v>802</v>
      </c>
      <c r="R32" s="28" t="s">
        <v>4</v>
      </c>
      <c r="S32" s="673" t="s">
        <v>803</v>
      </c>
      <c r="T32" s="673" t="s">
        <v>804</v>
      </c>
      <c r="U32" s="673" t="s">
        <v>805</v>
      </c>
      <c r="V32" s="28" t="s">
        <v>5</v>
      </c>
      <c r="W32" s="29" t="s">
        <v>806</v>
      </c>
      <c r="X32" s="30" t="s">
        <v>6</v>
      </c>
    </row>
    <row r="33" spans="2:27" ht="27" customHeight="1" x14ac:dyDescent="0.25">
      <c r="B33" s="1013" t="s">
        <v>35</v>
      </c>
      <c r="C33" s="1013"/>
      <c r="D33" s="1013"/>
      <c r="E33" s="1013"/>
      <c r="F33" s="25" t="s">
        <v>340</v>
      </c>
      <c r="G33" s="358"/>
      <c r="H33" s="358"/>
      <c r="I33" s="358"/>
      <c r="J33" s="913">
        <v>1642</v>
      </c>
      <c r="K33" s="358"/>
      <c r="L33" s="358"/>
      <c r="M33" s="358"/>
      <c r="N33" s="913">
        <v>1642</v>
      </c>
      <c r="O33" s="358"/>
      <c r="P33" s="358"/>
      <c r="Q33" s="358"/>
      <c r="R33" s="913">
        <v>1642</v>
      </c>
      <c r="S33" s="358"/>
      <c r="T33" s="358"/>
      <c r="U33" s="358"/>
      <c r="V33" s="913">
        <v>1642</v>
      </c>
      <c r="W33" s="914">
        <f>V33</f>
        <v>1642</v>
      </c>
      <c r="X33" s="19" t="s">
        <v>44</v>
      </c>
    </row>
    <row r="34" spans="2:27" ht="27" customHeight="1" x14ac:dyDescent="0.25">
      <c r="B34" s="1034" t="s">
        <v>131</v>
      </c>
      <c r="C34" s="1034"/>
      <c r="D34" s="1034"/>
      <c r="E34" s="1034"/>
      <c r="F34" s="25" t="s">
        <v>340</v>
      </c>
      <c r="G34" s="358"/>
      <c r="H34" s="358"/>
      <c r="I34" s="358"/>
      <c r="J34" s="913">
        <v>0</v>
      </c>
      <c r="K34" s="358"/>
      <c r="L34" s="358"/>
      <c r="M34" s="358"/>
      <c r="N34" s="913">
        <v>0</v>
      </c>
      <c r="O34" s="358"/>
      <c r="P34" s="358"/>
      <c r="Q34" s="358"/>
      <c r="R34" s="913">
        <v>0</v>
      </c>
      <c r="S34" s="358"/>
      <c r="T34" s="358"/>
      <c r="U34" s="358"/>
      <c r="V34" s="913">
        <v>0</v>
      </c>
      <c r="W34" s="914">
        <f>J34+N34 +R34+V34</f>
        <v>0</v>
      </c>
      <c r="X34" s="19">
        <f>AVERAGE(J34,N34,R34,V34)</f>
        <v>0</v>
      </c>
    </row>
    <row r="35" spans="2:27" ht="27" customHeight="1" x14ac:dyDescent="0.25">
      <c r="B35" s="1034" t="s">
        <v>132</v>
      </c>
      <c r="C35" s="1034"/>
      <c r="D35" s="1034"/>
      <c r="E35" s="1034"/>
      <c r="F35" s="25" t="s">
        <v>340</v>
      </c>
      <c r="G35" s="358"/>
      <c r="H35" s="358"/>
      <c r="I35" s="358"/>
      <c r="J35" s="913">
        <v>10.8</v>
      </c>
      <c r="K35" s="358"/>
      <c r="L35" s="358"/>
      <c r="M35" s="358"/>
      <c r="N35" s="913">
        <v>10.8</v>
      </c>
      <c r="O35" s="358"/>
      <c r="P35" s="358"/>
      <c r="Q35" s="358"/>
      <c r="R35" s="913">
        <v>10.8</v>
      </c>
      <c r="S35" s="358"/>
      <c r="T35" s="358"/>
      <c r="U35" s="358"/>
      <c r="V35" s="913">
        <v>10.8</v>
      </c>
      <c r="W35" s="914">
        <f>V35</f>
        <v>10.8</v>
      </c>
      <c r="X35" s="19" t="s">
        <v>44</v>
      </c>
    </row>
    <row r="36" spans="2:27" ht="27" customHeight="1" x14ac:dyDescent="0.25">
      <c r="B36" s="1034" t="s">
        <v>36</v>
      </c>
      <c r="C36" s="1034"/>
      <c r="D36" s="1034"/>
      <c r="E36" s="1034"/>
      <c r="F36" s="25" t="s">
        <v>340</v>
      </c>
      <c r="G36" s="359"/>
      <c r="H36" s="359"/>
      <c r="I36" s="359"/>
      <c r="J36" s="913">
        <v>0</v>
      </c>
      <c r="K36" s="359"/>
      <c r="L36" s="359"/>
      <c r="M36" s="359"/>
      <c r="N36" s="913">
        <v>0</v>
      </c>
      <c r="O36" s="359"/>
      <c r="P36" s="359"/>
      <c r="Q36" s="359"/>
      <c r="R36" s="913">
        <v>0</v>
      </c>
      <c r="S36" s="359"/>
      <c r="T36" s="359"/>
      <c r="U36" s="359"/>
      <c r="V36" s="913">
        <v>0</v>
      </c>
      <c r="W36" s="914">
        <f>V36</f>
        <v>0</v>
      </c>
      <c r="X36" s="19" t="s">
        <v>44</v>
      </c>
    </row>
    <row r="37" spans="2:27" ht="27" customHeight="1" x14ac:dyDescent="0.25">
      <c r="B37" s="985" t="s">
        <v>37</v>
      </c>
      <c r="C37" s="1141"/>
      <c r="D37" s="1141"/>
      <c r="E37" s="1142"/>
      <c r="F37" s="26" t="s">
        <v>340</v>
      </c>
      <c r="G37" s="359"/>
      <c r="H37" s="359"/>
      <c r="I37" s="359"/>
      <c r="J37" s="915">
        <f>J33-J35-J36</f>
        <v>1631.2</v>
      </c>
      <c r="K37" s="359"/>
      <c r="L37" s="359"/>
      <c r="M37" s="359"/>
      <c r="N37" s="915">
        <f t="shared" ref="N37:W37" si="6">N33-N35-N36</f>
        <v>1631.2</v>
      </c>
      <c r="O37" s="359"/>
      <c r="P37" s="359"/>
      <c r="Q37" s="359"/>
      <c r="R37" s="915">
        <f t="shared" ref="R37" si="7">R33-R35-R36</f>
        <v>1631.2</v>
      </c>
      <c r="S37" s="359"/>
      <c r="T37" s="359"/>
      <c r="U37" s="359"/>
      <c r="V37" s="915">
        <f>V33-V35-V36</f>
        <v>1631.2</v>
      </c>
      <c r="W37" s="915">
        <f t="shared" si="6"/>
        <v>1631.2</v>
      </c>
      <c r="X37" s="19" t="s">
        <v>44</v>
      </c>
    </row>
    <row r="38" spans="2:27" ht="27" customHeight="1" x14ac:dyDescent="0.25">
      <c r="B38" s="1143" t="s">
        <v>477</v>
      </c>
      <c r="C38" s="1144"/>
      <c r="D38" s="1144"/>
      <c r="E38" s="1145"/>
      <c r="F38" s="249" t="s">
        <v>478</v>
      </c>
      <c r="G38" s="359"/>
      <c r="H38" s="359"/>
      <c r="I38" s="359"/>
      <c r="J38" s="443">
        <v>0</v>
      </c>
      <c r="K38" s="359"/>
      <c r="L38" s="359"/>
      <c r="M38" s="359"/>
      <c r="N38" s="443">
        <v>0</v>
      </c>
      <c r="O38" s="359"/>
      <c r="P38" s="359"/>
      <c r="Q38" s="359"/>
      <c r="R38" s="443">
        <v>0</v>
      </c>
      <c r="S38" s="359"/>
      <c r="T38" s="359"/>
      <c r="U38" s="359"/>
      <c r="V38" s="443">
        <v>0</v>
      </c>
      <c r="W38" s="443">
        <f>V38</f>
        <v>0</v>
      </c>
      <c r="X38" s="19" t="s">
        <v>44</v>
      </c>
    </row>
    <row r="39" spans="2:27" ht="33.75" customHeight="1" x14ac:dyDescent="0.25">
      <c r="B39" s="995" t="s">
        <v>807</v>
      </c>
      <c r="C39" s="996"/>
      <c r="D39" s="996"/>
      <c r="E39" s="1004"/>
      <c r="F39" s="253" t="s">
        <v>27</v>
      </c>
      <c r="G39" s="359"/>
      <c r="H39" s="359"/>
      <c r="I39" s="359"/>
      <c r="J39" s="678"/>
      <c r="K39" s="359"/>
      <c r="L39" s="359"/>
      <c r="M39" s="359"/>
      <c r="N39" s="678"/>
      <c r="O39" s="359"/>
      <c r="P39" s="359"/>
      <c r="Q39" s="359"/>
      <c r="R39" s="678"/>
      <c r="S39" s="359"/>
      <c r="T39" s="359"/>
      <c r="U39" s="359"/>
      <c r="V39" s="678"/>
      <c r="W39" s="254"/>
      <c r="X39" s="19" t="s">
        <v>44</v>
      </c>
    </row>
    <row r="40" spans="2:27" ht="15.95" customHeight="1" x14ac:dyDescent="0.25"/>
    <row r="41" spans="2:27" ht="15" customHeight="1" x14ac:dyDescent="0.25">
      <c r="B41" s="1028" t="s">
        <v>11</v>
      </c>
      <c r="C41" s="1029"/>
      <c r="D41" s="1029"/>
      <c r="E41" s="1029"/>
      <c r="F41" s="1029"/>
      <c r="G41" s="1029"/>
      <c r="H41" s="1029"/>
      <c r="I41" s="1029"/>
      <c r="J41" s="1029"/>
      <c r="K41" s="1029"/>
      <c r="L41" s="1029"/>
      <c r="M41" s="1029"/>
      <c r="N41" s="1029"/>
      <c r="O41" s="1029"/>
      <c r="P41" s="1029"/>
      <c r="Q41" s="1029"/>
      <c r="R41" s="1029"/>
      <c r="S41" s="1029"/>
      <c r="T41" s="1029"/>
      <c r="U41" s="1029"/>
      <c r="V41" s="1029"/>
      <c r="W41" s="1029"/>
      <c r="X41" s="1030"/>
      <c r="Z41" s="1">
        <v>3390</v>
      </c>
    </row>
    <row r="42" spans="2:27" ht="39.950000000000003" customHeight="1" x14ac:dyDescent="0.25">
      <c r="B42" s="1010" t="s">
        <v>12</v>
      </c>
      <c r="C42" s="1011"/>
      <c r="D42" s="1011"/>
      <c r="E42" s="1012"/>
      <c r="F42" s="27" t="s">
        <v>1</v>
      </c>
      <c r="G42" s="673" t="s">
        <v>794</v>
      </c>
      <c r="H42" s="673" t="s">
        <v>795</v>
      </c>
      <c r="I42" s="673" t="s">
        <v>796</v>
      </c>
      <c r="J42" s="28" t="s">
        <v>2</v>
      </c>
      <c r="K42" s="673" t="s">
        <v>797</v>
      </c>
      <c r="L42" s="673" t="s">
        <v>798</v>
      </c>
      <c r="M42" s="673" t="s">
        <v>799</v>
      </c>
      <c r="N42" s="28" t="s">
        <v>3</v>
      </c>
      <c r="O42" s="673" t="s">
        <v>800</v>
      </c>
      <c r="P42" s="673" t="s">
        <v>801</v>
      </c>
      <c r="Q42" s="673" t="s">
        <v>802</v>
      </c>
      <c r="R42" s="28" t="s">
        <v>4</v>
      </c>
      <c r="S42" s="673" t="s">
        <v>803</v>
      </c>
      <c r="T42" s="673" t="s">
        <v>804</v>
      </c>
      <c r="U42" s="673" t="s">
        <v>805</v>
      </c>
      <c r="V42" s="28" t="s">
        <v>5</v>
      </c>
      <c r="W42" s="29" t="s">
        <v>806</v>
      </c>
      <c r="X42" s="30" t="s">
        <v>6</v>
      </c>
      <c r="Z42" s="1">
        <v>169192</v>
      </c>
    </row>
    <row r="43" spans="2:27" ht="17.100000000000001" customHeight="1" x14ac:dyDescent="0.25">
      <c r="B43" s="979" t="s">
        <v>479</v>
      </c>
      <c r="C43" s="980"/>
      <c r="D43" s="980"/>
      <c r="E43" s="981"/>
      <c r="F43" s="25" t="s">
        <v>211</v>
      </c>
      <c r="G43" s="913">
        <v>0</v>
      </c>
      <c r="H43" s="913">
        <v>0</v>
      </c>
      <c r="I43" s="913">
        <v>0</v>
      </c>
      <c r="J43" s="914">
        <f>SUM(G43:I43)</f>
        <v>0</v>
      </c>
      <c r="K43" s="913">
        <v>0</v>
      </c>
      <c r="L43" s="913">
        <v>0</v>
      </c>
      <c r="M43" s="913">
        <v>0</v>
      </c>
      <c r="N43" s="914">
        <f>SUM(K43:M43)</f>
        <v>0</v>
      </c>
      <c r="O43" s="913">
        <v>0</v>
      </c>
      <c r="P43" s="913">
        <v>0</v>
      </c>
      <c r="Q43" s="913">
        <v>0</v>
      </c>
      <c r="R43" s="914">
        <f>SUM(O43:Q43)</f>
        <v>0</v>
      </c>
      <c r="S43" s="913">
        <v>0</v>
      </c>
      <c r="T43" s="913">
        <v>0</v>
      </c>
      <c r="U43" s="913">
        <v>0</v>
      </c>
      <c r="V43" s="914">
        <f>SUM(S43:U43)</f>
        <v>0</v>
      </c>
      <c r="W43" s="914">
        <f>SUM(J43,N43,R43,V43)</f>
        <v>0</v>
      </c>
      <c r="X43" s="917">
        <f>AVERAGE(V43,R43,N43,J43)</f>
        <v>0</v>
      </c>
      <c r="Z43" s="1">
        <f>Z41+Z42</f>
        <v>172582</v>
      </c>
    </row>
    <row r="44" spans="2:27" ht="17.100000000000001" customHeight="1" x14ac:dyDescent="0.25">
      <c r="B44" s="979" t="s">
        <v>480</v>
      </c>
      <c r="C44" s="980"/>
      <c r="D44" s="980"/>
      <c r="E44" s="981"/>
      <c r="F44" s="25" t="s">
        <v>211</v>
      </c>
      <c r="G44" s="913">
        <v>16635</v>
      </c>
      <c r="H44" s="913">
        <v>15309</v>
      </c>
      <c r="I44" s="913">
        <v>15890</v>
      </c>
      <c r="J44" s="914">
        <f>SUM(G44:I44)</f>
        <v>47834</v>
      </c>
      <c r="K44" s="913">
        <v>14320</v>
      </c>
      <c r="L44" s="913">
        <v>13958</v>
      </c>
      <c r="M44" s="913">
        <v>6402</v>
      </c>
      <c r="N44" s="914">
        <f>SUM(K44:M44)</f>
        <v>34680</v>
      </c>
      <c r="O44" s="913">
        <v>9366</v>
      </c>
      <c r="P44" s="913">
        <v>12700</v>
      </c>
      <c r="Q44" s="913">
        <v>15701</v>
      </c>
      <c r="R44" s="914">
        <f>SUM(O44:Q44)</f>
        <v>37767</v>
      </c>
      <c r="S44" s="913">
        <v>16702</v>
      </c>
      <c r="T44" s="913">
        <v>18962</v>
      </c>
      <c r="U44" s="913">
        <v>13247</v>
      </c>
      <c r="V44" s="914">
        <f>SUM(S44:U44)</f>
        <v>48911</v>
      </c>
      <c r="W44" s="977">
        <v>172582</v>
      </c>
      <c r="X44" s="917">
        <f>AVERAGE(V44,R44,N44,J44)</f>
        <v>42298</v>
      </c>
    </row>
    <row r="45" spans="2:27" ht="27" customHeight="1" x14ac:dyDescent="0.25">
      <c r="B45" s="985" t="s">
        <v>487</v>
      </c>
      <c r="C45" s="1141"/>
      <c r="D45" s="1141"/>
      <c r="E45" s="1142"/>
      <c r="F45" s="26" t="s">
        <v>627</v>
      </c>
      <c r="G45" s="916">
        <f t="shared" ref="G45:W45" si="8">IF(ISERROR(G44/G26),0,(G44/G26))</f>
        <v>3.7292644991438605E-2</v>
      </c>
      <c r="H45" s="916">
        <f t="shared" si="8"/>
        <v>3.3439042704577905E-2</v>
      </c>
      <c r="I45" s="916">
        <f t="shared" si="8"/>
        <v>4.301534713953626E-2</v>
      </c>
      <c r="J45" s="916">
        <f t="shared" si="8"/>
        <v>3.7567315502495077E-2</v>
      </c>
      <c r="K45" s="916">
        <f t="shared" si="8"/>
        <v>3.514944269110417E-2</v>
      </c>
      <c r="L45" s="916">
        <f t="shared" si="8"/>
        <v>3.4083290253060491E-2</v>
      </c>
      <c r="M45" s="916">
        <f t="shared" si="8"/>
        <v>1.9876314803321662E-2</v>
      </c>
      <c r="N45" s="916">
        <f t="shared" si="8"/>
        <v>3.0447188605109816E-2</v>
      </c>
      <c r="O45" s="916">
        <f t="shared" si="8"/>
        <v>3.1677835533250674E-2</v>
      </c>
      <c r="P45" s="916">
        <f t="shared" si="8"/>
        <v>3.0989748639952658E-2</v>
      </c>
      <c r="Q45" s="916">
        <f t="shared" si="8"/>
        <v>4.5041778322044153E-2</v>
      </c>
      <c r="R45" s="916">
        <f t="shared" si="8"/>
        <v>3.5829873646449129E-2</v>
      </c>
      <c r="S45" s="916">
        <f t="shared" si="8"/>
        <v>0.13125141648112923</v>
      </c>
      <c r="T45" s="916">
        <f t="shared" si="8"/>
        <v>7.1117443996606827E-2</v>
      </c>
      <c r="U45" s="916">
        <f t="shared" si="8"/>
        <v>3.580501067433671E-2</v>
      </c>
      <c r="V45" s="916">
        <f t="shared" si="8"/>
        <v>6.4031577408503251E-2</v>
      </c>
      <c r="W45" s="916">
        <f t="shared" si="8"/>
        <v>4.0797297802508979E-2</v>
      </c>
      <c r="X45" s="917">
        <f t="shared" ref="X45:X69" si="9">AVERAGE(V45,R45,N45,J45)</f>
        <v>4.1968988790639317E-2</v>
      </c>
      <c r="Z45" s="1">
        <v>1</v>
      </c>
    </row>
    <row r="46" spans="2:27" ht="17.100000000000001" customHeight="1" x14ac:dyDescent="0.25">
      <c r="B46" s="1013" t="s">
        <v>488</v>
      </c>
      <c r="C46" s="1013"/>
      <c r="D46" s="1013"/>
      <c r="E46" s="1013"/>
      <c r="F46" s="25" t="s">
        <v>211</v>
      </c>
      <c r="G46" s="913">
        <v>33972</v>
      </c>
      <c r="H46" s="913">
        <v>36681</v>
      </c>
      <c r="I46" s="913">
        <v>32506</v>
      </c>
      <c r="J46" s="914">
        <f t="shared" ref="J46:J60" si="10">SUM(G46:I46)</f>
        <v>103159</v>
      </c>
      <c r="K46" s="913">
        <v>28340</v>
      </c>
      <c r="L46" s="918">
        <v>63217</v>
      </c>
      <c r="M46" s="913">
        <v>68850</v>
      </c>
      <c r="N46" s="914">
        <f t="shared" ref="N46:N60" si="11">SUM(K46:M46)</f>
        <v>160407</v>
      </c>
      <c r="O46" s="913">
        <v>6808</v>
      </c>
      <c r="P46" s="913">
        <v>0</v>
      </c>
      <c r="Q46" s="913">
        <v>0</v>
      </c>
      <c r="R46" s="914">
        <f t="shared" ref="R46:R60" si="12">SUM(O46:Q46)</f>
        <v>6808</v>
      </c>
      <c r="S46" s="913">
        <v>0</v>
      </c>
      <c r="T46" s="913">
        <v>0</v>
      </c>
      <c r="U46" s="913">
        <f>T46</f>
        <v>0</v>
      </c>
      <c r="V46" s="914">
        <f t="shared" ref="V46:V60" si="13">SUM(S46:U46)</f>
        <v>0</v>
      </c>
      <c r="W46" s="914">
        <f t="shared" ref="W46:W60" si="14">SUM(J46,N46,R46,V46)</f>
        <v>270374</v>
      </c>
      <c r="X46" s="917">
        <f t="shared" si="9"/>
        <v>67593.5</v>
      </c>
      <c r="AA46" s="1">
        <v>469151</v>
      </c>
    </row>
    <row r="47" spans="2:27" ht="20.25" customHeight="1" x14ac:dyDescent="0.25">
      <c r="B47" s="985" t="s">
        <v>489</v>
      </c>
      <c r="C47" s="1141"/>
      <c r="D47" s="1141"/>
      <c r="E47" s="1142"/>
      <c r="F47" s="26" t="s">
        <v>355</v>
      </c>
      <c r="G47" s="919">
        <f t="shared" ref="G47:W47" si="15">IF(ISERROR(G46/G26),0,(G46/G26))</f>
        <v>7.6159046326970389E-2</v>
      </c>
      <c r="H47" s="919">
        <f t="shared" si="15"/>
        <v>8.012133551810191E-2</v>
      </c>
      <c r="I47" s="919">
        <f t="shared" si="15"/>
        <v>8.7996027320186632E-2</v>
      </c>
      <c r="J47" s="919">
        <f t="shared" si="15"/>
        <v>8.101782623075407E-2</v>
      </c>
      <c r="K47" s="919">
        <f t="shared" si="15"/>
        <v>6.9562514376109788E-2</v>
      </c>
      <c r="L47" s="919">
        <f t="shared" si="15"/>
        <v>0.15436619572486926</v>
      </c>
      <c r="M47" s="919">
        <f t="shared" si="15"/>
        <v>0.21375886819879669</v>
      </c>
      <c r="N47" s="919">
        <f t="shared" si="15"/>
        <v>0.14082878265801183</v>
      </c>
      <c r="O47" s="919">
        <f t="shared" si="15"/>
        <v>2.3026126874906103E-2</v>
      </c>
      <c r="P47" s="919">
        <f t="shared" si="15"/>
        <v>0</v>
      </c>
      <c r="Q47" s="919">
        <f t="shared" si="15"/>
        <v>0</v>
      </c>
      <c r="R47" s="919">
        <f t="shared" si="15"/>
        <v>6.4588074187789781E-3</v>
      </c>
      <c r="S47" s="919">
        <f t="shared" si="15"/>
        <v>0</v>
      </c>
      <c r="T47" s="919">
        <f t="shared" si="15"/>
        <v>0</v>
      </c>
      <c r="U47" s="919">
        <f t="shared" si="15"/>
        <v>0</v>
      </c>
      <c r="V47" s="919">
        <f t="shared" si="15"/>
        <v>0</v>
      </c>
      <c r="W47" s="919">
        <f t="shared" si="15"/>
        <v>6.3914710665397098E-2</v>
      </c>
      <c r="X47" s="920">
        <f>AVERAGE(J47,N47,R47,V47)</f>
        <v>5.7076354076886215E-2</v>
      </c>
    </row>
    <row r="48" spans="2:27" ht="17.100000000000001" customHeight="1" x14ac:dyDescent="0.25">
      <c r="B48" s="985" t="s">
        <v>624</v>
      </c>
      <c r="C48" s="1141"/>
      <c r="D48" s="1141"/>
      <c r="E48" s="1142"/>
      <c r="F48" s="26" t="s">
        <v>355</v>
      </c>
      <c r="G48" s="921"/>
      <c r="H48" s="921"/>
      <c r="I48" s="921"/>
      <c r="J48" s="922"/>
      <c r="K48" s="921"/>
      <c r="L48" s="921"/>
      <c r="M48" s="921"/>
      <c r="N48" s="922"/>
      <c r="O48" s="921"/>
      <c r="P48" s="921"/>
      <c r="Q48" s="921"/>
      <c r="R48" s="922"/>
      <c r="S48" s="921"/>
      <c r="T48" s="921"/>
      <c r="U48" s="921"/>
      <c r="V48" s="922"/>
      <c r="W48" s="922"/>
      <c r="X48" s="920"/>
    </row>
    <row r="49" spans="2:24" ht="16.899999999999999" customHeight="1" x14ac:dyDescent="0.25">
      <c r="B49" s="979" t="s">
        <v>816</v>
      </c>
      <c r="C49" s="980"/>
      <c r="D49" s="980"/>
      <c r="E49" s="981"/>
      <c r="F49" s="249" t="s">
        <v>211</v>
      </c>
      <c r="G49" s="923">
        <f>G44+G46+G58</f>
        <v>52421</v>
      </c>
      <c r="H49" s="923">
        <f t="shared" ref="H49:I49" si="16">H44+H46+H58</f>
        <v>52959</v>
      </c>
      <c r="I49" s="923">
        <f t="shared" si="16"/>
        <v>49797</v>
      </c>
      <c r="J49" s="924">
        <f t="shared" si="10"/>
        <v>155177</v>
      </c>
      <c r="K49" s="923">
        <f>K44+K46+K58</f>
        <v>44152</v>
      </c>
      <c r="L49" s="923">
        <f t="shared" ref="L49:M49" si="17">L44+L46+L58</f>
        <v>80962</v>
      </c>
      <c r="M49" s="923">
        <f t="shared" si="17"/>
        <v>97056</v>
      </c>
      <c r="N49" s="924">
        <f t="shared" si="11"/>
        <v>222170</v>
      </c>
      <c r="O49" s="923">
        <f>O44+O46+O58</f>
        <v>27398</v>
      </c>
      <c r="P49" s="923">
        <f t="shared" ref="P49:Q49" si="18">P44+P46+P58</f>
        <v>21117</v>
      </c>
      <c r="Q49" s="923">
        <f t="shared" si="18"/>
        <v>36978</v>
      </c>
      <c r="R49" s="924">
        <f t="shared" si="12"/>
        <v>85493</v>
      </c>
      <c r="S49" s="923">
        <f>S44+S46+S58</f>
        <v>79403</v>
      </c>
      <c r="T49" s="923">
        <f t="shared" ref="T49:U49" si="19">T44+T46+T58</f>
        <v>74546</v>
      </c>
      <c r="U49" s="923">
        <f t="shared" si="19"/>
        <v>55522</v>
      </c>
      <c r="V49" s="924">
        <f>SUM(S49:U49)</f>
        <v>209471</v>
      </c>
      <c r="W49" s="924">
        <f t="shared" si="14"/>
        <v>672311</v>
      </c>
      <c r="X49" s="920">
        <f t="shared" ref="X49:X50" si="20">AVERAGE(J49,N49,R49,V49)</f>
        <v>168077.75</v>
      </c>
    </row>
    <row r="50" spans="2:24" ht="27" customHeight="1" x14ac:dyDescent="0.25">
      <c r="B50" s="982" t="s">
        <v>817</v>
      </c>
      <c r="C50" s="983"/>
      <c r="D50" s="983"/>
      <c r="E50" s="984"/>
      <c r="F50" s="26" t="s">
        <v>355</v>
      </c>
      <c r="G50" s="923">
        <f t="shared" ref="G50:W50" si="21">IF(ISERROR(G49/G26),0,(G49/G26))</f>
        <v>0.11751834944972668</v>
      </c>
      <c r="H50" s="923">
        <f>IF(ISERROR(H49/H26),0,(H49/H26))</f>
        <v>0.11567693922475285</v>
      </c>
      <c r="I50" s="923">
        <f t="shared" si="21"/>
        <v>0.13480397995641832</v>
      </c>
      <c r="J50" s="923">
        <f t="shared" si="21"/>
        <v>0.12187112342122086</v>
      </c>
      <c r="K50" s="923">
        <f t="shared" si="21"/>
        <v>0.1083741755375441</v>
      </c>
      <c r="L50" s="923">
        <f t="shared" si="21"/>
        <v>0.19769675780686943</v>
      </c>
      <c r="M50" s="923">
        <f t="shared" si="21"/>
        <v>0.30133014832102267</v>
      </c>
      <c r="N50" s="923">
        <f t="shared" si="21"/>
        <v>0.19505339943475339</v>
      </c>
      <c r="O50" s="923">
        <f t="shared" si="21"/>
        <v>9.2665955364083064E-2</v>
      </c>
      <c r="P50" s="923">
        <f t="shared" si="21"/>
        <v>5.1528387561407894E-2</v>
      </c>
      <c r="Q50" s="923">
        <f t="shared" si="21"/>
        <v>0.10607954135357932</v>
      </c>
      <c r="R50" s="923">
        <f t="shared" si="21"/>
        <v>8.1107935172395881E-2</v>
      </c>
      <c r="S50" s="923">
        <f t="shared" si="21"/>
        <v>0.62398253040660434</v>
      </c>
      <c r="T50" s="923">
        <f t="shared" si="21"/>
        <v>0.27958659319539353</v>
      </c>
      <c r="U50" s="923">
        <f t="shared" si="21"/>
        <v>0.15006913283464351</v>
      </c>
      <c r="V50" s="923">
        <f t="shared" si="21"/>
        <v>0.27422785367987945</v>
      </c>
      <c r="W50" s="923">
        <f t="shared" si="21"/>
        <v>0.15893008588904181</v>
      </c>
      <c r="X50" s="920">
        <f t="shared" si="20"/>
        <v>0.16806507792706241</v>
      </c>
    </row>
    <row r="51" spans="2:24" ht="24" customHeight="1" x14ac:dyDescent="0.25">
      <c r="B51" s="985" t="s">
        <v>818</v>
      </c>
      <c r="C51" s="986"/>
      <c r="D51" s="986"/>
      <c r="E51" s="987"/>
      <c r="F51" s="26" t="s">
        <v>355</v>
      </c>
      <c r="G51" s="925"/>
      <c r="H51" s="925"/>
      <c r="I51" s="925"/>
      <c r="J51" s="926"/>
      <c r="K51" s="925"/>
      <c r="L51" s="925"/>
      <c r="M51" s="925"/>
      <c r="N51" s="926"/>
      <c r="O51" s="925"/>
      <c r="P51" s="925"/>
      <c r="Q51" s="925"/>
      <c r="R51" s="926"/>
      <c r="S51" s="925"/>
      <c r="T51" s="925"/>
      <c r="U51" s="925"/>
      <c r="V51" s="926"/>
      <c r="W51" s="926"/>
      <c r="X51" s="917"/>
    </row>
    <row r="52" spans="2:24" ht="24" customHeight="1" x14ac:dyDescent="0.25">
      <c r="B52" s="979" t="s">
        <v>819</v>
      </c>
      <c r="C52" s="980"/>
      <c r="D52" s="980"/>
      <c r="E52" s="981"/>
      <c r="F52" s="847" t="s">
        <v>211</v>
      </c>
      <c r="G52" s="927">
        <f>G44+G46+G58</f>
        <v>52421</v>
      </c>
      <c r="H52" s="927">
        <f t="shared" ref="H52:I52" si="22">H44+H46+H58</f>
        <v>52959</v>
      </c>
      <c r="I52" s="927">
        <f t="shared" si="22"/>
        <v>49797</v>
      </c>
      <c r="J52" s="928">
        <f>SUM(G52:I52)</f>
        <v>155177</v>
      </c>
      <c r="K52" s="927">
        <f>K44+K46+K58</f>
        <v>44152</v>
      </c>
      <c r="L52" s="927">
        <f t="shared" ref="L52:M52" si="23">L44+L46+L58</f>
        <v>80962</v>
      </c>
      <c r="M52" s="927">
        <f t="shared" si="23"/>
        <v>97056</v>
      </c>
      <c r="N52" s="928">
        <f>SUM(K52:M52)</f>
        <v>222170</v>
      </c>
      <c r="O52" s="927">
        <f>O44+O46+O58</f>
        <v>27398</v>
      </c>
      <c r="P52" s="927">
        <f t="shared" ref="P52:Q52" si="24">P44+P46+P58</f>
        <v>21117</v>
      </c>
      <c r="Q52" s="927">
        <f t="shared" si="24"/>
        <v>36978</v>
      </c>
      <c r="R52" s="928">
        <f>SUM(O52:Q52)</f>
        <v>85493</v>
      </c>
      <c r="S52" s="927">
        <f>S44+S46+S58</f>
        <v>79403</v>
      </c>
      <c r="T52" s="927">
        <f t="shared" ref="T52:U52" si="25">T44+T46+T58</f>
        <v>74546</v>
      </c>
      <c r="U52" s="927">
        <f t="shared" si="25"/>
        <v>55522</v>
      </c>
      <c r="V52" s="928">
        <f>SUM(S52:U52)</f>
        <v>209471</v>
      </c>
      <c r="W52" s="928">
        <f>J52+N52+R52+V52</f>
        <v>672311</v>
      </c>
      <c r="X52" s="917">
        <f>AVERAGE(J52,N52,R52,V52)</f>
        <v>168077.75</v>
      </c>
    </row>
    <row r="53" spans="2:24" ht="24" customHeight="1" x14ac:dyDescent="0.25">
      <c r="B53" s="982" t="s">
        <v>820</v>
      </c>
      <c r="C53" s="983"/>
      <c r="D53" s="983"/>
      <c r="E53" s="984"/>
      <c r="F53" s="26" t="s">
        <v>355</v>
      </c>
      <c r="G53" s="923">
        <f>IF(ISERROR(G52/G26),0,(G52/G26))</f>
        <v>0.11751834944972668</v>
      </c>
      <c r="H53" s="923">
        <f t="shared" ref="H53:J53" si="26">IF(ISERROR(H52/H26),0,(H52/H26))</f>
        <v>0.11567693922475285</v>
      </c>
      <c r="I53" s="923">
        <f t="shared" si="26"/>
        <v>0.13480397995641832</v>
      </c>
      <c r="J53" s="923">
        <f t="shared" si="26"/>
        <v>0.12187112342122086</v>
      </c>
      <c r="K53" s="923">
        <f>IF(ISERROR(K52/K26),0,(K52/K26))</f>
        <v>0.1083741755375441</v>
      </c>
      <c r="L53" s="923">
        <f>IF(ISERROR(L52/L26),0,(L52/L26))</f>
        <v>0.19769675780686943</v>
      </c>
      <c r="M53" s="923">
        <f t="shared" ref="M53:N53" si="27">IF(ISERROR(M52/M26),0,(M52/M26))</f>
        <v>0.30133014832102267</v>
      </c>
      <c r="N53" s="923">
        <f t="shared" si="27"/>
        <v>0.19505339943475339</v>
      </c>
      <c r="O53" s="923">
        <f>IF(ISERROR(O52/O26),0,(O52/O26))</f>
        <v>9.2665955364083064E-2</v>
      </c>
      <c r="P53" s="923">
        <f t="shared" ref="P53:R53" si="28">IF(ISERROR(P52/P26),0,(P52/P26))</f>
        <v>5.1528387561407894E-2</v>
      </c>
      <c r="Q53" s="923">
        <f t="shared" si="28"/>
        <v>0.10607954135357932</v>
      </c>
      <c r="R53" s="923">
        <f t="shared" si="28"/>
        <v>8.1107935172395881E-2</v>
      </c>
      <c r="S53" s="923">
        <f>IF(ISERROR(S52/S26),0,(S52/S26))</f>
        <v>0.62398253040660434</v>
      </c>
      <c r="T53" s="923">
        <f t="shared" ref="T53:W53" si="29">IF(ISERROR(T52/T26),0,(T52/T26))</f>
        <v>0.27958659319539353</v>
      </c>
      <c r="U53" s="923">
        <f t="shared" si="29"/>
        <v>0.15006913283464351</v>
      </c>
      <c r="V53" s="923">
        <f t="shared" si="29"/>
        <v>0.27422785367987945</v>
      </c>
      <c r="W53" s="923">
        <f t="shared" si="29"/>
        <v>0.15893008588904181</v>
      </c>
      <c r="X53" s="917">
        <f>AVERAGE(J53,N53,R53,V53)</f>
        <v>0.16806507792706241</v>
      </c>
    </row>
    <row r="54" spans="2:24" ht="24" customHeight="1" x14ac:dyDescent="0.25">
      <c r="B54" s="985" t="s">
        <v>821</v>
      </c>
      <c r="C54" s="986"/>
      <c r="D54" s="986"/>
      <c r="E54" s="987"/>
      <c r="F54" s="26" t="s">
        <v>355</v>
      </c>
      <c r="G54" s="925"/>
      <c r="H54" s="925"/>
      <c r="I54" s="925"/>
      <c r="J54" s="926"/>
      <c r="K54" s="925"/>
      <c r="L54" s="925"/>
      <c r="M54" s="925"/>
      <c r="N54" s="926"/>
      <c r="O54" s="925"/>
      <c r="P54" s="925"/>
      <c r="Q54" s="925"/>
      <c r="R54" s="926"/>
      <c r="S54" s="925"/>
      <c r="T54" s="925"/>
      <c r="U54" s="925"/>
      <c r="V54" s="926"/>
      <c r="W54" s="926"/>
      <c r="X54" s="917"/>
    </row>
    <row r="55" spans="2:24" ht="17.100000000000001" customHeight="1" x14ac:dyDescent="0.25">
      <c r="B55" s="979" t="s">
        <v>490</v>
      </c>
      <c r="C55" s="980"/>
      <c r="D55" s="980"/>
      <c r="E55" s="981"/>
      <c r="F55" s="25" t="s">
        <v>211</v>
      </c>
      <c r="G55" s="927">
        <v>2598156.2170000002</v>
      </c>
      <c r="H55" s="927">
        <v>3107926.2239999999</v>
      </c>
      <c r="I55" s="927">
        <v>2770141.54</v>
      </c>
      <c r="J55" s="914">
        <f t="shared" si="10"/>
        <v>8476223.9809999987</v>
      </c>
      <c r="K55" s="927">
        <v>2542119.4730000002</v>
      </c>
      <c r="L55" s="927">
        <v>2560703.949</v>
      </c>
      <c r="M55" s="950">
        <v>2248977.125</v>
      </c>
      <c r="N55" s="914">
        <f t="shared" si="11"/>
        <v>7351800.5470000003</v>
      </c>
      <c r="O55" s="927">
        <v>1809562.5</v>
      </c>
      <c r="P55" s="927">
        <v>699606</v>
      </c>
      <c r="Q55" s="927">
        <v>679057</v>
      </c>
      <c r="R55" s="914">
        <f t="shared" si="12"/>
        <v>3188225.5</v>
      </c>
      <c r="S55" s="927">
        <v>334439</v>
      </c>
      <c r="T55" s="927">
        <v>8806472</v>
      </c>
      <c r="U55" s="950">
        <v>2202568.906</v>
      </c>
      <c r="V55" s="914">
        <f t="shared" si="13"/>
        <v>11343479.905999999</v>
      </c>
      <c r="W55" s="914">
        <f t="shared" si="14"/>
        <v>30359729.933999997</v>
      </c>
      <c r="X55" s="917">
        <f>AVERAGE(J55,N55,R55,V55)</f>
        <v>7589932.4834999992</v>
      </c>
    </row>
    <row r="56" spans="2:24" ht="17.100000000000001" customHeight="1" x14ac:dyDescent="0.25">
      <c r="B56" s="985" t="s">
        <v>486</v>
      </c>
      <c r="C56" s="1141"/>
      <c r="D56" s="1141"/>
      <c r="E56" s="1142"/>
      <c r="F56" s="26" t="s">
        <v>355</v>
      </c>
      <c r="G56" s="916">
        <f>IF(ISERROR(G55/G26),0,(G55/G26))</f>
        <v>5.8245937741436808</v>
      </c>
      <c r="H56" s="916">
        <f>IF(ISERROR(H55/H24),0,(H55/H24))</f>
        <v>7.334821755352305</v>
      </c>
      <c r="I56" s="916">
        <f>IF(ISERROR(I55/I24),0,(I55/I24))</f>
        <v>7.6494202408505387</v>
      </c>
      <c r="J56" s="916">
        <f>IF(ISERROR(J55/J26),0,(J55/J26))</f>
        <v>6.6569590785642392</v>
      </c>
      <c r="K56" s="916">
        <f>IF(ISERROR(K55/K24),0,(K55/K24))</f>
        <v>6.5332515515935965</v>
      </c>
      <c r="L56" s="916">
        <f>IF(ISERROR(L55/L24),0,(L55/L24))</f>
        <v>6.5395797166438472</v>
      </c>
      <c r="M56" s="916">
        <f>IF(ISERROR(M55/M24),0,(M55/M24))</f>
        <v>7.2997620655842743</v>
      </c>
      <c r="N56" s="916">
        <f>IF(ISERROR(N55/N26),0,(N55/N26))</f>
        <v>6.4544884037387114</v>
      </c>
      <c r="O56" s="916">
        <f>IF(ISERROR(O55/O24),0,(O55/O24))</f>
        <v>6.3588377465141726</v>
      </c>
      <c r="P56" s="916">
        <f>IF(ISERROR(P55/P24),0,(P55/P24))</f>
        <v>1.7480384583152622</v>
      </c>
      <c r="Q56" s="916">
        <f>IF(ISERROR(Q55/Q24),0,(Q55/Q24))</f>
        <v>2.046246039799128</v>
      </c>
      <c r="R56" s="916">
        <f>IF(ISERROR(R55/R26),0,(R55/R26))</f>
        <v>3.0246966087162628</v>
      </c>
      <c r="S56" s="916">
        <f>IF(ISERROR(S55/S24),0,(S55/S24))</f>
        <v>2.7748806998521616</v>
      </c>
      <c r="T56" s="916">
        <f>IF(ISERROR(T55/T24),0,(T55/T24))</f>
        <v>43.951425647241884</v>
      </c>
      <c r="U56" s="916">
        <f>IF(ISERROR(U55/U24),0,(U55/U24))</f>
        <v>6.4792727591713328</v>
      </c>
      <c r="V56" s="916">
        <f>IF(ISERROR(V55/V26),0,(V55/V26))</f>
        <v>14.850256827356631</v>
      </c>
      <c r="W56" s="916">
        <f>IF(ISERROR(W55/W26),0,(W55/W26))</f>
        <v>7.1768489374392699</v>
      </c>
      <c r="X56" s="917">
        <f>AVERAGE(J56,N56,R56,V56)</f>
        <v>7.7466002295939607</v>
      </c>
    </row>
    <row r="57" spans="2:24" ht="27.75" customHeight="1" x14ac:dyDescent="0.25">
      <c r="B57" s="985" t="s">
        <v>625</v>
      </c>
      <c r="C57" s="1141"/>
      <c r="D57" s="1141"/>
      <c r="E57" s="1142"/>
      <c r="F57" s="26" t="s">
        <v>355</v>
      </c>
      <c r="G57" s="929"/>
      <c r="H57" s="929"/>
      <c r="I57" s="929"/>
      <c r="J57" s="922"/>
      <c r="K57" s="929"/>
      <c r="L57" s="929"/>
      <c r="M57" s="929"/>
      <c r="N57" s="922"/>
      <c r="O57" s="929"/>
      <c r="P57" s="929"/>
      <c r="Q57" s="929"/>
      <c r="R57" s="922"/>
      <c r="S57" s="929"/>
      <c r="T57" s="929"/>
      <c r="U57" s="929"/>
      <c r="V57" s="922"/>
      <c r="W57" s="922"/>
      <c r="X57" s="917"/>
    </row>
    <row r="58" spans="2:24" ht="17.100000000000001" customHeight="1" x14ac:dyDescent="0.25">
      <c r="B58" s="1013" t="s">
        <v>825</v>
      </c>
      <c r="C58" s="1013"/>
      <c r="D58" s="1013"/>
      <c r="E58" s="1013"/>
      <c r="F58" s="25" t="s">
        <v>211</v>
      </c>
      <c r="G58" s="913">
        <v>1814</v>
      </c>
      <c r="H58" s="913">
        <v>969</v>
      </c>
      <c r="I58" s="913">
        <v>1401</v>
      </c>
      <c r="J58" s="930">
        <f t="shared" si="10"/>
        <v>4184</v>
      </c>
      <c r="K58" s="913">
        <v>1492</v>
      </c>
      <c r="L58" s="913">
        <v>3787</v>
      </c>
      <c r="M58" s="913">
        <v>21804</v>
      </c>
      <c r="N58" s="930">
        <f t="shared" si="11"/>
        <v>27083</v>
      </c>
      <c r="O58" s="913">
        <v>11224</v>
      </c>
      <c r="P58" s="913">
        <v>8417</v>
      </c>
      <c r="Q58" s="913">
        <v>21277</v>
      </c>
      <c r="R58" s="930">
        <f t="shared" si="12"/>
        <v>40918</v>
      </c>
      <c r="S58" s="913">
        <v>62701</v>
      </c>
      <c r="T58" s="913">
        <v>55584</v>
      </c>
      <c r="U58" s="913">
        <v>42275</v>
      </c>
      <c r="V58" s="930">
        <f t="shared" si="13"/>
        <v>160560</v>
      </c>
      <c r="W58" s="930">
        <f t="shared" si="14"/>
        <v>232745</v>
      </c>
      <c r="X58" s="917">
        <f t="shared" si="9"/>
        <v>58186.25</v>
      </c>
    </row>
    <row r="59" spans="2:24" ht="26.25" customHeight="1" x14ac:dyDescent="0.25">
      <c r="B59" s="995" t="s">
        <v>824</v>
      </c>
      <c r="C59" s="996"/>
      <c r="D59" s="996"/>
      <c r="E59" s="1004"/>
      <c r="F59" s="847" t="s">
        <v>211</v>
      </c>
      <c r="G59" s="913">
        <v>0</v>
      </c>
      <c r="H59" s="913">
        <v>0</v>
      </c>
      <c r="I59" s="913">
        <v>0</v>
      </c>
      <c r="J59" s="930">
        <f>G59+H59+I59</f>
        <v>0</v>
      </c>
      <c r="K59" s="913">
        <v>0</v>
      </c>
      <c r="L59" s="913">
        <v>0</v>
      </c>
      <c r="M59" s="913">
        <v>0</v>
      </c>
      <c r="N59" s="930">
        <f>K59+L59+M59</f>
        <v>0</v>
      </c>
      <c r="O59" s="913">
        <v>0</v>
      </c>
      <c r="P59" s="913">
        <v>0</v>
      </c>
      <c r="Q59" s="913">
        <v>0</v>
      </c>
      <c r="R59" s="930">
        <f>O59+P59+Q59</f>
        <v>0</v>
      </c>
      <c r="S59" s="913">
        <v>0</v>
      </c>
      <c r="T59" s="913">
        <v>0</v>
      </c>
      <c r="U59" s="913">
        <v>0</v>
      </c>
      <c r="V59" s="930">
        <f t="shared" si="13"/>
        <v>0</v>
      </c>
      <c r="W59" s="930">
        <f t="shared" si="14"/>
        <v>0</v>
      </c>
      <c r="X59" s="917"/>
    </row>
    <row r="60" spans="2:24" ht="17.100000000000001" customHeight="1" x14ac:dyDescent="0.25">
      <c r="B60" s="1165" t="s">
        <v>259</v>
      </c>
      <c r="C60" s="1166"/>
      <c r="D60" s="1166"/>
      <c r="E60" s="1167"/>
      <c r="F60" s="46" t="s">
        <v>211</v>
      </c>
      <c r="G60" s="915">
        <f>G44+G46+G58</f>
        <v>52421</v>
      </c>
      <c r="H60" s="915">
        <f t="shared" ref="H60:I60" si="30">H44+H46+H58</f>
        <v>52959</v>
      </c>
      <c r="I60" s="915">
        <f t="shared" si="30"/>
        <v>49797</v>
      </c>
      <c r="J60" s="916">
        <f t="shared" si="10"/>
        <v>155177</v>
      </c>
      <c r="K60" s="915">
        <f>K44+K46+K58</f>
        <v>44152</v>
      </c>
      <c r="L60" s="915">
        <f t="shared" ref="L60:M60" si="31">L44+L46+L58</f>
        <v>80962</v>
      </c>
      <c r="M60" s="915">
        <f t="shared" si="31"/>
        <v>97056</v>
      </c>
      <c r="N60" s="916">
        <f t="shared" si="11"/>
        <v>222170</v>
      </c>
      <c r="O60" s="915">
        <f>O44+O46+O58</f>
        <v>27398</v>
      </c>
      <c r="P60" s="915">
        <f t="shared" ref="P60:Q60" si="32">P44+P46+P58</f>
        <v>21117</v>
      </c>
      <c r="Q60" s="915">
        <f t="shared" si="32"/>
        <v>36978</v>
      </c>
      <c r="R60" s="916">
        <f t="shared" si="12"/>
        <v>85493</v>
      </c>
      <c r="S60" s="915">
        <f>S44+S46+S58</f>
        <v>79403</v>
      </c>
      <c r="T60" s="915">
        <f t="shared" ref="T60:U60" si="33">T44+T46+T58</f>
        <v>74546</v>
      </c>
      <c r="U60" s="915">
        <f t="shared" si="33"/>
        <v>55522</v>
      </c>
      <c r="V60" s="916">
        <f t="shared" si="13"/>
        <v>209471</v>
      </c>
      <c r="W60" s="916">
        <f t="shared" si="14"/>
        <v>672311</v>
      </c>
      <c r="X60" s="917">
        <f t="shared" si="9"/>
        <v>168077.75</v>
      </c>
    </row>
    <row r="61" spans="2:24" ht="17.100000000000001" customHeight="1" x14ac:dyDescent="0.25">
      <c r="B61" s="997" t="s">
        <v>442</v>
      </c>
      <c r="C61" s="998"/>
      <c r="D61" s="998"/>
      <c r="E61" s="999"/>
      <c r="F61" s="26" t="s">
        <v>355</v>
      </c>
      <c r="G61" s="942">
        <f t="shared" ref="G61:I61" si="34">IF(ISERROR(G60/G26),0,(G60/G26))</f>
        <v>0.11751834944972668</v>
      </c>
      <c r="H61" s="942">
        <f>IF(ISERROR(H26/H60),0,(H60/H26))</f>
        <v>0.11567693922475285</v>
      </c>
      <c r="I61" s="942">
        <f t="shared" si="34"/>
        <v>0.13480397995641832</v>
      </c>
      <c r="J61" s="942">
        <f>IF(ISERROR(J60/J26),0,(J60/J26))</f>
        <v>0.12187112342122086</v>
      </c>
      <c r="K61" s="942">
        <f t="shared" ref="K61:W61" si="35">IF(ISERROR(K60/K26),0,(K60/K26))</f>
        <v>0.1083741755375441</v>
      </c>
      <c r="L61" s="942">
        <f t="shared" si="35"/>
        <v>0.19769675780686943</v>
      </c>
      <c r="M61" s="942">
        <f t="shared" si="35"/>
        <v>0.30133014832102267</v>
      </c>
      <c r="N61" s="915">
        <f t="shared" si="35"/>
        <v>0.19505339943475339</v>
      </c>
      <c r="O61" s="942">
        <f t="shared" si="35"/>
        <v>9.2665955364083064E-2</v>
      </c>
      <c r="P61" s="942">
        <f t="shared" si="35"/>
        <v>5.1528387561407894E-2</v>
      </c>
      <c r="Q61" s="942">
        <f t="shared" si="35"/>
        <v>0.10607954135357932</v>
      </c>
      <c r="R61" s="915">
        <f t="shared" si="35"/>
        <v>8.1107935172395881E-2</v>
      </c>
      <c r="S61" s="915">
        <f t="shared" si="35"/>
        <v>0.62398253040660434</v>
      </c>
      <c r="T61" s="915">
        <f t="shared" si="35"/>
        <v>0.27958659319539353</v>
      </c>
      <c r="U61" s="942">
        <f t="shared" si="35"/>
        <v>0.15006913283464351</v>
      </c>
      <c r="V61" s="915">
        <f t="shared" si="35"/>
        <v>0.27422785367987945</v>
      </c>
      <c r="W61" s="915">
        <f t="shared" si="35"/>
        <v>0.15893008588904181</v>
      </c>
      <c r="X61" s="917">
        <f t="shared" si="9"/>
        <v>0.16806507792706241</v>
      </c>
    </row>
    <row r="62" spans="2:24" ht="17.100000000000001" customHeight="1" x14ac:dyDescent="0.25">
      <c r="B62" s="997" t="s">
        <v>952</v>
      </c>
      <c r="C62" s="998"/>
      <c r="D62" s="998"/>
      <c r="E62" s="999"/>
      <c r="F62" s="680" t="s">
        <v>626</v>
      </c>
      <c r="G62" s="934">
        <v>0.129</v>
      </c>
      <c r="H62" s="934">
        <v>0.129</v>
      </c>
      <c r="I62" s="934">
        <v>0.129</v>
      </c>
      <c r="J62" s="934">
        <v>0.129</v>
      </c>
      <c r="K62" s="934">
        <v>0.129</v>
      </c>
      <c r="L62" s="934">
        <v>0.129</v>
      </c>
      <c r="M62" s="934">
        <v>0.129</v>
      </c>
      <c r="N62" s="934">
        <v>0.129</v>
      </c>
      <c r="O62" s="934">
        <v>0.129</v>
      </c>
      <c r="P62" s="934">
        <v>0.129</v>
      </c>
      <c r="Q62" s="934">
        <v>0.129</v>
      </c>
      <c r="R62" s="934">
        <v>0.129</v>
      </c>
      <c r="S62" s="934">
        <v>0.129</v>
      </c>
      <c r="T62" s="934">
        <v>0.129</v>
      </c>
      <c r="U62" s="934">
        <v>0.129</v>
      </c>
      <c r="V62" s="934">
        <v>0.129</v>
      </c>
      <c r="W62" s="934">
        <v>0.129</v>
      </c>
      <c r="X62" s="935">
        <f t="shared" si="9"/>
        <v>0.129</v>
      </c>
    </row>
    <row r="63" spans="2:24" ht="31.5" customHeight="1" x14ac:dyDescent="0.25">
      <c r="B63" s="995" t="s">
        <v>808</v>
      </c>
      <c r="C63" s="996"/>
      <c r="D63" s="996"/>
      <c r="E63" s="996"/>
      <c r="F63" s="679" t="s">
        <v>27</v>
      </c>
      <c r="G63" s="682">
        <f xml:space="preserve"> IF(ISERROR((G61-G62)/G62),0,((G61-G62)/G62))</f>
        <v>-8.9005043025374597E-2</v>
      </c>
      <c r="H63" s="682">
        <f t="shared" ref="H63:W63" si="36" xml:space="preserve"> IF(ISERROR((H61-H62)/H62),0,((H61-H62)/H62))</f>
        <v>-0.1032795408933888</v>
      </c>
      <c r="I63" s="682">
        <f t="shared" si="36"/>
        <v>4.4992092685413335E-2</v>
      </c>
      <c r="J63" s="682">
        <f t="shared" si="36"/>
        <v>-5.5262609137822806E-2</v>
      </c>
      <c r="K63" s="682">
        <f t="shared" si="36"/>
        <v>-0.15989011211206131</v>
      </c>
      <c r="L63" s="682">
        <f t="shared" si="36"/>
        <v>0.53253300625480171</v>
      </c>
      <c r="M63" s="682">
        <f t="shared" si="36"/>
        <v>1.3358926226435865</v>
      </c>
      <c r="N63" s="682">
        <f t="shared" si="36"/>
        <v>0.5120418560833595</v>
      </c>
      <c r="O63" s="682">
        <f t="shared" si="36"/>
        <v>-0.28165926074354214</v>
      </c>
      <c r="P63" s="682">
        <f t="shared" si="36"/>
        <v>-0.6005551351828845</v>
      </c>
      <c r="Q63" s="682">
        <f t="shared" si="36"/>
        <v>-0.17767797400326113</v>
      </c>
      <c r="R63" s="682">
        <f t="shared" si="36"/>
        <v>-0.37125631649305518</v>
      </c>
      <c r="S63" s="682">
        <f t="shared" si="36"/>
        <v>3.8370738791209638</v>
      </c>
      <c r="T63" s="682">
        <f t="shared" si="36"/>
        <v>1.1673379317472365</v>
      </c>
      <c r="U63" s="682">
        <f t="shared" si="36"/>
        <v>0.16332661112126753</v>
      </c>
      <c r="V63" s="682">
        <f t="shared" si="36"/>
        <v>1.1257973153479026</v>
      </c>
      <c r="W63" s="682">
        <f t="shared" si="36"/>
        <v>0.23201616968249464</v>
      </c>
      <c r="X63" s="19">
        <f t="shared" si="9"/>
        <v>0.30283006145009606</v>
      </c>
    </row>
    <row r="64" spans="2:24" ht="45" customHeight="1" x14ac:dyDescent="0.25">
      <c r="B64" s="992" t="s">
        <v>822</v>
      </c>
      <c r="C64" s="993"/>
      <c r="D64" s="993"/>
      <c r="E64" s="994"/>
      <c r="F64" s="670" t="s">
        <v>27</v>
      </c>
      <c r="G64" s="683" t="s">
        <v>628</v>
      </c>
      <c r="H64" s="683" t="s">
        <v>628</v>
      </c>
      <c r="I64" s="683" t="s">
        <v>628</v>
      </c>
      <c r="J64" s="255" t="s">
        <v>628</v>
      </c>
      <c r="K64" s="255" t="s">
        <v>628</v>
      </c>
      <c r="L64" s="255" t="s">
        <v>628</v>
      </c>
      <c r="M64" s="255" t="s">
        <v>628</v>
      </c>
      <c r="N64" s="255" t="s">
        <v>628</v>
      </c>
      <c r="O64" s="255" t="s">
        <v>628</v>
      </c>
      <c r="P64" s="255" t="s">
        <v>628</v>
      </c>
      <c r="Q64" s="255" t="s">
        <v>628</v>
      </c>
      <c r="R64" s="255" t="s">
        <v>628</v>
      </c>
      <c r="S64" s="255" t="s">
        <v>628</v>
      </c>
      <c r="T64" s="255" t="s">
        <v>628</v>
      </c>
      <c r="U64" s="255" t="s">
        <v>628</v>
      </c>
      <c r="V64" s="255" t="s">
        <v>628</v>
      </c>
      <c r="W64" s="255" t="s">
        <v>628</v>
      </c>
      <c r="X64" s="19"/>
    </row>
    <row r="65" spans="2:24" ht="17.100000000000001" customHeight="1" x14ac:dyDescent="0.25">
      <c r="B65" s="1000" t="s">
        <v>948</v>
      </c>
      <c r="C65" s="1001"/>
      <c r="D65" s="1001"/>
      <c r="E65" s="1002"/>
      <c r="F65" s="677" t="s">
        <v>27</v>
      </c>
      <c r="G65" s="442">
        <f>IF(ISERROR(100*(G55/(G60+G55))),0,(100*(G55/(G60+G55))))</f>
        <v>98.022279839131357</v>
      </c>
      <c r="H65" s="442">
        <f t="shared" ref="H65:W65" si="37">IF(ISERROR(100*(H55/(H60+H55))),0,(100*(H55/(H60+H55))))</f>
        <v>98.324551628831941</v>
      </c>
      <c r="I65" s="442">
        <f t="shared" si="37"/>
        <v>98.234110449797257</v>
      </c>
      <c r="J65" s="442">
        <f t="shared" si="37"/>
        <v>98.202180615388102</v>
      </c>
      <c r="K65" s="442">
        <f t="shared" si="37"/>
        <v>98.292831960568122</v>
      </c>
      <c r="L65" s="442">
        <f t="shared" si="37"/>
        <v>96.93519159639969</v>
      </c>
      <c r="M65" s="442">
        <f t="shared" si="37"/>
        <v>95.862974014912936</v>
      </c>
      <c r="N65" s="442">
        <f t="shared" si="37"/>
        <v>97.066664061850631</v>
      </c>
      <c r="O65" s="442">
        <f t="shared" si="37"/>
        <v>98.508514472684638</v>
      </c>
      <c r="P65" s="442">
        <f t="shared" si="37"/>
        <v>97.070025516044296</v>
      </c>
      <c r="Q65" s="442">
        <f t="shared" si="37"/>
        <v>94.835727303832911</v>
      </c>
      <c r="R65" s="442">
        <f t="shared" si="37"/>
        <v>97.388504845483808</v>
      </c>
      <c r="S65" s="442">
        <f t="shared" si="37"/>
        <v>80.813208905814292</v>
      </c>
      <c r="T65" s="442">
        <f t="shared" si="37"/>
        <v>99.160614244898511</v>
      </c>
      <c r="U65" s="442">
        <f t="shared" si="37"/>
        <v>97.541197307315144</v>
      </c>
      <c r="V65" s="442">
        <f t="shared" si="37"/>
        <v>98.186861506602511</v>
      </c>
      <c r="W65" s="442">
        <f t="shared" si="37"/>
        <v>97.833494092670563</v>
      </c>
      <c r="X65" s="19">
        <f t="shared" si="9"/>
        <v>97.711052757331259</v>
      </c>
    </row>
    <row r="66" spans="2:24" ht="17.100000000000001" customHeight="1" x14ac:dyDescent="0.25">
      <c r="B66" s="1000" t="s">
        <v>953</v>
      </c>
      <c r="C66" s="1001"/>
      <c r="D66" s="1001"/>
      <c r="E66" s="1002"/>
      <c r="F66" s="677" t="s">
        <v>27</v>
      </c>
      <c r="G66" s="681">
        <v>95</v>
      </c>
      <c r="H66" s="681">
        <v>0</v>
      </c>
      <c r="I66" s="681">
        <v>0</v>
      </c>
      <c r="J66" s="681">
        <v>0</v>
      </c>
      <c r="K66" s="681">
        <v>0</v>
      </c>
      <c r="L66" s="681">
        <v>0</v>
      </c>
      <c r="M66" s="681">
        <v>0</v>
      </c>
      <c r="N66" s="681">
        <v>0</v>
      </c>
      <c r="O66" s="681">
        <v>0</v>
      </c>
      <c r="P66" s="681">
        <v>0</v>
      </c>
      <c r="Q66" s="681">
        <v>0</v>
      </c>
      <c r="R66" s="681">
        <v>0</v>
      </c>
      <c r="S66" s="681">
        <v>0</v>
      </c>
      <c r="T66" s="681">
        <v>0</v>
      </c>
      <c r="U66" s="681">
        <v>0</v>
      </c>
      <c r="V66" s="681">
        <v>0</v>
      </c>
      <c r="W66" s="681">
        <v>0</v>
      </c>
      <c r="X66" s="19">
        <f t="shared" si="9"/>
        <v>0</v>
      </c>
    </row>
    <row r="67" spans="2:24" ht="30.75" customHeight="1" x14ac:dyDescent="0.25">
      <c r="B67" s="1003" t="s">
        <v>809</v>
      </c>
      <c r="C67" s="996"/>
      <c r="D67" s="996"/>
      <c r="E67" s="996"/>
      <c r="F67" s="672" t="s">
        <v>27</v>
      </c>
      <c r="G67" s="442">
        <f>G65-G66</f>
        <v>3.0222798391313574</v>
      </c>
      <c r="H67" s="442">
        <f t="shared" ref="H67:W67" si="38">H65-H66</f>
        <v>98.324551628831941</v>
      </c>
      <c r="I67" s="442">
        <f t="shared" si="38"/>
        <v>98.234110449797257</v>
      </c>
      <c r="J67" s="442">
        <f t="shared" si="38"/>
        <v>98.202180615388102</v>
      </c>
      <c r="K67" s="442">
        <f t="shared" si="38"/>
        <v>98.292831960568122</v>
      </c>
      <c r="L67" s="442">
        <f t="shared" si="38"/>
        <v>96.93519159639969</v>
      </c>
      <c r="M67" s="442">
        <f t="shared" si="38"/>
        <v>95.862974014912936</v>
      </c>
      <c r="N67" s="442">
        <f t="shared" si="38"/>
        <v>97.066664061850631</v>
      </c>
      <c r="O67" s="442">
        <f t="shared" si="38"/>
        <v>98.508514472684638</v>
      </c>
      <c r="P67" s="442">
        <f t="shared" si="38"/>
        <v>97.070025516044296</v>
      </c>
      <c r="Q67" s="442">
        <f t="shared" si="38"/>
        <v>94.835727303832911</v>
      </c>
      <c r="R67" s="442">
        <f t="shared" si="38"/>
        <v>97.388504845483808</v>
      </c>
      <c r="S67" s="442">
        <f t="shared" si="38"/>
        <v>80.813208905814292</v>
      </c>
      <c r="T67" s="442">
        <f t="shared" si="38"/>
        <v>99.160614244898511</v>
      </c>
      <c r="U67" s="442">
        <f t="shared" si="38"/>
        <v>97.541197307315144</v>
      </c>
      <c r="V67" s="442">
        <f t="shared" si="38"/>
        <v>98.186861506602511</v>
      </c>
      <c r="W67" s="442">
        <f t="shared" si="38"/>
        <v>97.833494092670563</v>
      </c>
      <c r="X67" s="19">
        <f t="shared" si="9"/>
        <v>97.711052757331259</v>
      </c>
    </row>
    <row r="68" spans="2:24" ht="27.75" customHeight="1" x14ac:dyDescent="0.25">
      <c r="B68" s="991" t="s">
        <v>823</v>
      </c>
      <c r="C68" s="991"/>
      <c r="D68" s="991"/>
      <c r="E68" s="991"/>
      <c r="F68" s="259" t="s">
        <v>27</v>
      </c>
      <c r="G68" s="683" t="s">
        <v>628</v>
      </c>
      <c r="H68" s="683" t="s">
        <v>628</v>
      </c>
      <c r="I68" s="683" t="s">
        <v>628</v>
      </c>
      <c r="J68" s="255" t="s">
        <v>628</v>
      </c>
      <c r="K68" s="255" t="s">
        <v>628</v>
      </c>
      <c r="L68" s="255" t="s">
        <v>628</v>
      </c>
      <c r="M68" s="255" t="s">
        <v>628</v>
      </c>
      <c r="N68" s="255" t="s">
        <v>628</v>
      </c>
      <c r="O68" s="255" t="s">
        <v>628</v>
      </c>
      <c r="P68" s="255" t="s">
        <v>628</v>
      </c>
      <c r="Q68" s="255" t="s">
        <v>628</v>
      </c>
      <c r="R68" s="255" t="s">
        <v>628</v>
      </c>
      <c r="S68" s="255" t="s">
        <v>628</v>
      </c>
      <c r="T68" s="255" t="s">
        <v>628</v>
      </c>
      <c r="U68" s="255" t="s">
        <v>628</v>
      </c>
      <c r="V68" s="255" t="s">
        <v>628</v>
      </c>
      <c r="W68" s="255" t="s">
        <v>628</v>
      </c>
      <c r="X68" s="19"/>
    </row>
    <row r="69" spans="2:24" ht="27.75" customHeight="1" x14ac:dyDescent="0.25">
      <c r="B69" s="988" t="s">
        <v>483</v>
      </c>
      <c r="C69" s="989"/>
      <c r="D69" s="989"/>
      <c r="E69" s="990"/>
      <c r="F69" s="249" t="s">
        <v>484</v>
      </c>
      <c r="G69" s="675">
        <v>0</v>
      </c>
      <c r="H69" s="675">
        <v>0</v>
      </c>
      <c r="I69" s="675">
        <v>0.6</v>
      </c>
      <c r="J69" s="676">
        <f>SUM(G69:I69)</f>
        <v>0.6</v>
      </c>
      <c r="K69" s="675">
        <v>8.6</v>
      </c>
      <c r="L69" s="675">
        <v>99.2</v>
      </c>
      <c r="M69" s="675">
        <v>345.9</v>
      </c>
      <c r="N69" s="676">
        <f>SUM(K69:M69)</f>
        <v>453.7</v>
      </c>
      <c r="O69" s="675">
        <v>108.8</v>
      </c>
      <c r="P69" s="675">
        <v>39.200000000000003</v>
      </c>
      <c r="Q69" s="675">
        <v>88.7</v>
      </c>
      <c r="R69" s="676">
        <f>SUM(O69:Q69)</f>
        <v>236.7</v>
      </c>
      <c r="S69" s="675">
        <v>119.2</v>
      </c>
      <c r="T69" s="675">
        <v>0</v>
      </c>
      <c r="U69" s="675">
        <v>4</v>
      </c>
      <c r="V69" s="676">
        <f>SUM(S69:U69)</f>
        <v>123.2</v>
      </c>
      <c r="W69" s="676">
        <f>J69+N69+R69+V69</f>
        <v>814.2</v>
      </c>
      <c r="X69" s="19">
        <f t="shared" si="9"/>
        <v>203.54999999999998</v>
      </c>
    </row>
    <row r="70" spans="2:24" ht="15.95" customHeight="1" x14ac:dyDescent="0.25"/>
    <row r="71" spans="2:24" ht="15" customHeight="1" x14ac:dyDescent="0.25">
      <c r="B71" s="1028" t="s">
        <v>13</v>
      </c>
      <c r="C71" s="1029"/>
      <c r="D71" s="1029"/>
      <c r="E71" s="1029"/>
      <c r="F71" s="1029"/>
      <c r="G71" s="1029"/>
      <c r="H71" s="1029"/>
      <c r="I71" s="1029"/>
      <c r="J71" s="1029"/>
      <c r="K71" s="1029"/>
      <c r="L71" s="1029"/>
      <c r="M71" s="1029"/>
      <c r="N71" s="1029"/>
      <c r="O71" s="1029"/>
      <c r="P71" s="1029"/>
      <c r="Q71" s="1029"/>
      <c r="R71" s="1029"/>
      <c r="S71" s="1029"/>
      <c r="T71" s="1029"/>
      <c r="U71" s="1029"/>
      <c r="V71" s="1029"/>
      <c r="W71" s="1029"/>
      <c r="X71" s="1030"/>
    </row>
    <row r="72" spans="2:24" ht="40.5" customHeight="1" x14ac:dyDescent="0.25">
      <c r="B72" s="1162" t="s">
        <v>14</v>
      </c>
      <c r="C72" s="1163"/>
      <c r="D72" s="1163"/>
      <c r="E72" s="1164"/>
      <c r="F72" s="27" t="s">
        <v>1</v>
      </c>
      <c r="G72" s="673" t="s">
        <v>794</v>
      </c>
      <c r="H72" s="673" t="s">
        <v>795</v>
      </c>
      <c r="I72" s="673" t="s">
        <v>796</v>
      </c>
      <c r="J72" s="28" t="s">
        <v>2</v>
      </c>
      <c r="K72" s="673" t="s">
        <v>797</v>
      </c>
      <c r="L72" s="673" t="s">
        <v>798</v>
      </c>
      <c r="M72" s="673" t="s">
        <v>799</v>
      </c>
      <c r="N72" s="28" t="s">
        <v>3</v>
      </c>
      <c r="O72" s="673" t="s">
        <v>800</v>
      </c>
      <c r="P72" s="673" t="s">
        <v>801</v>
      </c>
      <c r="Q72" s="673" t="s">
        <v>802</v>
      </c>
      <c r="R72" s="28" t="s">
        <v>4</v>
      </c>
      <c r="S72" s="673" t="s">
        <v>803</v>
      </c>
      <c r="T72" s="673" t="s">
        <v>804</v>
      </c>
      <c r="U72" s="673" t="s">
        <v>805</v>
      </c>
      <c r="V72" s="28" t="s">
        <v>5</v>
      </c>
      <c r="W72" s="29" t="s">
        <v>806</v>
      </c>
      <c r="X72" s="30" t="s">
        <v>6</v>
      </c>
    </row>
    <row r="73" spans="2:24" ht="17.100000000000001" customHeight="1" x14ac:dyDescent="0.25">
      <c r="B73" s="1034" t="s">
        <v>15</v>
      </c>
      <c r="C73" s="1034"/>
      <c r="D73" s="1034"/>
      <c r="E73" s="1034"/>
      <c r="F73" s="31" t="s">
        <v>210</v>
      </c>
      <c r="G73" s="913">
        <v>14820</v>
      </c>
      <c r="H73" s="913">
        <v>12160</v>
      </c>
      <c r="I73" s="913">
        <v>11800</v>
      </c>
      <c r="J73" s="914">
        <f>SUM(G73:I73)</f>
        <v>38780</v>
      </c>
      <c r="K73" s="913">
        <v>9170</v>
      </c>
      <c r="L73" s="913">
        <v>12100</v>
      </c>
      <c r="M73" s="913">
        <v>5710</v>
      </c>
      <c r="N73" s="914">
        <f>SUM(K73:M73)</f>
        <v>26980</v>
      </c>
      <c r="O73" s="913">
        <v>4350</v>
      </c>
      <c r="P73" s="913">
        <v>6090</v>
      </c>
      <c r="Q73" s="913">
        <v>4380</v>
      </c>
      <c r="R73" s="914">
        <f>SUM(O73:Q73)</f>
        <v>14820</v>
      </c>
      <c r="S73" s="913">
        <v>2480</v>
      </c>
      <c r="T73" s="913">
        <v>3310</v>
      </c>
      <c r="U73" s="913">
        <v>3820</v>
      </c>
      <c r="V73" s="914">
        <f>SUM(S73:U73)</f>
        <v>9610</v>
      </c>
      <c r="W73" s="914">
        <f>SUM(J73,N73,R73,V73)</f>
        <v>90190</v>
      </c>
      <c r="X73" s="19">
        <f>AVERAGE(J73,N73,R73,V73)</f>
        <v>22547.5</v>
      </c>
    </row>
    <row r="74" spans="2:24" ht="17.100000000000001" customHeight="1" x14ac:dyDescent="0.25">
      <c r="B74" s="1034" t="s">
        <v>16</v>
      </c>
      <c r="C74" s="1034"/>
      <c r="D74" s="1034"/>
      <c r="E74" s="1034"/>
      <c r="F74" s="31" t="s">
        <v>210</v>
      </c>
      <c r="G74" s="913">
        <v>0</v>
      </c>
      <c r="H74" s="913">
        <v>0</v>
      </c>
      <c r="I74" s="913">
        <v>0</v>
      </c>
      <c r="J74" s="914">
        <f>SUM(G74:I74)</f>
        <v>0</v>
      </c>
      <c r="K74" s="913">
        <v>0</v>
      </c>
      <c r="L74" s="913">
        <v>0</v>
      </c>
      <c r="M74" s="913">
        <v>0</v>
      </c>
      <c r="N74" s="914">
        <f>SUM(K74:M74)</f>
        <v>0</v>
      </c>
      <c r="O74" s="913">
        <v>0</v>
      </c>
      <c r="P74" s="913">
        <v>0</v>
      </c>
      <c r="Q74" s="913">
        <v>0</v>
      </c>
      <c r="R74" s="914">
        <f>SUM(O74:Q74)</f>
        <v>0</v>
      </c>
      <c r="S74" s="913">
        <v>0</v>
      </c>
      <c r="T74" s="913">
        <v>0</v>
      </c>
      <c r="U74" s="913">
        <v>0</v>
      </c>
      <c r="V74" s="914">
        <f>SUM(S74:U74)</f>
        <v>0</v>
      </c>
      <c r="W74" s="914">
        <f>SUM(J74,N74,R74,V74)</f>
        <v>0</v>
      </c>
      <c r="X74" s="19">
        <f>AVERAGE(J74,N74,R74,V74)</f>
        <v>0</v>
      </c>
    </row>
    <row r="75" spans="2:24" ht="15.95" customHeight="1" x14ac:dyDescent="0.25">
      <c r="B75" s="9"/>
      <c r="C75" s="9"/>
      <c r="D75" s="9"/>
      <c r="E75" s="9"/>
      <c r="F75" s="9"/>
      <c r="G75" s="10"/>
      <c r="H75" s="10"/>
      <c r="I75" s="10"/>
      <c r="J75" s="10"/>
      <c r="K75" s="10"/>
      <c r="L75" s="10"/>
      <c r="M75" s="10"/>
      <c r="N75" s="10"/>
      <c r="O75" s="10"/>
      <c r="P75" s="10"/>
      <c r="Q75" s="10"/>
      <c r="R75" s="10"/>
      <c r="S75" s="10"/>
      <c r="T75" s="10"/>
      <c r="U75" s="10"/>
      <c r="V75" s="10"/>
      <c r="W75" s="10"/>
      <c r="X75" s="10"/>
    </row>
    <row r="76" spans="2:24" ht="15" customHeight="1" x14ac:dyDescent="0.25">
      <c r="B76" s="1028" t="s">
        <v>17</v>
      </c>
      <c r="C76" s="1029"/>
      <c r="D76" s="1029"/>
      <c r="E76" s="1029"/>
      <c r="F76" s="1029"/>
      <c r="G76" s="1029"/>
      <c r="H76" s="1029"/>
      <c r="I76" s="1029"/>
      <c r="J76" s="1029"/>
      <c r="K76" s="1029"/>
      <c r="L76" s="1029"/>
      <c r="M76" s="1029"/>
      <c r="N76" s="1029"/>
      <c r="O76" s="1029"/>
      <c r="P76" s="1029"/>
      <c r="Q76" s="1029"/>
      <c r="R76" s="1029"/>
      <c r="S76" s="1029"/>
      <c r="T76" s="1029"/>
      <c r="U76" s="1029"/>
      <c r="V76" s="1029"/>
      <c r="W76" s="1029"/>
      <c r="X76" s="1030"/>
    </row>
    <row r="77" spans="2:24" ht="39.950000000000003" customHeight="1" x14ac:dyDescent="0.25">
      <c r="B77" s="1162" t="s">
        <v>140</v>
      </c>
      <c r="C77" s="1163"/>
      <c r="D77" s="1163"/>
      <c r="E77" s="1164"/>
      <c r="F77" s="27" t="s">
        <v>1</v>
      </c>
      <c r="G77" s="673" t="s">
        <v>794</v>
      </c>
      <c r="H77" s="673" t="s">
        <v>795</v>
      </c>
      <c r="I77" s="673" t="s">
        <v>796</v>
      </c>
      <c r="J77" s="28" t="s">
        <v>2</v>
      </c>
      <c r="K77" s="673" t="s">
        <v>797</v>
      </c>
      <c r="L77" s="673" t="s">
        <v>798</v>
      </c>
      <c r="M77" s="673" t="s">
        <v>799</v>
      </c>
      <c r="N77" s="28" t="s">
        <v>3</v>
      </c>
      <c r="O77" s="673" t="s">
        <v>800</v>
      </c>
      <c r="P77" s="673" t="s">
        <v>801</v>
      </c>
      <c r="Q77" s="673" t="s">
        <v>802</v>
      </c>
      <c r="R77" s="28" t="s">
        <v>4</v>
      </c>
      <c r="S77" s="673" t="s">
        <v>803</v>
      </c>
      <c r="T77" s="673" t="s">
        <v>804</v>
      </c>
      <c r="U77" s="673" t="s">
        <v>805</v>
      </c>
      <c r="V77" s="28" t="s">
        <v>5</v>
      </c>
      <c r="W77" s="29" t="s">
        <v>806</v>
      </c>
      <c r="X77" s="30" t="s">
        <v>6</v>
      </c>
    </row>
    <row r="78" spans="2:24" ht="17.100000000000001" customHeight="1" x14ac:dyDescent="0.25">
      <c r="B78" s="1013" t="s">
        <v>450</v>
      </c>
      <c r="C78" s="1013"/>
      <c r="D78" s="1013"/>
      <c r="E78" s="1013"/>
      <c r="F78" s="32" t="s">
        <v>18</v>
      </c>
      <c r="G78" s="681">
        <v>333953.49</v>
      </c>
      <c r="H78" s="681">
        <v>174790.51</v>
      </c>
      <c r="I78" s="681">
        <v>210141</v>
      </c>
      <c r="J78" s="676">
        <f>SUM(G78:I78)</f>
        <v>718885</v>
      </c>
      <c r="K78" s="681">
        <v>180727</v>
      </c>
      <c r="L78" s="681">
        <v>172027</v>
      </c>
      <c r="M78" s="681">
        <v>112244</v>
      </c>
      <c r="N78" s="676">
        <f>SUM(K78:M78)</f>
        <v>464998</v>
      </c>
      <c r="O78" s="681">
        <v>262896</v>
      </c>
      <c r="P78" s="974">
        <v>138092</v>
      </c>
      <c r="Q78" s="681">
        <v>95721</v>
      </c>
      <c r="R78" s="676">
        <f>SUM(O78:Q78)</f>
        <v>496709</v>
      </c>
      <c r="S78" s="681">
        <v>140316</v>
      </c>
      <c r="T78" s="681">
        <v>211635</v>
      </c>
      <c r="U78" s="681">
        <v>179200</v>
      </c>
      <c r="V78" s="676">
        <f>SUM(S78:U78)</f>
        <v>531151</v>
      </c>
      <c r="W78" s="676">
        <f>SUM(J78,N78,R78,V78)</f>
        <v>2211743</v>
      </c>
      <c r="X78" s="19">
        <f>AVERAGE(J78,N78,R78,V78)</f>
        <v>552935.75</v>
      </c>
    </row>
    <row r="79" spans="2:24" ht="17.100000000000001" customHeight="1" x14ac:dyDescent="0.25">
      <c r="B79" s="832" t="s">
        <v>815</v>
      </c>
      <c r="C79" s="833"/>
      <c r="D79" s="833"/>
      <c r="E79" s="834"/>
      <c r="F79" s="32" t="s">
        <v>497</v>
      </c>
      <c r="G79" s="941">
        <f t="shared" ref="G79:W79" si="39">IF(ISERROR(G78/G26),0,(G78/G26))</f>
        <v>0.74866299646660317</v>
      </c>
      <c r="H79" s="941">
        <f t="shared" si="39"/>
        <v>0.38179027554020195</v>
      </c>
      <c r="I79" s="941">
        <f t="shared" si="39"/>
        <v>0.56886646087157267</v>
      </c>
      <c r="J79" s="941">
        <f t="shared" si="39"/>
        <v>0.56458961418679543</v>
      </c>
      <c r="K79" s="941">
        <f t="shared" si="39"/>
        <v>0.44360707606390948</v>
      </c>
      <c r="L79" s="442">
        <f t="shared" si="39"/>
        <v>0.42006348849141978</v>
      </c>
      <c r="M79" s="941">
        <f t="shared" si="39"/>
        <v>0.34848439218744715</v>
      </c>
      <c r="N79" s="442">
        <f t="shared" si="39"/>
        <v>0.40824342004033604</v>
      </c>
      <c r="O79" s="442">
        <f t="shared" si="39"/>
        <v>0.88917107093203807</v>
      </c>
      <c r="P79" s="941">
        <f t="shared" si="39"/>
        <v>0.33696349363687733</v>
      </c>
      <c r="Q79" s="941">
        <f t="shared" si="39"/>
        <v>0.27459678127280995</v>
      </c>
      <c r="R79" s="442">
        <f t="shared" si="39"/>
        <v>0.47123204673535363</v>
      </c>
      <c r="S79" s="941">
        <f t="shared" si="39"/>
        <v>1.1026627802039355</v>
      </c>
      <c r="T79" s="442">
        <f t="shared" si="39"/>
        <v>0.79374223500801</v>
      </c>
      <c r="U79" s="442">
        <f t="shared" si="39"/>
        <v>0.48435554562098121</v>
      </c>
      <c r="V79" s="442">
        <f t="shared" si="39"/>
        <v>0.69535352726593025</v>
      </c>
      <c r="W79" s="442">
        <f t="shared" si="39"/>
        <v>0.52284211466789476</v>
      </c>
      <c r="X79" s="19">
        <f>AVERAGE(J79,N79,R79,V79)</f>
        <v>0.53485465205710381</v>
      </c>
    </row>
    <row r="80" spans="2:24" ht="17.100000000000001" customHeight="1" x14ac:dyDescent="0.25">
      <c r="B80" s="832" t="s">
        <v>949</v>
      </c>
      <c r="C80" s="833"/>
      <c r="D80" s="833"/>
      <c r="E80" s="834"/>
      <c r="F80" s="845" t="s">
        <v>497</v>
      </c>
      <c r="G80" s="933">
        <v>0.68</v>
      </c>
      <c r="H80" s="933">
        <v>0.68</v>
      </c>
      <c r="I80" s="933">
        <v>0.68</v>
      </c>
      <c r="J80" s="933">
        <v>0.68</v>
      </c>
      <c r="K80" s="933">
        <v>0.68</v>
      </c>
      <c r="L80" s="933">
        <v>0.68</v>
      </c>
      <c r="M80" s="933">
        <v>0.68</v>
      </c>
      <c r="N80" s="933">
        <v>0.68</v>
      </c>
      <c r="O80" s="933">
        <v>0.68</v>
      </c>
      <c r="P80" s="933">
        <v>0.68</v>
      </c>
      <c r="Q80" s="933">
        <v>0.68</v>
      </c>
      <c r="R80" s="933">
        <v>0.68</v>
      </c>
      <c r="S80" s="933">
        <v>0.68</v>
      </c>
      <c r="T80" s="933">
        <v>0.68</v>
      </c>
      <c r="U80" s="933">
        <v>0.68</v>
      </c>
      <c r="V80" s="933">
        <v>0.68</v>
      </c>
      <c r="W80" s="933">
        <v>0.68</v>
      </c>
      <c r="X80" s="19">
        <f t="shared" ref="X80:X81" si="40">AVERAGE(J80,N80,R80,V80)</f>
        <v>0.68</v>
      </c>
    </row>
    <row r="81" spans="2:28" ht="39.75" customHeight="1" x14ac:dyDescent="0.25">
      <c r="B81" s="995" t="s">
        <v>934</v>
      </c>
      <c r="C81" s="996"/>
      <c r="D81" s="996"/>
      <c r="E81" s="1004"/>
      <c r="F81" s="32" t="s">
        <v>27</v>
      </c>
      <c r="G81" s="844">
        <f>IF(ISERROR((G79-G80)/G80),0,((G79-G80)/G80))</f>
        <v>0.10097499480382811</v>
      </c>
      <c r="H81" s="844">
        <f t="shared" ref="H81:W81" si="41">IF(ISERROR((H79-H80)/H80),0,((H79-H80)/H80))</f>
        <v>-0.43854371244087953</v>
      </c>
      <c r="I81" s="844">
        <f t="shared" si="41"/>
        <v>-0.16343167518886378</v>
      </c>
      <c r="J81" s="844">
        <f t="shared" si="41"/>
        <v>-0.16972115560765383</v>
      </c>
      <c r="K81" s="844">
        <f t="shared" si="41"/>
        <v>-0.34763665284719197</v>
      </c>
      <c r="L81" s="844">
        <f t="shared" si="41"/>
        <v>-0.38225957574791214</v>
      </c>
      <c r="M81" s="844">
        <f t="shared" si="41"/>
        <v>-0.48752295266551893</v>
      </c>
      <c r="N81" s="844">
        <f t="shared" si="41"/>
        <v>-0.39964202935244703</v>
      </c>
      <c r="O81" s="844">
        <f t="shared" si="41"/>
        <v>0.30760451607652645</v>
      </c>
      <c r="P81" s="844">
        <f t="shared" si="41"/>
        <v>-0.50446545053400393</v>
      </c>
      <c r="Q81" s="844">
        <f t="shared" si="41"/>
        <v>-0.59618120401057362</v>
      </c>
      <c r="R81" s="844">
        <f t="shared" si="41"/>
        <v>-0.30701169597742117</v>
      </c>
      <c r="S81" s="844">
        <f t="shared" si="41"/>
        <v>0.6215629120646109</v>
      </c>
      <c r="T81" s="844">
        <f t="shared" si="41"/>
        <v>0.16726799265883815</v>
      </c>
      <c r="U81" s="844">
        <f t="shared" si="41"/>
        <v>-0.28771243291032178</v>
      </c>
      <c r="V81" s="844">
        <f t="shared" si="41"/>
        <v>2.2578716567544409E-2</v>
      </c>
      <c r="W81" s="844">
        <f t="shared" si="41"/>
        <v>-0.231114537253096</v>
      </c>
      <c r="X81" s="19">
        <f t="shared" si="40"/>
        <v>-0.21344904109249441</v>
      </c>
    </row>
    <row r="82" spans="2:28" ht="42" customHeight="1" x14ac:dyDescent="0.25">
      <c r="B82" s="991" t="s">
        <v>826</v>
      </c>
      <c r="C82" s="991"/>
      <c r="D82" s="991"/>
      <c r="E82" s="991"/>
      <c r="F82" s="846" t="s">
        <v>27</v>
      </c>
      <c r="G82" s="683" t="s">
        <v>628</v>
      </c>
      <c r="H82" s="683" t="s">
        <v>628</v>
      </c>
      <c r="I82" s="683" t="s">
        <v>628</v>
      </c>
      <c r="J82" s="255" t="s">
        <v>628</v>
      </c>
      <c r="K82" s="255" t="s">
        <v>628</v>
      </c>
      <c r="L82" s="255" t="s">
        <v>628</v>
      </c>
      <c r="M82" s="255" t="s">
        <v>628</v>
      </c>
      <c r="N82" s="255" t="s">
        <v>628</v>
      </c>
      <c r="O82" s="255" t="s">
        <v>628</v>
      </c>
      <c r="P82" s="255" t="s">
        <v>628</v>
      </c>
      <c r="Q82" s="255" t="s">
        <v>628</v>
      </c>
      <c r="R82" s="255" t="s">
        <v>628</v>
      </c>
      <c r="S82" s="255" t="s">
        <v>628</v>
      </c>
      <c r="T82" s="255" t="s">
        <v>628</v>
      </c>
      <c r="U82" s="255" t="s">
        <v>628</v>
      </c>
      <c r="V82" s="255" t="s">
        <v>628</v>
      </c>
      <c r="W82" s="255" t="s">
        <v>628</v>
      </c>
      <c r="X82" s="19"/>
    </row>
    <row r="83" spans="2:28" ht="17.100000000000001" customHeight="1" x14ac:dyDescent="0.25">
      <c r="B83" s="236" t="s">
        <v>451</v>
      </c>
      <c r="C83" s="237"/>
      <c r="D83" s="237"/>
      <c r="E83" s="238"/>
      <c r="F83" s="32" t="s">
        <v>452</v>
      </c>
      <c r="G83" s="913">
        <v>0</v>
      </c>
      <c r="H83" s="913">
        <v>0</v>
      </c>
      <c r="I83" s="913">
        <v>0</v>
      </c>
      <c r="J83" s="914">
        <f>SUM(G83:I83)</f>
        <v>0</v>
      </c>
      <c r="K83" s="913">
        <v>633</v>
      </c>
      <c r="L83" s="913">
        <v>978</v>
      </c>
      <c r="M83" s="913">
        <v>0</v>
      </c>
      <c r="N83" s="914">
        <f>SUM(K83:M83)</f>
        <v>1611</v>
      </c>
      <c r="O83" s="913">
        <v>0</v>
      </c>
      <c r="P83" s="913">
        <v>2424</v>
      </c>
      <c r="Q83" s="913">
        <v>0</v>
      </c>
      <c r="R83" s="914">
        <f>SUM(O83:Q83)</f>
        <v>2424</v>
      </c>
      <c r="S83" s="913">
        <v>0</v>
      </c>
      <c r="T83" s="913">
        <v>0</v>
      </c>
      <c r="U83" s="913">
        <v>0</v>
      </c>
      <c r="V83" s="914">
        <f>SUM(S83:U83)</f>
        <v>0</v>
      </c>
      <c r="W83" s="914">
        <f>SUM(J83,N83,R83,V83)</f>
        <v>4035</v>
      </c>
      <c r="X83" s="19">
        <f>AVERAGE(J83,N83,R83,V83)</f>
        <v>1008.75</v>
      </c>
    </row>
    <row r="84" spans="2:28" ht="17.100000000000001" customHeight="1" x14ac:dyDescent="0.25">
      <c r="B84" s="988" t="s">
        <v>458</v>
      </c>
      <c r="C84" s="989"/>
      <c r="D84" s="989"/>
      <c r="E84" s="990"/>
      <c r="F84" s="32" t="s">
        <v>452</v>
      </c>
      <c r="G84" s="915">
        <f>SUM(G78,G83)</f>
        <v>333953.49</v>
      </c>
      <c r="H84" s="915">
        <f t="shared" ref="H84:W84" si="42">SUM(H78,H83)</f>
        <v>174790.51</v>
      </c>
      <c r="I84" s="915">
        <f t="shared" si="42"/>
        <v>210141</v>
      </c>
      <c r="J84" s="915">
        <f t="shared" si="42"/>
        <v>718885</v>
      </c>
      <c r="K84" s="915">
        <f t="shared" si="42"/>
        <v>181360</v>
      </c>
      <c r="L84" s="915">
        <f t="shared" si="42"/>
        <v>173005</v>
      </c>
      <c r="M84" s="915">
        <f t="shared" si="42"/>
        <v>112244</v>
      </c>
      <c r="N84" s="915">
        <f t="shared" si="42"/>
        <v>466609</v>
      </c>
      <c r="O84" s="915">
        <f t="shared" si="42"/>
        <v>262896</v>
      </c>
      <c r="P84" s="915">
        <f t="shared" si="42"/>
        <v>140516</v>
      </c>
      <c r="Q84" s="915">
        <f t="shared" si="42"/>
        <v>95721</v>
      </c>
      <c r="R84" s="915">
        <f t="shared" si="42"/>
        <v>499133</v>
      </c>
      <c r="S84" s="915">
        <f t="shared" si="42"/>
        <v>140316</v>
      </c>
      <c r="T84" s="915">
        <f t="shared" si="42"/>
        <v>211635</v>
      </c>
      <c r="U84" s="915">
        <f t="shared" si="42"/>
        <v>179200</v>
      </c>
      <c r="V84" s="915">
        <f t="shared" si="42"/>
        <v>531151</v>
      </c>
      <c r="W84" s="915">
        <f t="shared" si="42"/>
        <v>2215778</v>
      </c>
      <c r="X84" s="19">
        <f>AVERAGE(J84,N84,R84,V84)</f>
        <v>553944.5</v>
      </c>
      <c r="AA84" s="10"/>
      <c r="AB84" s="10"/>
    </row>
    <row r="85" spans="2:28" ht="17.100000000000001" customHeight="1" x14ac:dyDescent="0.25">
      <c r="B85" s="979" t="s">
        <v>142</v>
      </c>
      <c r="C85" s="1017"/>
      <c r="D85" s="1017"/>
      <c r="E85" s="1018"/>
      <c r="F85" s="32" t="s">
        <v>261</v>
      </c>
      <c r="G85" s="913">
        <v>380</v>
      </c>
      <c r="H85" s="913">
        <v>930</v>
      </c>
      <c r="I85" s="913">
        <v>820</v>
      </c>
      <c r="J85" s="914">
        <f>SUM(G85:I85)</f>
        <v>2130</v>
      </c>
      <c r="K85" s="913">
        <v>550</v>
      </c>
      <c r="L85" s="913">
        <v>3810</v>
      </c>
      <c r="M85" s="913">
        <v>1250</v>
      </c>
      <c r="N85" s="914">
        <f>SUM(K85:M85)</f>
        <v>5610</v>
      </c>
      <c r="O85" s="913">
        <v>850</v>
      </c>
      <c r="P85" s="913">
        <v>17270</v>
      </c>
      <c r="Q85" s="913">
        <v>0</v>
      </c>
      <c r="R85" s="914">
        <f>SUM(O85:Q85)</f>
        <v>18120</v>
      </c>
      <c r="S85" s="913">
        <v>0</v>
      </c>
      <c r="T85" s="913">
        <v>0</v>
      </c>
      <c r="U85" s="913">
        <v>560</v>
      </c>
      <c r="V85" s="914">
        <f>SUM(S85:U85)</f>
        <v>560</v>
      </c>
      <c r="W85" s="914">
        <f>SUM(J85,N85,R85,V85)</f>
        <v>26420</v>
      </c>
      <c r="X85" s="19">
        <f t="shared" ref="X85:X93" si="43">AVERAGE(J85,N85,R85,V85)</f>
        <v>6605</v>
      </c>
      <c r="AA85" s="10"/>
      <c r="AB85" s="10"/>
    </row>
    <row r="86" spans="2:28" ht="16.5" customHeight="1" x14ac:dyDescent="0.2">
      <c r="B86" s="979" t="s">
        <v>143</v>
      </c>
      <c r="C86" s="1017"/>
      <c r="D86" s="1017"/>
      <c r="E86" s="1018"/>
      <c r="F86" s="32" t="s">
        <v>261</v>
      </c>
      <c r="G86" s="913">
        <v>19520200.100000001</v>
      </c>
      <c r="H86" s="913">
        <v>19663860.239999998</v>
      </c>
      <c r="I86" s="913">
        <v>18345398.739999998</v>
      </c>
      <c r="J86" s="976">
        <v>57529784.409999996</v>
      </c>
      <c r="K86" s="913">
        <v>19196765.530000001</v>
      </c>
      <c r="L86" s="913">
        <v>19137283.899999999</v>
      </c>
      <c r="M86" s="913">
        <v>17719631.66</v>
      </c>
      <c r="N86" s="976">
        <v>56050478.840000004</v>
      </c>
      <c r="O86" s="913">
        <v>16684415.57</v>
      </c>
      <c r="P86" s="913">
        <v>17218613.100000001</v>
      </c>
      <c r="Q86" s="913">
        <v>15598202.460000001</v>
      </c>
      <c r="R86" s="977">
        <v>49501312.68</v>
      </c>
      <c r="S86" s="970">
        <v>8806767.5700000003</v>
      </c>
      <c r="T86" s="913">
        <v>12829583.710000001</v>
      </c>
      <c r="U86" s="913">
        <v>15909660.039999999</v>
      </c>
      <c r="V86" s="914">
        <v>37545945.810000002</v>
      </c>
      <c r="W86" s="914">
        <f>SUM(J86,N86,R86,V86)</f>
        <v>200627521.74000001</v>
      </c>
      <c r="X86" s="19">
        <f t="shared" si="43"/>
        <v>50156880.435000002</v>
      </c>
      <c r="AA86" s="14"/>
      <c r="AB86" s="10"/>
    </row>
    <row r="87" spans="2:28" ht="16.5" customHeight="1" x14ac:dyDescent="0.25">
      <c r="B87" s="1165" t="s">
        <v>263</v>
      </c>
      <c r="C87" s="1166"/>
      <c r="D87" s="1166"/>
      <c r="E87" s="1167"/>
      <c r="F87" s="32" t="s">
        <v>261</v>
      </c>
      <c r="G87" s="915">
        <f>SUM(G85,G86)</f>
        <v>19520580.100000001</v>
      </c>
      <c r="H87" s="915">
        <f t="shared" ref="H87:W87" si="44">SUM(H85,H86)</f>
        <v>19664790.239999998</v>
      </c>
      <c r="I87" s="915">
        <f t="shared" si="44"/>
        <v>18346218.739999998</v>
      </c>
      <c r="J87" s="944">
        <f t="shared" si="44"/>
        <v>57531914.409999996</v>
      </c>
      <c r="K87" s="915">
        <f t="shared" si="44"/>
        <v>19197315.530000001</v>
      </c>
      <c r="L87" s="915">
        <f t="shared" si="44"/>
        <v>19141093.899999999</v>
      </c>
      <c r="M87" s="915">
        <f t="shared" si="44"/>
        <v>17720881.66</v>
      </c>
      <c r="N87" s="915">
        <f t="shared" si="44"/>
        <v>56056088.840000004</v>
      </c>
      <c r="O87" s="915">
        <f t="shared" si="44"/>
        <v>16685265.57</v>
      </c>
      <c r="P87" s="915">
        <f t="shared" si="44"/>
        <v>17235883.100000001</v>
      </c>
      <c r="Q87" s="915">
        <f t="shared" si="44"/>
        <v>15598202.460000001</v>
      </c>
      <c r="R87" s="915">
        <f t="shared" si="44"/>
        <v>49519432.68</v>
      </c>
      <c r="S87" s="971">
        <f t="shared" si="44"/>
        <v>8806767.5700000003</v>
      </c>
      <c r="T87" s="915">
        <f t="shared" si="44"/>
        <v>12829583.710000001</v>
      </c>
      <c r="U87" s="915">
        <f t="shared" si="44"/>
        <v>15910220.039999999</v>
      </c>
      <c r="V87" s="915">
        <f t="shared" si="44"/>
        <v>37546505.810000002</v>
      </c>
      <c r="W87" s="915">
        <f t="shared" si="44"/>
        <v>200653941.74000001</v>
      </c>
      <c r="X87" s="19">
        <f t="shared" si="43"/>
        <v>50163485.435000002</v>
      </c>
      <c r="AA87" s="14"/>
      <c r="AB87" s="10"/>
    </row>
    <row r="88" spans="2:28" ht="16.5" customHeight="1" x14ac:dyDescent="0.25">
      <c r="B88" s="1019" t="s">
        <v>359</v>
      </c>
      <c r="C88" s="1020"/>
      <c r="D88" s="1020"/>
      <c r="E88" s="1021"/>
      <c r="F88" s="48" t="s">
        <v>358</v>
      </c>
      <c r="G88" s="915">
        <f t="shared" ref="G88:V88" si="45">IF(ISERROR(G87/G26),0,(G87/G26))</f>
        <v>43.761590844378794</v>
      </c>
      <c r="H88" s="915">
        <f t="shared" si="45"/>
        <v>42.953279810041593</v>
      </c>
      <c r="I88" s="915">
        <f t="shared" si="45"/>
        <v>49.664503952106067</v>
      </c>
      <c r="J88" s="915">
        <f t="shared" si="45"/>
        <v>45.183751726868188</v>
      </c>
      <c r="K88" s="915">
        <f t="shared" si="45"/>
        <v>47.121155170724805</v>
      </c>
      <c r="L88" s="915">
        <f t="shared" si="45"/>
        <v>46.739608765925318</v>
      </c>
      <c r="M88" s="915">
        <f t="shared" si="45"/>
        <v>55.018091606774348</v>
      </c>
      <c r="N88" s="915">
        <f t="shared" si="45"/>
        <v>49.214253442222365</v>
      </c>
      <c r="O88" s="915">
        <f t="shared" si="45"/>
        <v>56.433173025311767</v>
      </c>
      <c r="P88" s="915">
        <f t="shared" si="45"/>
        <v>42.057927941465202</v>
      </c>
      <c r="Q88" s="915">
        <f t="shared" si="45"/>
        <v>44.746880926417674</v>
      </c>
      <c r="R88" s="915">
        <f t="shared" si="45"/>
        <v>46.979506340674234</v>
      </c>
      <c r="S88" s="915">
        <f t="shared" si="45"/>
        <v>69.207323564996557</v>
      </c>
      <c r="T88" s="915">
        <f t="shared" si="45"/>
        <v>48.117666965283426</v>
      </c>
      <c r="U88" s="915">
        <f t="shared" si="45"/>
        <v>43.003366676473597</v>
      </c>
      <c r="V88" s="915">
        <f t="shared" si="45"/>
        <v>49.153809842199756</v>
      </c>
      <c r="W88" s="972">
        <f>W87/W26</f>
        <v>47.433328020384899</v>
      </c>
      <c r="X88" s="19">
        <f t="shared" si="43"/>
        <v>47.632830337991138</v>
      </c>
      <c r="AA88" s="14"/>
      <c r="AB88" s="10"/>
    </row>
    <row r="89" spans="2:28" ht="16.5" customHeight="1" x14ac:dyDescent="0.25">
      <c r="B89" s="1019" t="s">
        <v>950</v>
      </c>
      <c r="C89" s="1020"/>
      <c r="D89" s="1020"/>
      <c r="E89" s="1021"/>
      <c r="F89" s="48" t="s">
        <v>358</v>
      </c>
      <c r="G89" s="934">
        <v>51.238999999999997</v>
      </c>
      <c r="H89" s="934">
        <v>51.238999999999997</v>
      </c>
      <c r="I89" s="934">
        <v>51.238999999999997</v>
      </c>
      <c r="J89" s="934">
        <v>51.238999999999997</v>
      </c>
      <c r="K89" s="934">
        <v>51.238999999999997</v>
      </c>
      <c r="L89" s="934">
        <v>51.238999999999997</v>
      </c>
      <c r="M89" s="934">
        <v>51.238999999999997</v>
      </c>
      <c r="N89" s="934">
        <v>51.238999999999997</v>
      </c>
      <c r="O89" s="934">
        <v>51.238999999999997</v>
      </c>
      <c r="P89" s="934">
        <v>51.238999999999997</v>
      </c>
      <c r="Q89" s="934">
        <v>51.238999999999997</v>
      </c>
      <c r="R89" s="934">
        <v>51.238999999999997</v>
      </c>
      <c r="S89" s="934">
        <v>51.238999999999997</v>
      </c>
      <c r="T89" s="934">
        <v>51.238999999999997</v>
      </c>
      <c r="U89" s="934">
        <v>51.238999999999997</v>
      </c>
      <c r="V89" s="934">
        <v>51.238999999999997</v>
      </c>
      <c r="W89" s="934">
        <v>51.238999999999997</v>
      </c>
      <c r="X89" s="19">
        <f t="shared" si="43"/>
        <v>51.238999999999997</v>
      </c>
      <c r="AA89" s="14"/>
      <c r="AB89" s="10"/>
    </row>
    <row r="90" spans="2:28" ht="27.75" customHeight="1" x14ac:dyDescent="0.25">
      <c r="B90" s="1003" t="s">
        <v>810</v>
      </c>
      <c r="C90" s="996"/>
      <c r="D90" s="996"/>
      <c r="E90" s="996"/>
      <c r="F90" s="32" t="s">
        <v>27</v>
      </c>
      <c r="G90" s="844">
        <f xml:space="preserve"> IF(ISERROR((G88-G89)/G89),0,((G88-G89)/G89))</f>
        <v>-0.14593198843890792</v>
      </c>
      <c r="H90" s="844">
        <f t="shared" ref="H90:R90" si="46" xml:space="preserve"> IF(ISERROR((H88-H89)/H89),0,((H88-H89)/H89))</f>
        <v>-0.16170729698000361</v>
      </c>
      <c r="I90" s="844">
        <f t="shared" si="46"/>
        <v>-3.0728469484063516E-2</v>
      </c>
      <c r="J90" s="844">
        <f t="shared" si="46"/>
        <v>-0.11817655054024882</v>
      </c>
      <c r="K90" s="844">
        <f t="shared" si="46"/>
        <v>-8.0365440958550957E-2</v>
      </c>
      <c r="L90" s="844">
        <f t="shared" si="46"/>
        <v>-8.7811847110105173E-2</v>
      </c>
      <c r="M90" s="844">
        <f t="shared" si="46"/>
        <v>7.3754202985506181E-2</v>
      </c>
      <c r="N90" s="844">
        <f t="shared" si="46"/>
        <v>-3.951573133311799E-2</v>
      </c>
      <c r="O90" s="844">
        <f t="shared" si="46"/>
        <v>0.10137147534713344</v>
      </c>
      <c r="P90" s="844">
        <f t="shared" si="46"/>
        <v>-0.17918132786617216</v>
      </c>
      <c r="Q90" s="844">
        <f t="shared" si="46"/>
        <v>-0.12670268884213828</v>
      </c>
      <c r="R90" s="844">
        <f t="shared" si="46"/>
        <v>-8.3129913919587878E-2</v>
      </c>
      <c r="S90" s="844">
        <f t="shared" ref="S90" si="47" xml:space="preserve"> IF(ISERROR((S88-S89)/S89),0,((S88-S89)/S89))</f>
        <v>0.35067670260927342</v>
      </c>
      <c r="T90" s="844">
        <f t="shared" ref="T90" si="48" xml:space="preserve"> IF(ISERROR((T88-T89)/T89),0,((T88-T89)/T89))</f>
        <v>-6.0917134111059368E-2</v>
      </c>
      <c r="U90" s="844">
        <f t="shared" ref="U90" si="49" xml:space="preserve"> IF(ISERROR((U88-U89)/U89),0,((U88-U89)/U89))</f>
        <v>-0.16072978246114095</v>
      </c>
      <c r="V90" s="844">
        <f t="shared" ref="V90" si="50" xml:space="preserve"> IF(ISERROR((V88-V89)/V89),0,((V88-V89)/V89))</f>
        <v>-4.0695371841765866E-2</v>
      </c>
      <c r="W90" s="844">
        <f t="shared" ref="W90" si="51" xml:space="preserve"> IF(ISERROR((W88-W89)/W89),0,((W88-W89)/W89))</f>
        <v>-7.4272955748845584E-2</v>
      </c>
      <c r="X90" s="23">
        <f t="shared" si="43"/>
        <v>-7.0379391908680144E-2</v>
      </c>
      <c r="AA90" s="14"/>
      <c r="AB90" s="10"/>
    </row>
    <row r="91" spans="2:28" ht="25.5" customHeight="1" x14ac:dyDescent="0.25">
      <c r="B91" s="1159" t="s">
        <v>827</v>
      </c>
      <c r="C91" s="1160"/>
      <c r="D91" s="1160"/>
      <c r="E91" s="1161"/>
      <c r="F91" s="684" t="s">
        <v>27</v>
      </c>
      <c r="G91" s="683" t="s">
        <v>628</v>
      </c>
      <c r="H91" s="683" t="s">
        <v>628</v>
      </c>
      <c r="I91" s="683" t="s">
        <v>628</v>
      </c>
      <c r="J91" s="683" t="s">
        <v>628</v>
      </c>
      <c r="K91" s="683" t="s">
        <v>628</v>
      </c>
      <c r="L91" s="683" t="s">
        <v>628</v>
      </c>
      <c r="M91" s="683" t="s">
        <v>628</v>
      </c>
      <c r="N91" s="683" t="s">
        <v>628</v>
      </c>
      <c r="O91" s="683" t="s">
        <v>628</v>
      </c>
      <c r="P91" s="683" t="s">
        <v>628</v>
      </c>
      <c r="Q91" s="683" t="s">
        <v>628</v>
      </c>
      <c r="R91" s="683" t="s">
        <v>628</v>
      </c>
      <c r="S91" s="683" t="s">
        <v>628</v>
      </c>
      <c r="T91" s="683" t="s">
        <v>628</v>
      </c>
      <c r="U91" s="683" t="s">
        <v>628</v>
      </c>
      <c r="V91" s="683" t="s">
        <v>628</v>
      </c>
      <c r="W91" s="683" t="s">
        <v>628</v>
      </c>
      <c r="X91" s="854">
        <v>0</v>
      </c>
      <c r="AA91" s="14"/>
      <c r="AB91" s="10"/>
    </row>
    <row r="92" spans="2:28" ht="17.100000000000001" customHeight="1" x14ac:dyDescent="0.25">
      <c r="B92" s="1009" t="s">
        <v>144</v>
      </c>
      <c r="C92" s="1009"/>
      <c r="D92" s="1009"/>
      <c r="E92" s="1009"/>
      <c r="F92" s="32" t="s">
        <v>18</v>
      </c>
      <c r="G92" s="913">
        <v>476</v>
      </c>
      <c r="H92" s="913">
        <v>1822</v>
      </c>
      <c r="I92" s="913">
        <v>1307</v>
      </c>
      <c r="J92" s="914">
        <f>SUM(G92:I92)</f>
        <v>3605</v>
      </c>
      <c r="K92" s="913">
        <v>1400</v>
      </c>
      <c r="L92" s="913">
        <v>1500</v>
      </c>
      <c r="M92" s="913">
        <v>1500</v>
      </c>
      <c r="N92" s="914">
        <f>SUM(K92:M92)</f>
        <v>4400</v>
      </c>
      <c r="O92" s="913">
        <v>1400</v>
      </c>
      <c r="P92" s="913">
        <v>1181</v>
      </c>
      <c r="Q92" s="913">
        <v>1533.5</v>
      </c>
      <c r="R92" s="914">
        <f>SUM(O92:Q92)</f>
        <v>4114.5</v>
      </c>
      <c r="S92" s="913">
        <v>1400</v>
      </c>
      <c r="T92" s="913">
        <v>490.5</v>
      </c>
      <c r="U92" s="913">
        <v>300</v>
      </c>
      <c r="V92" s="914">
        <f>SUM(S92:U92)</f>
        <v>2190.5</v>
      </c>
      <c r="W92" s="914">
        <f>SUM(J92,N92,R92,V92)</f>
        <v>14310</v>
      </c>
      <c r="X92" s="19">
        <f t="shared" si="43"/>
        <v>3577.5</v>
      </c>
      <c r="AA92" s="14"/>
      <c r="AB92" s="10"/>
    </row>
    <row r="93" spans="2:28" ht="17.100000000000001" customHeight="1" x14ac:dyDescent="0.25">
      <c r="B93" s="1013" t="s">
        <v>190</v>
      </c>
      <c r="C93" s="1013"/>
      <c r="D93" s="1013"/>
      <c r="E93" s="1013"/>
      <c r="F93" s="32" t="s">
        <v>262</v>
      </c>
      <c r="G93" s="913">
        <v>0</v>
      </c>
      <c r="H93" s="913">
        <v>0</v>
      </c>
      <c r="I93" s="913">
        <v>96</v>
      </c>
      <c r="J93" s="914">
        <f>SUM(G93:I93)</f>
        <v>96</v>
      </c>
      <c r="K93" s="913">
        <v>0</v>
      </c>
      <c r="L93" s="913">
        <v>0</v>
      </c>
      <c r="M93" s="913">
        <v>0</v>
      </c>
      <c r="N93" s="914">
        <f>SUM(K93:M93)</f>
        <v>0</v>
      </c>
      <c r="O93" s="913">
        <v>0</v>
      </c>
      <c r="P93" s="913">
        <v>0</v>
      </c>
      <c r="Q93" s="913">
        <v>0</v>
      </c>
      <c r="R93" s="914">
        <f>SUM(O93:Q93)</f>
        <v>0</v>
      </c>
      <c r="S93" s="913">
        <v>0</v>
      </c>
      <c r="T93" s="913">
        <v>0</v>
      </c>
      <c r="U93" s="913">
        <v>0</v>
      </c>
      <c r="V93" s="914">
        <f>SUM(S93:U93)</f>
        <v>0</v>
      </c>
      <c r="W93" s="914">
        <f>SUM(J93,N93,R93,V93)</f>
        <v>96</v>
      </c>
      <c r="X93" s="19">
        <f t="shared" si="43"/>
        <v>24</v>
      </c>
      <c r="AA93" s="14"/>
      <c r="AB93" s="10"/>
    </row>
    <row r="94" spans="2:28" ht="15.95" customHeight="1" x14ac:dyDescent="0.25">
      <c r="AA94" s="10"/>
      <c r="AB94" s="10"/>
    </row>
    <row r="95" spans="2:28" ht="15" customHeight="1" x14ac:dyDescent="0.25">
      <c r="B95" s="1028" t="s">
        <v>19</v>
      </c>
      <c r="C95" s="1029"/>
      <c r="D95" s="1029"/>
      <c r="E95" s="1029"/>
      <c r="F95" s="1029"/>
      <c r="G95" s="1029"/>
      <c r="H95" s="1029"/>
      <c r="I95" s="1029"/>
      <c r="J95" s="1029"/>
      <c r="K95" s="1029"/>
      <c r="L95" s="1029"/>
      <c r="M95" s="1029"/>
      <c r="N95" s="1029"/>
      <c r="O95" s="1029"/>
      <c r="P95" s="1029"/>
      <c r="Q95" s="1029"/>
      <c r="R95" s="1029"/>
      <c r="S95" s="1029"/>
      <c r="T95" s="1029"/>
      <c r="U95" s="1029"/>
      <c r="V95" s="1029"/>
      <c r="W95" s="1029"/>
      <c r="X95" s="1030"/>
      <c r="AA95" s="10"/>
      <c r="AB95" s="10"/>
    </row>
    <row r="96" spans="2:28" ht="39.950000000000003" customHeight="1" x14ac:dyDescent="0.25">
      <c r="B96" s="1010" t="s">
        <v>191</v>
      </c>
      <c r="C96" s="1011"/>
      <c r="D96" s="1011"/>
      <c r="E96" s="1012"/>
      <c r="F96" s="27" t="s">
        <v>1</v>
      </c>
      <c r="G96" s="673" t="s">
        <v>794</v>
      </c>
      <c r="H96" s="673" t="s">
        <v>795</v>
      </c>
      <c r="I96" s="673" t="s">
        <v>796</v>
      </c>
      <c r="J96" s="28" t="s">
        <v>2</v>
      </c>
      <c r="K96" s="673" t="s">
        <v>797</v>
      </c>
      <c r="L96" s="673" t="s">
        <v>798</v>
      </c>
      <c r="M96" s="673" t="s">
        <v>799</v>
      </c>
      <c r="N96" s="28" t="s">
        <v>3</v>
      </c>
      <c r="O96" s="673" t="s">
        <v>800</v>
      </c>
      <c r="P96" s="673" t="s">
        <v>801</v>
      </c>
      <c r="Q96" s="673" t="s">
        <v>802</v>
      </c>
      <c r="R96" s="28" t="s">
        <v>4</v>
      </c>
      <c r="S96" s="673" t="s">
        <v>803</v>
      </c>
      <c r="T96" s="673" t="s">
        <v>804</v>
      </c>
      <c r="U96" s="673" t="s">
        <v>805</v>
      </c>
      <c r="V96" s="28" t="s">
        <v>5</v>
      </c>
      <c r="W96" s="29" t="s">
        <v>806</v>
      </c>
      <c r="X96" s="30" t="s">
        <v>6</v>
      </c>
    </row>
    <row r="97" spans="2:24" ht="17.100000000000001" customHeight="1" x14ac:dyDescent="0.25">
      <c r="B97" s="1013" t="s">
        <v>146</v>
      </c>
      <c r="C97" s="1013"/>
      <c r="D97" s="1013"/>
      <c r="E97" s="1013"/>
      <c r="F97" s="32" t="s">
        <v>262</v>
      </c>
      <c r="G97" s="913">
        <v>0</v>
      </c>
      <c r="H97" s="913">
        <v>0</v>
      </c>
      <c r="I97" s="913">
        <v>0</v>
      </c>
      <c r="J97" s="914">
        <f>SUM(G97:I97)</f>
        <v>0</v>
      </c>
      <c r="K97" s="913">
        <v>0</v>
      </c>
      <c r="L97" s="913">
        <v>0</v>
      </c>
      <c r="M97" s="913">
        <v>0</v>
      </c>
      <c r="N97" s="914">
        <f>SUM(K97:M97)</f>
        <v>0</v>
      </c>
      <c r="O97" s="913">
        <v>0</v>
      </c>
      <c r="P97" s="913">
        <v>0</v>
      </c>
      <c r="Q97" s="913">
        <v>0</v>
      </c>
      <c r="R97" s="914">
        <f>SUM(O97:Q97)</f>
        <v>0</v>
      </c>
      <c r="S97" s="913">
        <v>0</v>
      </c>
      <c r="T97" s="913">
        <v>0</v>
      </c>
      <c r="U97" s="913">
        <v>0</v>
      </c>
      <c r="V97" s="914">
        <f>SUM(S97:U97)</f>
        <v>0</v>
      </c>
      <c r="W97" s="914">
        <f>SUM(J97,N97,R97,V97)</f>
        <v>0</v>
      </c>
      <c r="X97" s="917">
        <f>AVERAGE(J97,N97,R97,V97)</f>
        <v>0</v>
      </c>
    </row>
    <row r="98" spans="2:24" ht="17.100000000000001" customHeight="1" x14ac:dyDescent="0.25">
      <c r="B98" s="1013" t="s">
        <v>147</v>
      </c>
      <c r="C98" s="1013"/>
      <c r="D98" s="1013"/>
      <c r="E98" s="1013"/>
      <c r="F98" s="32" t="s">
        <v>262</v>
      </c>
      <c r="G98" s="913">
        <v>15000</v>
      </c>
      <c r="H98" s="913">
        <v>12500</v>
      </c>
      <c r="I98" s="913">
        <v>15500</v>
      </c>
      <c r="J98" s="914">
        <f t="shared" ref="J98:J111" si="52">SUM(G98:I98)</f>
        <v>43000</v>
      </c>
      <c r="K98" s="913">
        <v>20750</v>
      </c>
      <c r="L98" s="913">
        <v>2500</v>
      </c>
      <c r="M98" s="913">
        <v>3750</v>
      </c>
      <c r="N98" s="914">
        <f t="shared" ref="N98:N111" si="53">SUM(K98:M98)</f>
        <v>27000</v>
      </c>
      <c r="O98" s="913">
        <v>2500</v>
      </c>
      <c r="P98" s="913">
        <v>0</v>
      </c>
      <c r="Q98" s="913">
        <v>0</v>
      </c>
      <c r="R98" s="914">
        <f t="shared" ref="R98:R111" si="54">SUM(O98:Q98)</f>
        <v>2500</v>
      </c>
      <c r="S98" s="913">
        <v>0</v>
      </c>
      <c r="T98" s="913">
        <v>0</v>
      </c>
      <c r="U98" s="913">
        <v>5250</v>
      </c>
      <c r="V98" s="914">
        <f t="shared" ref="V98:V111" si="55">SUM(S98:U98)</f>
        <v>5250</v>
      </c>
      <c r="W98" s="914">
        <f t="shared" ref="W98:W111" si="56">SUM(J98,N98,R98,V98)</f>
        <v>77750</v>
      </c>
      <c r="X98" s="917">
        <f t="shared" ref="X98:X111" si="57">AVERAGE(J98,N98,R98,V98)</f>
        <v>19437.5</v>
      </c>
    </row>
    <row r="99" spans="2:24" ht="17.100000000000001" customHeight="1" x14ac:dyDescent="0.25">
      <c r="B99" s="979" t="s">
        <v>22</v>
      </c>
      <c r="C99" s="980"/>
      <c r="D99" s="980"/>
      <c r="E99" s="981"/>
      <c r="F99" s="32" t="s">
        <v>264</v>
      </c>
      <c r="G99" s="913">
        <v>46</v>
      </c>
      <c r="H99" s="913">
        <v>56</v>
      </c>
      <c r="I99" s="913">
        <v>66</v>
      </c>
      <c r="J99" s="914">
        <f t="shared" si="52"/>
        <v>168</v>
      </c>
      <c r="K99" s="913">
        <v>48</v>
      </c>
      <c r="L99" s="913">
        <v>48</v>
      </c>
      <c r="M99" s="913">
        <v>49</v>
      </c>
      <c r="N99" s="914">
        <f t="shared" si="53"/>
        <v>145</v>
      </c>
      <c r="O99" s="913">
        <v>12</v>
      </c>
      <c r="P99" s="913">
        <v>30</v>
      </c>
      <c r="Q99" s="913">
        <v>18</v>
      </c>
      <c r="R99" s="914">
        <f t="shared" si="54"/>
        <v>60</v>
      </c>
      <c r="S99" s="913">
        <v>30</v>
      </c>
      <c r="T99" s="913">
        <v>0</v>
      </c>
      <c r="U99" s="913">
        <v>36</v>
      </c>
      <c r="V99" s="914">
        <f t="shared" si="55"/>
        <v>66</v>
      </c>
      <c r="W99" s="914">
        <f t="shared" si="56"/>
        <v>439</v>
      </c>
      <c r="X99" s="917">
        <f t="shared" si="57"/>
        <v>109.75</v>
      </c>
    </row>
    <row r="100" spans="2:24" ht="17.100000000000001" customHeight="1" x14ac:dyDescent="0.25">
      <c r="B100" s="1031" t="s">
        <v>267</v>
      </c>
      <c r="C100" s="1032"/>
      <c r="D100" s="1032"/>
      <c r="E100" s="1033"/>
      <c r="F100" s="48" t="s">
        <v>266</v>
      </c>
      <c r="G100" s="915">
        <f t="shared" ref="G100:W100" si="58">IF(ISERROR((G99*1000000)/G26),0,((G99*1000000)/G26))</f>
        <v>103.1236350830283</v>
      </c>
      <c r="H100" s="915">
        <f t="shared" si="58"/>
        <v>122.31931487728544</v>
      </c>
      <c r="I100" s="915">
        <f t="shared" si="58"/>
        <v>178.66664010128341</v>
      </c>
      <c r="J100" s="915">
        <f t="shared" si="58"/>
        <v>131.94190334112082</v>
      </c>
      <c r="K100" s="915">
        <f t="shared" si="58"/>
        <v>117.81936097576818</v>
      </c>
      <c r="L100" s="915">
        <f t="shared" si="58"/>
        <v>117.20862101639946</v>
      </c>
      <c r="M100" s="915">
        <f t="shared" si="58"/>
        <v>152.13049443342103</v>
      </c>
      <c r="N100" s="915">
        <f t="shared" si="58"/>
        <v>127.30225916207968</v>
      </c>
      <c r="O100" s="915">
        <f t="shared" si="58"/>
        <v>40.586592611467871</v>
      </c>
      <c r="P100" s="915">
        <f t="shared" si="58"/>
        <v>73.204130645557456</v>
      </c>
      <c r="Q100" s="915">
        <f t="shared" si="58"/>
        <v>51.636966422316718</v>
      </c>
      <c r="R100" s="915">
        <f t="shared" si="58"/>
        <v>56.922509566207211</v>
      </c>
      <c r="S100" s="915">
        <f t="shared" si="58"/>
        <v>235.75275382791745</v>
      </c>
      <c r="T100" s="915">
        <f t="shared" si="58"/>
        <v>0</v>
      </c>
      <c r="U100" s="915">
        <f t="shared" si="58"/>
        <v>97.303569432786404</v>
      </c>
      <c r="V100" s="915">
        <f t="shared" si="58"/>
        <v>86.403551531582153</v>
      </c>
      <c r="W100" s="915">
        <f t="shared" si="58"/>
        <v>103.77683498453744</v>
      </c>
      <c r="X100" s="917">
        <f t="shared" si="57"/>
        <v>100.64255590024747</v>
      </c>
    </row>
    <row r="101" spans="2:24" ht="17.100000000000001" customHeight="1" x14ac:dyDescent="0.25">
      <c r="B101" s="979" t="s">
        <v>234</v>
      </c>
      <c r="C101" s="980"/>
      <c r="D101" s="980"/>
      <c r="E101" s="981"/>
      <c r="F101" s="32" t="s">
        <v>262</v>
      </c>
      <c r="G101" s="913">
        <v>0</v>
      </c>
      <c r="H101" s="913">
        <v>0</v>
      </c>
      <c r="I101" s="913">
        <v>0</v>
      </c>
      <c r="J101" s="914">
        <f>SUM(G101:I101)</f>
        <v>0</v>
      </c>
      <c r="K101" s="913">
        <v>0</v>
      </c>
      <c r="L101" s="913">
        <v>0</v>
      </c>
      <c r="M101" s="913">
        <v>0</v>
      </c>
      <c r="N101" s="914">
        <f>SUM(K101:M101)</f>
        <v>0</v>
      </c>
      <c r="O101" s="913">
        <v>0</v>
      </c>
      <c r="P101" s="913">
        <v>0</v>
      </c>
      <c r="Q101" s="913">
        <v>0</v>
      </c>
      <c r="R101" s="914">
        <f>SUM(O101:Q101)</f>
        <v>0</v>
      </c>
      <c r="S101" s="913">
        <v>0</v>
      </c>
      <c r="T101" s="913">
        <v>0</v>
      </c>
      <c r="U101" s="913">
        <v>0</v>
      </c>
      <c r="V101" s="914">
        <f>SUM(S101:U101)</f>
        <v>0</v>
      </c>
      <c r="W101" s="914">
        <f>SUM(J101,N101,R101,V101)</f>
        <v>0</v>
      </c>
      <c r="X101" s="917">
        <f>AVERAGE(J101,N101,R101,V101)</f>
        <v>0</v>
      </c>
    </row>
    <row r="102" spans="2:24" ht="17.100000000000001" customHeight="1" x14ac:dyDescent="0.25">
      <c r="B102" s="1013" t="s">
        <v>149</v>
      </c>
      <c r="C102" s="1013"/>
      <c r="D102" s="1013"/>
      <c r="E102" s="1013"/>
      <c r="F102" s="32" t="s">
        <v>262</v>
      </c>
      <c r="G102" s="913">
        <v>2183.2840000000001</v>
      </c>
      <c r="H102" s="913">
        <v>1280</v>
      </c>
      <c r="I102" s="913">
        <v>566</v>
      </c>
      <c r="J102" s="914">
        <f t="shared" si="52"/>
        <v>4029.2840000000001</v>
      </c>
      <c r="K102" s="913">
        <v>1225</v>
      </c>
      <c r="L102" s="913">
        <v>1162</v>
      </c>
      <c r="M102" s="913">
        <v>1100</v>
      </c>
      <c r="N102" s="914">
        <f t="shared" si="53"/>
        <v>3487</v>
      </c>
      <c r="O102" s="913">
        <v>0</v>
      </c>
      <c r="P102" s="913">
        <v>198</v>
      </c>
      <c r="Q102" s="913">
        <v>1700.856</v>
      </c>
      <c r="R102" s="914">
        <f t="shared" si="54"/>
        <v>1898.856</v>
      </c>
      <c r="S102" s="913">
        <v>550</v>
      </c>
      <c r="T102" s="913">
        <v>800</v>
      </c>
      <c r="U102" s="913">
        <v>0</v>
      </c>
      <c r="V102" s="914">
        <f t="shared" si="55"/>
        <v>1350</v>
      </c>
      <c r="W102" s="914">
        <f t="shared" si="56"/>
        <v>10765.14</v>
      </c>
      <c r="X102" s="917">
        <f t="shared" si="57"/>
        <v>2691.2849999999999</v>
      </c>
    </row>
    <row r="103" spans="2:24" ht="17.100000000000001" customHeight="1" x14ac:dyDescent="0.25">
      <c r="B103" s="1013" t="s">
        <v>150</v>
      </c>
      <c r="C103" s="1013"/>
      <c r="D103" s="1013"/>
      <c r="E103" s="1013"/>
      <c r="F103" s="32" t="s">
        <v>18</v>
      </c>
      <c r="G103" s="913">
        <v>25966</v>
      </c>
      <c r="H103" s="913">
        <v>21260</v>
      </c>
      <c r="I103" s="913">
        <v>2180</v>
      </c>
      <c r="J103" s="914">
        <f t="shared" si="52"/>
        <v>49406</v>
      </c>
      <c r="K103" s="913">
        <v>1960</v>
      </c>
      <c r="L103" s="913">
        <v>630</v>
      </c>
      <c r="M103" s="913">
        <v>2214</v>
      </c>
      <c r="N103" s="914">
        <f t="shared" si="53"/>
        <v>4804</v>
      </c>
      <c r="O103" s="913">
        <v>0</v>
      </c>
      <c r="P103" s="913">
        <v>29984</v>
      </c>
      <c r="Q103" s="913">
        <v>12028</v>
      </c>
      <c r="R103" s="914">
        <f t="shared" si="54"/>
        <v>42012</v>
      </c>
      <c r="S103" s="913">
        <v>29989</v>
      </c>
      <c r="T103" s="913">
        <v>6260</v>
      </c>
      <c r="U103" s="913">
        <v>23226</v>
      </c>
      <c r="V103" s="914">
        <f t="shared" si="55"/>
        <v>59475</v>
      </c>
      <c r="W103" s="914">
        <f t="shared" si="56"/>
        <v>155697</v>
      </c>
      <c r="X103" s="917">
        <f t="shared" si="57"/>
        <v>38924.25</v>
      </c>
    </row>
    <row r="104" spans="2:24" ht="17.100000000000001" customHeight="1" x14ac:dyDescent="0.25">
      <c r="B104" s="1015" t="s">
        <v>268</v>
      </c>
      <c r="C104" s="1015"/>
      <c r="D104" s="1015"/>
      <c r="E104" s="1016"/>
      <c r="F104" s="48" t="s">
        <v>269</v>
      </c>
      <c r="G104" s="915">
        <f t="shared" ref="G104:W104" si="59">IF(ISERROR(G103/G26),0,(G103/G26))</f>
        <v>5.8211050186215502E-2</v>
      </c>
      <c r="H104" s="915">
        <f t="shared" si="59"/>
        <v>4.6437654183769439E-2</v>
      </c>
      <c r="I104" s="915">
        <f t="shared" si="59"/>
        <v>5.9014132639514816E-3</v>
      </c>
      <c r="J104" s="915">
        <f t="shared" si="59"/>
        <v>3.8801914740901285E-2</v>
      </c>
      <c r="K104" s="915">
        <f t="shared" si="59"/>
        <v>4.8109572398438672E-3</v>
      </c>
      <c r="L104" s="915">
        <f t="shared" si="59"/>
        <v>1.5383631508402429E-3</v>
      </c>
      <c r="M104" s="915">
        <f t="shared" si="59"/>
        <v>6.8738145852162078E-3</v>
      </c>
      <c r="N104" s="959">
        <f t="shared" si="59"/>
        <v>4.2176555380319366E-3</v>
      </c>
      <c r="O104" s="915">
        <f t="shared" si="59"/>
        <v>0</v>
      </c>
      <c r="P104" s="915">
        <f t="shared" si="59"/>
        <v>7.3165088442546489E-2</v>
      </c>
      <c r="Q104" s="915">
        <f t="shared" si="59"/>
        <v>3.4504968451534751E-2</v>
      </c>
      <c r="R104" s="915">
        <f t="shared" si="59"/>
        <v>3.985714119825829E-2</v>
      </c>
      <c r="S104" s="915">
        <f t="shared" si="59"/>
        <v>0.23566631115151387</v>
      </c>
      <c r="T104" s="915">
        <f t="shared" si="59"/>
        <v>2.3478282850899628E-2</v>
      </c>
      <c r="U104" s="915">
        <f t="shared" si="59"/>
        <v>6.2777019545719362E-2</v>
      </c>
      <c r="V104" s="915">
        <f t="shared" si="59"/>
        <v>7.7861382232437104E-2</v>
      </c>
      <c r="W104" s="915">
        <f t="shared" si="59"/>
        <v>3.6805790151680014E-2</v>
      </c>
      <c r="X104" s="917">
        <f t="shared" si="57"/>
        <v>4.0184523427407151E-2</v>
      </c>
    </row>
    <row r="105" spans="2:24" ht="17.100000000000001" customHeight="1" x14ac:dyDescent="0.25">
      <c r="B105" s="1014" t="s">
        <v>24</v>
      </c>
      <c r="C105" s="1014"/>
      <c r="D105" s="1014"/>
      <c r="E105" s="1014"/>
      <c r="F105" s="32" t="s">
        <v>262</v>
      </c>
      <c r="G105" s="913">
        <v>887.5</v>
      </c>
      <c r="H105" s="913">
        <v>1174.8620000000001</v>
      </c>
      <c r="I105" s="913">
        <v>710.654</v>
      </c>
      <c r="J105" s="914">
        <f t="shared" si="52"/>
        <v>2773.0160000000001</v>
      </c>
      <c r="K105" s="913">
        <v>1050.6379999999999</v>
      </c>
      <c r="L105" s="913">
        <v>733.66600000000005</v>
      </c>
      <c r="M105" s="913">
        <v>803.35199999999998</v>
      </c>
      <c r="N105" s="914">
        <f t="shared" si="53"/>
        <v>2587.6559999999999</v>
      </c>
      <c r="O105" s="934">
        <v>1026.7339999999999</v>
      </c>
      <c r="P105" s="934">
        <v>1895.5640000000001</v>
      </c>
      <c r="Q105" s="934">
        <v>707.44600000000003</v>
      </c>
      <c r="R105" s="914">
        <f t="shared" si="54"/>
        <v>3629.7439999999997</v>
      </c>
      <c r="S105" s="934">
        <v>1895.5640000000001</v>
      </c>
      <c r="T105" s="913">
        <v>763.4</v>
      </c>
      <c r="U105" s="934">
        <v>971.06799999999998</v>
      </c>
      <c r="V105" s="977">
        <v>2548.44</v>
      </c>
      <c r="W105" s="914">
        <f t="shared" si="56"/>
        <v>11538.856000000002</v>
      </c>
      <c r="X105" s="917">
        <f t="shared" si="57"/>
        <v>2884.7140000000004</v>
      </c>
    </row>
    <row r="106" spans="2:24" ht="17.100000000000001" customHeight="1" x14ac:dyDescent="0.25">
      <c r="B106" s="979" t="s">
        <v>23</v>
      </c>
      <c r="C106" s="980"/>
      <c r="D106" s="980"/>
      <c r="E106" s="981"/>
      <c r="F106" s="32" t="s">
        <v>262</v>
      </c>
      <c r="G106" s="913">
        <v>0</v>
      </c>
      <c r="H106" s="913">
        <v>0</v>
      </c>
      <c r="I106" s="913">
        <v>0</v>
      </c>
      <c r="J106" s="914">
        <f t="shared" si="52"/>
        <v>0</v>
      </c>
      <c r="K106" s="913">
        <v>0</v>
      </c>
      <c r="L106" s="913">
        <v>0</v>
      </c>
      <c r="M106" s="913">
        <v>0</v>
      </c>
      <c r="N106" s="914">
        <f t="shared" si="53"/>
        <v>0</v>
      </c>
      <c r="O106" s="913">
        <v>0</v>
      </c>
      <c r="P106" s="913">
        <v>0</v>
      </c>
      <c r="Q106" s="913">
        <v>0</v>
      </c>
      <c r="R106" s="914">
        <f t="shared" si="54"/>
        <v>0</v>
      </c>
      <c r="S106" s="913">
        <v>0</v>
      </c>
      <c r="T106" s="913">
        <v>0</v>
      </c>
      <c r="U106" s="913">
        <v>0</v>
      </c>
      <c r="V106" s="914">
        <f t="shared" si="55"/>
        <v>0</v>
      </c>
      <c r="W106" s="914">
        <f t="shared" si="56"/>
        <v>0</v>
      </c>
      <c r="X106" s="917">
        <f t="shared" si="57"/>
        <v>0</v>
      </c>
    </row>
    <row r="107" spans="2:24" ht="17.100000000000001" customHeight="1" x14ac:dyDescent="0.25">
      <c r="B107" s="979" t="s">
        <v>235</v>
      </c>
      <c r="C107" s="980"/>
      <c r="D107" s="980"/>
      <c r="E107" s="981"/>
      <c r="F107" s="32" t="s">
        <v>262</v>
      </c>
      <c r="G107" s="913">
        <v>0</v>
      </c>
      <c r="H107" s="913">
        <v>0</v>
      </c>
      <c r="I107" s="913">
        <v>0</v>
      </c>
      <c r="J107" s="914">
        <f>SUM(G107:I107)</f>
        <v>0</v>
      </c>
      <c r="K107" s="913">
        <v>0</v>
      </c>
      <c r="L107" s="913">
        <v>0</v>
      </c>
      <c r="M107" s="913">
        <v>0</v>
      </c>
      <c r="N107" s="914">
        <f>SUM(K107:M107)</f>
        <v>0</v>
      </c>
      <c r="O107" s="913">
        <v>0</v>
      </c>
      <c r="P107" s="913">
        <v>0</v>
      </c>
      <c r="Q107" s="913">
        <v>0</v>
      </c>
      <c r="R107" s="914">
        <f>SUM(O107:Q107)</f>
        <v>0</v>
      </c>
      <c r="S107" s="913">
        <v>0</v>
      </c>
      <c r="T107" s="913">
        <v>0</v>
      </c>
      <c r="U107" s="913">
        <v>0</v>
      </c>
      <c r="V107" s="914">
        <f>SUM(S107:U107)</f>
        <v>0</v>
      </c>
      <c r="W107" s="914">
        <f>SUM(J107,N107,R107,V107)</f>
        <v>0</v>
      </c>
      <c r="X107" s="917">
        <f>AVERAGE(J107,N107,R107,V107)</f>
        <v>0</v>
      </c>
    </row>
    <row r="108" spans="2:24" ht="17.100000000000001" customHeight="1" x14ac:dyDescent="0.25">
      <c r="B108" s="979" t="s">
        <v>192</v>
      </c>
      <c r="C108" s="980"/>
      <c r="D108" s="980"/>
      <c r="E108" s="981"/>
      <c r="F108" s="32" t="s">
        <v>264</v>
      </c>
      <c r="G108" s="913">
        <v>0</v>
      </c>
      <c r="H108" s="913">
        <v>0</v>
      </c>
      <c r="I108" s="913">
        <v>0</v>
      </c>
      <c r="J108" s="914">
        <f t="shared" si="52"/>
        <v>0</v>
      </c>
      <c r="K108" s="913">
        <v>0</v>
      </c>
      <c r="L108" s="913">
        <v>0</v>
      </c>
      <c r="M108" s="913">
        <v>0</v>
      </c>
      <c r="N108" s="914">
        <f t="shared" si="53"/>
        <v>0</v>
      </c>
      <c r="O108" s="913">
        <v>0</v>
      </c>
      <c r="P108" s="913">
        <v>0</v>
      </c>
      <c r="Q108" s="913">
        <v>0</v>
      </c>
      <c r="R108" s="914">
        <f t="shared" si="54"/>
        <v>0</v>
      </c>
      <c r="S108" s="913">
        <v>0</v>
      </c>
      <c r="T108" s="913">
        <v>0</v>
      </c>
      <c r="U108" s="913">
        <v>0</v>
      </c>
      <c r="V108" s="914">
        <f t="shared" si="55"/>
        <v>0</v>
      </c>
      <c r="W108" s="914">
        <f t="shared" si="56"/>
        <v>0</v>
      </c>
      <c r="X108" s="917">
        <f t="shared" si="57"/>
        <v>0</v>
      </c>
    </row>
    <row r="109" spans="2:24" ht="17.100000000000001" customHeight="1" x14ac:dyDescent="0.25">
      <c r="B109" s="979" t="s">
        <v>21</v>
      </c>
      <c r="C109" s="980"/>
      <c r="D109" s="980"/>
      <c r="E109" s="981"/>
      <c r="F109" s="32" t="s">
        <v>264</v>
      </c>
      <c r="G109" s="913">
        <v>2.9359999999999999</v>
      </c>
      <c r="H109" s="913">
        <v>0</v>
      </c>
      <c r="I109" s="913">
        <v>0</v>
      </c>
      <c r="J109" s="914">
        <f t="shared" si="52"/>
        <v>2.9359999999999999</v>
      </c>
      <c r="K109" s="913">
        <v>0.8</v>
      </c>
      <c r="L109" s="913">
        <v>2.4</v>
      </c>
      <c r="M109" s="913">
        <v>0.4</v>
      </c>
      <c r="N109" s="914">
        <f t="shared" si="53"/>
        <v>3.6</v>
      </c>
      <c r="O109" s="913">
        <v>1.2</v>
      </c>
      <c r="P109" s="913">
        <v>0</v>
      </c>
      <c r="Q109" s="913">
        <v>0.4</v>
      </c>
      <c r="R109" s="914">
        <f t="shared" si="54"/>
        <v>1.6</v>
      </c>
      <c r="S109" s="913">
        <v>0</v>
      </c>
      <c r="T109" s="913">
        <v>0</v>
      </c>
      <c r="U109" s="913">
        <v>0</v>
      </c>
      <c r="V109" s="914">
        <f t="shared" si="55"/>
        <v>0</v>
      </c>
      <c r="W109" s="914">
        <f t="shared" si="56"/>
        <v>8.1359999999999992</v>
      </c>
      <c r="X109" s="917">
        <f t="shared" si="57"/>
        <v>2.0339999999999998</v>
      </c>
    </row>
    <row r="110" spans="2:24" ht="17.100000000000001" customHeight="1" x14ac:dyDescent="0.25">
      <c r="B110" s="988" t="s">
        <v>265</v>
      </c>
      <c r="C110" s="989"/>
      <c r="D110" s="989"/>
      <c r="E110" s="990"/>
      <c r="F110" s="32" t="s">
        <v>262</v>
      </c>
      <c r="G110" s="913">
        <v>805.7</v>
      </c>
      <c r="H110" s="913">
        <v>144.18</v>
      </c>
      <c r="I110" s="913">
        <v>1064.7</v>
      </c>
      <c r="J110" s="914">
        <f t="shared" si="52"/>
        <v>2014.5800000000002</v>
      </c>
      <c r="K110" s="913">
        <v>717</v>
      </c>
      <c r="L110" s="913">
        <v>568.73</v>
      </c>
      <c r="M110" s="913">
        <v>422.6</v>
      </c>
      <c r="N110" s="914">
        <f t="shared" si="53"/>
        <v>1708.33</v>
      </c>
      <c r="O110" s="913">
        <v>0</v>
      </c>
      <c r="P110" s="913">
        <v>1112.2</v>
      </c>
      <c r="Q110" s="913">
        <v>479.32</v>
      </c>
      <c r="R110" s="914">
        <f t="shared" si="54"/>
        <v>1591.52</v>
      </c>
      <c r="S110" s="913">
        <v>1112.2</v>
      </c>
      <c r="T110" s="913">
        <v>73.959999999999994</v>
      </c>
      <c r="U110" s="913">
        <v>551.5</v>
      </c>
      <c r="V110" s="914">
        <f t="shared" si="55"/>
        <v>1737.66</v>
      </c>
      <c r="W110" s="914">
        <f t="shared" si="56"/>
        <v>7052.09</v>
      </c>
      <c r="X110" s="917">
        <f t="shared" si="57"/>
        <v>1763.0225</v>
      </c>
    </row>
    <row r="111" spans="2:24" ht="16.5" customHeight="1" x14ac:dyDescent="0.25">
      <c r="B111" s="979" t="s">
        <v>193</v>
      </c>
      <c r="C111" s="980"/>
      <c r="D111" s="980"/>
      <c r="E111" s="981"/>
      <c r="F111" s="32" t="s">
        <v>18</v>
      </c>
      <c r="G111" s="913">
        <v>0</v>
      </c>
      <c r="H111" s="913">
        <v>25</v>
      </c>
      <c r="I111" s="913">
        <v>0</v>
      </c>
      <c r="J111" s="914">
        <f t="shared" si="52"/>
        <v>25</v>
      </c>
      <c r="K111" s="913">
        <v>20</v>
      </c>
      <c r="L111" s="913">
        <v>25</v>
      </c>
      <c r="M111" s="913">
        <v>25</v>
      </c>
      <c r="N111" s="914">
        <f t="shared" si="53"/>
        <v>70</v>
      </c>
      <c r="O111" s="913">
        <v>0</v>
      </c>
      <c r="P111" s="913">
        <v>0</v>
      </c>
      <c r="Q111" s="913">
        <v>50</v>
      </c>
      <c r="R111" s="914">
        <f t="shared" si="54"/>
        <v>50</v>
      </c>
      <c r="S111" s="913">
        <v>0</v>
      </c>
      <c r="T111" s="913">
        <v>25</v>
      </c>
      <c r="U111" s="913">
        <v>30</v>
      </c>
      <c r="V111" s="914">
        <f t="shared" si="55"/>
        <v>55</v>
      </c>
      <c r="W111" s="914">
        <f t="shared" si="56"/>
        <v>200</v>
      </c>
      <c r="X111" s="917">
        <f t="shared" si="57"/>
        <v>50</v>
      </c>
    </row>
    <row r="112" spans="2:24" ht="15.95" customHeight="1" x14ac:dyDescent="0.25"/>
    <row r="113" spans="2:40" ht="15" customHeight="1" x14ac:dyDescent="0.25">
      <c r="B113" s="1028" t="s">
        <v>28</v>
      </c>
      <c r="C113" s="1029"/>
      <c r="D113" s="1029"/>
      <c r="E113" s="1029"/>
      <c r="F113" s="1029"/>
      <c r="G113" s="1029"/>
      <c r="H113" s="1029"/>
      <c r="I113" s="1029"/>
      <c r="J113" s="1029"/>
      <c r="K113" s="1029"/>
      <c r="L113" s="1029"/>
      <c r="M113" s="1029"/>
      <c r="N113" s="1029"/>
      <c r="O113" s="1029"/>
      <c r="P113" s="1029"/>
      <c r="Q113" s="1029"/>
      <c r="R113" s="1029"/>
      <c r="S113" s="1029"/>
      <c r="T113" s="1029"/>
      <c r="U113" s="1029"/>
      <c r="V113" s="1029"/>
      <c r="W113" s="1029"/>
      <c r="X113" s="1030"/>
    </row>
    <row r="114" spans="2:40" ht="39.950000000000003" customHeight="1" x14ac:dyDescent="0.25">
      <c r="B114" s="1010" t="s">
        <v>29</v>
      </c>
      <c r="C114" s="1011"/>
      <c r="D114" s="1011"/>
      <c r="E114" s="1012"/>
      <c r="F114" s="27" t="s">
        <v>1</v>
      </c>
      <c r="G114" s="673" t="s">
        <v>794</v>
      </c>
      <c r="H114" s="673" t="s">
        <v>795</v>
      </c>
      <c r="I114" s="673" t="s">
        <v>796</v>
      </c>
      <c r="J114" s="28" t="s">
        <v>2</v>
      </c>
      <c r="K114" s="673" t="s">
        <v>797</v>
      </c>
      <c r="L114" s="673" t="s">
        <v>798</v>
      </c>
      <c r="M114" s="673" t="s">
        <v>799</v>
      </c>
      <c r="N114" s="28" t="s">
        <v>3</v>
      </c>
      <c r="O114" s="673" t="s">
        <v>800</v>
      </c>
      <c r="P114" s="673" t="s">
        <v>801</v>
      </c>
      <c r="Q114" s="673" t="s">
        <v>802</v>
      </c>
      <c r="R114" s="28" t="s">
        <v>4</v>
      </c>
      <c r="S114" s="673" t="s">
        <v>803</v>
      </c>
      <c r="T114" s="673" t="s">
        <v>804</v>
      </c>
      <c r="U114" s="673" t="s">
        <v>805</v>
      </c>
      <c r="V114" s="28" t="s">
        <v>5</v>
      </c>
      <c r="W114" s="29" t="s">
        <v>806</v>
      </c>
      <c r="X114" s="30" t="s">
        <v>6</v>
      </c>
    </row>
    <row r="115" spans="2:40" ht="17.100000000000001" customHeight="1" x14ac:dyDescent="0.25">
      <c r="B115" s="1045" t="s">
        <v>194</v>
      </c>
      <c r="C115" s="1046"/>
      <c r="D115" s="1046"/>
      <c r="E115" s="1046"/>
      <c r="F115" s="1046"/>
      <c r="G115" s="1046"/>
      <c r="H115" s="1046"/>
      <c r="I115" s="1046"/>
      <c r="J115" s="1046"/>
      <c r="K115" s="1046"/>
      <c r="L115" s="1046"/>
      <c r="M115" s="1046"/>
      <c r="N115" s="1046"/>
      <c r="O115" s="1046"/>
      <c r="P115" s="1046"/>
      <c r="Q115" s="1046"/>
      <c r="R115" s="1046"/>
      <c r="S115" s="1046"/>
      <c r="T115" s="1046"/>
      <c r="U115" s="1046"/>
      <c r="V115" s="1046"/>
      <c r="W115" s="1046"/>
      <c r="X115" s="1047"/>
    </row>
    <row r="116" spans="2:40" ht="17.100000000000001" customHeight="1" x14ac:dyDescent="0.25">
      <c r="B116" s="988" t="s">
        <v>195</v>
      </c>
      <c r="C116" s="989"/>
      <c r="D116" s="989"/>
      <c r="E116" s="990"/>
      <c r="F116" s="32" t="s">
        <v>264</v>
      </c>
      <c r="G116" s="913">
        <v>1.78</v>
      </c>
      <c r="H116" s="913">
        <v>11.56</v>
      </c>
      <c r="I116" s="913">
        <v>2.62</v>
      </c>
      <c r="J116" s="914">
        <f t="shared" ref="J116:J121" si="60">SUM(G116:I116)</f>
        <v>15.96</v>
      </c>
      <c r="K116" s="913">
        <v>2.34</v>
      </c>
      <c r="L116" s="913">
        <v>3.4</v>
      </c>
      <c r="M116" s="913">
        <v>4.42</v>
      </c>
      <c r="N116" s="914">
        <f t="shared" ref="N116:N121" si="61">SUM(K116:M116)</f>
        <v>10.16</v>
      </c>
      <c r="O116" s="913">
        <v>0</v>
      </c>
      <c r="P116" s="913">
        <v>2.46</v>
      </c>
      <c r="Q116" s="913">
        <v>2.98</v>
      </c>
      <c r="R116" s="914">
        <f t="shared" ref="R116:R121" si="62">SUM(O116:Q116)</f>
        <v>5.4399999999999995</v>
      </c>
      <c r="S116" s="913">
        <v>0</v>
      </c>
      <c r="T116" s="913">
        <v>3.08</v>
      </c>
      <c r="U116" s="913">
        <v>0</v>
      </c>
      <c r="V116" s="914">
        <f t="shared" ref="V116:V121" si="63">SUM(S116:U116)</f>
        <v>3.08</v>
      </c>
      <c r="W116" s="914">
        <f t="shared" ref="W116:W121" si="64">SUM(J116,N116,R116,V116)</f>
        <v>34.64</v>
      </c>
      <c r="X116" s="917">
        <f>AVERAGE(J116,N116,R116,V116)</f>
        <v>8.66</v>
      </c>
    </row>
    <row r="117" spans="2:40" ht="17.100000000000001" customHeight="1" x14ac:dyDescent="0.25">
      <c r="B117" s="988" t="s">
        <v>270</v>
      </c>
      <c r="C117" s="989"/>
      <c r="D117" s="989"/>
      <c r="E117" s="990"/>
      <c r="F117" s="32" t="s">
        <v>210</v>
      </c>
      <c r="G117" s="914">
        <v>0</v>
      </c>
      <c r="H117" s="914">
        <v>0</v>
      </c>
      <c r="I117" s="914">
        <v>0</v>
      </c>
      <c r="J117" s="914">
        <f t="shared" si="60"/>
        <v>0</v>
      </c>
      <c r="K117" s="914">
        <v>0</v>
      </c>
      <c r="L117" s="914">
        <v>0</v>
      </c>
      <c r="M117" s="914">
        <v>0</v>
      </c>
      <c r="N117" s="914">
        <f t="shared" si="61"/>
        <v>0</v>
      </c>
      <c r="O117" s="914">
        <v>0</v>
      </c>
      <c r="P117" s="914">
        <v>0</v>
      </c>
      <c r="Q117" s="914">
        <v>0</v>
      </c>
      <c r="R117" s="914">
        <f t="shared" si="62"/>
        <v>0</v>
      </c>
      <c r="S117" s="914">
        <v>0</v>
      </c>
      <c r="T117" s="914">
        <v>0</v>
      </c>
      <c r="U117" s="914">
        <v>0</v>
      </c>
      <c r="V117" s="914">
        <f t="shared" si="63"/>
        <v>0</v>
      </c>
      <c r="W117" s="914">
        <f t="shared" si="64"/>
        <v>0</v>
      </c>
      <c r="X117" s="917">
        <f>AVERAGE(J117,N117,R117,V117)</f>
        <v>0</v>
      </c>
    </row>
    <row r="118" spans="2:40" ht="17.100000000000001" customHeight="1" x14ac:dyDescent="0.25">
      <c r="B118" s="979" t="s">
        <v>196</v>
      </c>
      <c r="C118" s="980"/>
      <c r="D118" s="980"/>
      <c r="E118" s="981"/>
      <c r="F118" s="32" t="s">
        <v>264</v>
      </c>
      <c r="G118" s="913">
        <v>29.52</v>
      </c>
      <c r="H118" s="913">
        <v>36.799999999999997</v>
      </c>
      <c r="I118" s="913">
        <v>19.04</v>
      </c>
      <c r="J118" s="914">
        <f t="shared" si="60"/>
        <v>85.359999999999985</v>
      </c>
      <c r="K118" s="913">
        <v>34.56</v>
      </c>
      <c r="L118" s="913">
        <v>28.44</v>
      </c>
      <c r="M118" s="913">
        <v>19.16</v>
      </c>
      <c r="N118" s="914">
        <f t="shared" si="61"/>
        <v>82.16</v>
      </c>
      <c r="O118" s="913">
        <v>24</v>
      </c>
      <c r="P118" s="913">
        <v>31.06</v>
      </c>
      <c r="Q118" s="913">
        <v>30.6</v>
      </c>
      <c r="R118" s="914">
        <f t="shared" si="62"/>
        <v>85.66</v>
      </c>
      <c r="S118" s="913">
        <v>0</v>
      </c>
      <c r="T118" s="913">
        <v>10.92</v>
      </c>
      <c r="U118" s="913">
        <v>30.06</v>
      </c>
      <c r="V118" s="914">
        <f t="shared" si="63"/>
        <v>40.98</v>
      </c>
      <c r="W118" s="914">
        <f t="shared" si="64"/>
        <v>294.15999999999997</v>
      </c>
      <c r="X118" s="917">
        <f>AVERAGE(J118,N118,R118,V118)</f>
        <v>73.539999999999992</v>
      </c>
    </row>
    <row r="119" spans="2:40" ht="17.100000000000001" customHeight="1" x14ac:dyDescent="0.25">
      <c r="B119" s="1036" t="s">
        <v>271</v>
      </c>
      <c r="C119" s="1037"/>
      <c r="D119" s="1037"/>
      <c r="E119" s="1038"/>
      <c r="F119" s="330" t="s">
        <v>210</v>
      </c>
      <c r="G119" s="931">
        <v>0</v>
      </c>
      <c r="H119" s="931">
        <v>0</v>
      </c>
      <c r="I119" s="931">
        <v>0</v>
      </c>
      <c r="J119" s="931">
        <f t="shared" si="60"/>
        <v>0</v>
      </c>
      <c r="K119" s="931">
        <v>0</v>
      </c>
      <c r="L119" s="931">
        <v>0</v>
      </c>
      <c r="M119" s="931">
        <v>0</v>
      </c>
      <c r="N119" s="931">
        <f t="shared" si="61"/>
        <v>0</v>
      </c>
      <c r="O119" s="931">
        <v>0</v>
      </c>
      <c r="P119" s="931">
        <v>0</v>
      </c>
      <c r="Q119" s="931">
        <v>0</v>
      </c>
      <c r="R119" s="931">
        <f t="shared" si="62"/>
        <v>0</v>
      </c>
      <c r="S119" s="931">
        <v>0</v>
      </c>
      <c r="T119" s="931">
        <v>0</v>
      </c>
      <c r="U119" s="931">
        <v>0</v>
      </c>
      <c r="V119" s="931">
        <f t="shared" si="63"/>
        <v>0</v>
      </c>
      <c r="W119" s="931">
        <f t="shared" si="64"/>
        <v>0</v>
      </c>
      <c r="X119" s="920">
        <f>AVERAGE(J119,N119,R119,V119)</f>
        <v>0</v>
      </c>
    </row>
    <row r="120" spans="2:40" s="331" customFormat="1" ht="17.100000000000001" customHeight="1" x14ac:dyDescent="0.25">
      <c r="B120" s="1039" t="s">
        <v>504</v>
      </c>
      <c r="C120" s="1040"/>
      <c r="D120" s="1040"/>
      <c r="E120" s="1041"/>
      <c r="F120" s="332" t="s">
        <v>264</v>
      </c>
      <c r="G120" s="841">
        <f>G116+G118</f>
        <v>31.3</v>
      </c>
      <c r="H120" s="841">
        <f t="shared" ref="H120:I120" si="65">H116+H118</f>
        <v>48.36</v>
      </c>
      <c r="I120" s="841">
        <f t="shared" si="65"/>
        <v>21.66</v>
      </c>
      <c r="J120" s="841">
        <f t="shared" si="60"/>
        <v>101.32</v>
      </c>
      <c r="K120" s="841">
        <f>K116+K118</f>
        <v>36.900000000000006</v>
      </c>
      <c r="L120" s="841">
        <f t="shared" ref="L120:M120" si="66">L116+L118</f>
        <v>31.84</v>
      </c>
      <c r="M120" s="841">
        <f t="shared" si="66"/>
        <v>23.58</v>
      </c>
      <c r="N120" s="333">
        <f t="shared" si="61"/>
        <v>92.320000000000007</v>
      </c>
      <c r="O120" s="841">
        <f>O116+O118</f>
        <v>24</v>
      </c>
      <c r="P120" s="841">
        <f t="shared" ref="P120:Q120" si="67">P116+P118</f>
        <v>33.519999999999996</v>
      </c>
      <c r="Q120" s="841">
        <f t="shared" si="67"/>
        <v>33.58</v>
      </c>
      <c r="R120" s="333">
        <f t="shared" si="62"/>
        <v>91.1</v>
      </c>
      <c r="S120" s="841">
        <f>S116+S118</f>
        <v>0</v>
      </c>
      <c r="T120" s="841">
        <f t="shared" ref="T120:U120" si="68">T116+T118</f>
        <v>14</v>
      </c>
      <c r="U120" s="841">
        <f t="shared" si="68"/>
        <v>30.06</v>
      </c>
      <c r="V120" s="333">
        <f t="shared" si="63"/>
        <v>44.06</v>
      </c>
      <c r="W120" s="333">
        <f t="shared" si="64"/>
        <v>328.8</v>
      </c>
      <c r="X120" s="842">
        <f>AVERAGE(J120,N120,R120,V120)</f>
        <v>82.2</v>
      </c>
      <c r="Y120" s="361"/>
      <c r="Z120" s="361"/>
      <c r="AA120" s="361"/>
      <c r="AB120" s="361"/>
      <c r="AC120" s="361"/>
      <c r="AD120" s="361"/>
      <c r="AE120" s="361"/>
      <c r="AF120" s="361"/>
      <c r="AG120" s="361"/>
      <c r="AH120" s="361"/>
      <c r="AI120" s="361"/>
      <c r="AJ120" s="361"/>
      <c r="AK120" s="361"/>
      <c r="AL120" s="361"/>
      <c r="AM120" s="361"/>
      <c r="AN120" s="361"/>
    </row>
    <row r="121" spans="2:40" s="361" customFormat="1" ht="17.100000000000001" customHeight="1" x14ac:dyDescent="0.25">
      <c r="B121" s="1005" t="s">
        <v>951</v>
      </c>
      <c r="C121" s="1006"/>
      <c r="D121" s="1006"/>
      <c r="E121" s="1006"/>
      <c r="F121" s="839" t="s">
        <v>264</v>
      </c>
      <c r="G121" s="933">
        <v>41.98</v>
      </c>
      <c r="H121" s="933">
        <v>41.98</v>
      </c>
      <c r="I121" s="933">
        <v>41.98</v>
      </c>
      <c r="J121" s="945">
        <f t="shared" si="60"/>
        <v>125.94</v>
      </c>
      <c r="K121" s="933">
        <v>41.98</v>
      </c>
      <c r="L121" s="933">
        <v>41.98</v>
      </c>
      <c r="M121" s="933">
        <v>41.98</v>
      </c>
      <c r="N121" s="946">
        <f t="shared" si="61"/>
        <v>125.94</v>
      </c>
      <c r="O121" s="933">
        <v>41.98</v>
      </c>
      <c r="P121" s="933">
        <v>41.98</v>
      </c>
      <c r="Q121" s="933">
        <v>41.98</v>
      </c>
      <c r="R121" s="946">
        <f t="shared" si="62"/>
        <v>125.94</v>
      </c>
      <c r="S121" s="933">
        <v>41.98</v>
      </c>
      <c r="T121" s="933">
        <v>41.98</v>
      </c>
      <c r="U121" s="933">
        <v>41.98</v>
      </c>
      <c r="V121" s="946">
        <f t="shared" si="63"/>
        <v>125.94</v>
      </c>
      <c r="W121" s="333">
        <f t="shared" si="64"/>
        <v>503.76</v>
      </c>
      <c r="X121" s="19"/>
    </row>
    <row r="122" spans="2:40" s="361" customFormat="1" ht="17.100000000000001" customHeight="1" x14ac:dyDescent="0.25">
      <c r="B122" s="837" t="s">
        <v>814</v>
      </c>
      <c r="C122" s="838"/>
      <c r="D122" s="838"/>
      <c r="E122" s="838"/>
      <c r="F122" s="839" t="s">
        <v>27</v>
      </c>
      <c r="G122" s="844">
        <f>IF(ISERROR((G120-G121)/G121),0,((G120-G121)/G121))</f>
        <v>-0.25440686040971883</v>
      </c>
      <c r="H122" s="844">
        <f t="shared" ref="H122:W122" si="69">IF(ISERROR((H120-H121)/H121),0,((H120-H121)/H121))</f>
        <v>0.15197713196760368</v>
      </c>
      <c r="I122" s="844">
        <f t="shared" si="69"/>
        <v>-0.48404001905669364</v>
      </c>
      <c r="J122" s="844">
        <f t="shared" si="69"/>
        <v>-0.19548991583293635</v>
      </c>
      <c r="K122" s="844">
        <f t="shared" si="69"/>
        <v>-0.12101000476417322</v>
      </c>
      <c r="L122" s="844">
        <f t="shared" si="69"/>
        <v>-0.24154359218675556</v>
      </c>
      <c r="M122" s="844">
        <f t="shared" si="69"/>
        <v>-0.4383039542639352</v>
      </c>
      <c r="N122" s="844">
        <f t="shared" si="69"/>
        <v>-0.26695251707162132</v>
      </c>
      <c r="O122" s="844">
        <f t="shared" si="69"/>
        <v>-0.42829919009051926</v>
      </c>
      <c r="P122" s="844">
        <f t="shared" si="69"/>
        <v>-0.20152453549309199</v>
      </c>
      <c r="Q122" s="844">
        <f t="shared" si="69"/>
        <v>-0.20009528346831823</v>
      </c>
      <c r="R122" s="844">
        <f t="shared" si="69"/>
        <v>-0.27663966968397652</v>
      </c>
      <c r="S122" s="844">
        <f t="shared" si="69"/>
        <v>-1</v>
      </c>
      <c r="T122" s="844">
        <f t="shared" si="69"/>
        <v>-0.66650786088613623</v>
      </c>
      <c r="U122" s="844">
        <f t="shared" si="69"/>
        <v>-0.28394473558837541</v>
      </c>
      <c r="V122" s="844">
        <f t="shared" si="69"/>
        <v>-0.65015086549150392</v>
      </c>
      <c r="W122" s="844">
        <f t="shared" si="69"/>
        <v>-0.34730824202000948</v>
      </c>
      <c r="X122" s="19"/>
    </row>
    <row r="123" spans="2:40" s="361" customFormat="1" ht="27" customHeight="1" x14ac:dyDescent="0.25">
      <c r="B123" s="1067" t="s">
        <v>942</v>
      </c>
      <c r="C123" s="1068"/>
      <c r="D123" s="1068"/>
      <c r="E123" s="1069"/>
      <c r="F123" s="843" t="s">
        <v>27</v>
      </c>
      <c r="G123" s="334" t="s">
        <v>813</v>
      </c>
      <c r="H123" s="334" t="s">
        <v>813</v>
      </c>
      <c r="I123" s="334" t="s">
        <v>813</v>
      </c>
      <c r="J123" s="334" t="s">
        <v>813</v>
      </c>
      <c r="K123" s="334" t="s">
        <v>813</v>
      </c>
      <c r="L123" s="334" t="s">
        <v>813</v>
      </c>
      <c r="M123" s="334" t="s">
        <v>813</v>
      </c>
      <c r="N123" s="334" t="s">
        <v>813</v>
      </c>
      <c r="O123" s="334" t="s">
        <v>813</v>
      </c>
      <c r="P123" s="334" t="s">
        <v>813</v>
      </c>
      <c r="Q123" s="334" t="s">
        <v>813</v>
      </c>
      <c r="R123" s="334" t="s">
        <v>813</v>
      </c>
      <c r="S123" s="334" t="s">
        <v>813</v>
      </c>
      <c r="T123" s="334" t="s">
        <v>813</v>
      </c>
      <c r="U123" s="334" t="s">
        <v>813</v>
      </c>
      <c r="V123" s="334" t="s">
        <v>813</v>
      </c>
      <c r="W123" s="334" t="s">
        <v>813</v>
      </c>
      <c r="X123" s="840"/>
    </row>
    <row r="124" spans="2:40" ht="17.100000000000001" customHeight="1" x14ac:dyDescent="0.25">
      <c r="B124" s="1042" t="s">
        <v>272</v>
      </c>
      <c r="C124" s="1043"/>
      <c r="D124" s="1043"/>
      <c r="E124" s="1043"/>
      <c r="F124" s="1043"/>
      <c r="G124" s="1043"/>
      <c r="H124" s="1043"/>
      <c r="I124" s="1043"/>
      <c r="J124" s="1043"/>
      <c r="K124" s="1043"/>
      <c r="L124" s="1043"/>
      <c r="M124" s="1043"/>
      <c r="N124" s="1043"/>
      <c r="O124" s="1043"/>
      <c r="P124" s="1043"/>
      <c r="Q124" s="1043"/>
      <c r="R124" s="1043"/>
      <c r="S124" s="1043"/>
      <c r="T124" s="1043"/>
      <c r="U124" s="1043"/>
      <c r="V124" s="1043"/>
      <c r="W124" s="1043"/>
      <c r="X124" s="1044"/>
    </row>
    <row r="125" spans="2:40" ht="17.100000000000001" customHeight="1" x14ac:dyDescent="0.25">
      <c r="B125" s="1034" t="s">
        <v>31</v>
      </c>
      <c r="C125" s="1034"/>
      <c r="D125" s="1034"/>
      <c r="E125" s="1034"/>
      <c r="F125" s="32" t="s">
        <v>264</v>
      </c>
      <c r="G125" s="913">
        <v>0.52400000000000002</v>
      </c>
      <c r="H125" s="913">
        <v>0.52500000000000002</v>
      </c>
      <c r="I125" s="913">
        <v>0.86499999999999999</v>
      </c>
      <c r="J125" s="914">
        <f t="shared" ref="J125:J134" si="70">SUM(G125:I125)</f>
        <v>1.9139999999999999</v>
      </c>
      <c r="K125" s="913">
        <v>1.179</v>
      </c>
      <c r="L125" s="913">
        <v>0</v>
      </c>
      <c r="M125" s="934">
        <v>0.29299999999999998</v>
      </c>
      <c r="N125" s="914">
        <f t="shared" ref="N125:N134" si="71">SUM(K125:M125)</f>
        <v>1.472</v>
      </c>
      <c r="O125" s="934">
        <v>1.623</v>
      </c>
      <c r="P125" s="913">
        <v>0.86099999999999999</v>
      </c>
      <c r="Q125" s="934">
        <v>0.38700000000000001</v>
      </c>
      <c r="R125" s="914">
        <f t="shared" ref="R125:R134" si="72">SUM(O125:Q125)</f>
        <v>2.871</v>
      </c>
      <c r="S125" s="913">
        <v>0</v>
      </c>
      <c r="T125" s="913">
        <v>0</v>
      </c>
      <c r="U125" s="913">
        <v>0</v>
      </c>
      <c r="V125" s="914">
        <f t="shared" ref="V125:V134" si="73">SUM(S125:U125)</f>
        <v>0</v>
      </c>
      <c r="W125" s="914">
        <f t="shared" ref="W125:W134" si="74">SUM(J125,N125,R125,V125)</f>
        <v>6.2569999999999997</v>
      </c>
      <c r="X125" s="19">
        <f t="shared" ref="X125:X134" si="75">AVERAGE(J125,N125,R125,V125)</f>
        <v>1.5642499999999999</v>
      </c>
    </row>
    <row r="126" spans="2:40" ht="17.100000000000001" customHeight="1" x14ac:dyDescent="0.25">
      <c r="B126" s="1135" t="s">
        <v>941</v>
      </c>
      <c r="C126" s="1014"/>
      <c r="D126" s="1014"/>
      <c r="E126" s="1014"/>
      <c r="F126" s="32" t="s">
        <v>264</v>
      </c>
      <c r="G126" s="913">
        <v>6.78</v>
      </c>
      <c r="H126" s="913">
        <v>20.6</v>
      </c>
      <c r="I126" s="913">
        <v>8.94</v>
      </c>
      <c r="J126" s="914">
        <f t="shared" si="70"/>
        <v>36.32</v>
      </c>
      <c r="K126" s="913">
        <v>2.78</v>
      </c>
      <c r="L126" s="913">
        <v>5.28</v>
      </c>
      <c r="M126" s="934">
        <v>0.46</v>
      </c>
      <c r="N126" s="914">
        <f t="shared" si="71"/>
        <v>8.5200000000000014</v>
      </c>
      <c r="O126" s="913">
        <v>6.8</v>
      </c>
      <c r="P126" s="913">
        <v>3.66</v>
      </c>
      <c r="Q126" s="913">
        <v>12.06</v>
      </c>
      <c r="R126" s="914">
        <f t="shared" si="72"/>
        <v>22.520000000000003</v>
      </c>
      <c r="S126" s="913">
        <v>0</v>
      </c>
      <c r="T126" s="913">
        <v>0</v>
      </c>
      <c r="U126" s="913">
        <v>2.2599999999999998</v>
      </c>
      <c r="V126" s="914">
        <f t="shared" si="73"/>
        <v>2.2599999999999998</v>
      </c>
      <c r="W126" s="914">
        <f t="shared" si="74"/>
        <v>69.620000000000019</v>
      </c>
      <c r="X126" s="19">
        <f t="shared" si="75"/>
        <v>17.405000000000005</v>
      </c>
    </row>
    <row r="127" spans="2:40" ht="17.100000000000001" customHeight="1" x14ac:dyDescent="0.25">
      <c r="B127" s="1034" t="s">
        <v>245</v>
      </c>
      <c r="C127" s="1034"/>
      <c r="D127" s="1034"/>
      <c r="E127" s="1034"/>
      <c r="F127" s="32" t="s">
        <v>264</v>
      </c>
      <c r="G127" s="913">
        <v>0</v>
      </c>
      <c r="H127" s="913">
        <v>1.1599999999999999</v>
      </c>
      <c r="I127" s="913">
        <v>1.08</v>
      </c>
      <c r="J127" s="914">
        <f>SUM(G127:I127)</f>
        <v>2.2400000000000002</v>
      </c>
      <c r="K127" s="913">
        <v>0.68</v>
      </c>
      <c r="L127" s="913">
        <v>0</v>
      </c>
      <c r="M127" s="934">
        <v>0.82</v>
      </c>
      <c r="N127" s="914">
        <f>SUM(K127:M127)</f>
        <v>1.5</v>
      </c>
      <c r="O127" s="913">
        <v>0</v>
      </c>
      <c r="P127" s="913">
        <v>1.1000000000000001</v>
      </c>
      <c r="Q127" s="913">
        <v>1.44</v>
      </c>
      <c r="R127" s="914">
        <f>SUM(O127:Q127)</f>
        <v>2.54</v>
      </c>
      <c r="S127" s="913">
        <v>0</v>
      </c>
      <c r="T127" s="913">
        <v>0</v>
      </c>
      <c r="U127" s="913">
        <v>0</v>
      </c>
      <c r="V127" s="914">
        <f>SUM(S127:U127)</f>
        <v>0</v>
      </c>
      <c r="W127" s="914">
        <f>SUM(J127,N127,R127,V127)</f>
        <v>6.28</v>
      </c>
      <c r="X127" s="19">
        <f>AVERAGE(J127,N127,R127,V127)</f>
        <v>1.57</v>
      </c>
    </row>
    <row r="128" spans="2:40" ht="17.100000000000001" customHeight="1" x14ac:dyDescent="0.25">
      <c r="B128" s="979" t="s">
        <v>197</v>
      </c>
      <c r="C128" s="980"/>
      <c r="D128" s="980"/>
      <c r="E128" s="981"/>
      <c r="F128" s="32" t="s">
        <v>264</v>
      </c>
      <c r="G128" s="913">
        <v>0.74399999999999999</v>
      </c>
      <c r="H128" s="913">
        <v>0.38400000000000001</v>
      </c>
      <c r="I128" s="913">
        <v>0</v>
      </c>
      <c r="J128" s="914">
        <f t="shared" si="70"/>
        <v>1.1280000000000001</v>
      </c>
      <c r="K128" s="913">
        <v>0.624</v>
      </c>
      <c r="L128" s="913">
        <v>0.51600000000000001</v>
      </c>
      <c r="M128" s="913">
        <v>0</v>
      </c>
      <c r="N128" s="914">
        <f t="shared" si="71"/>
        <v>1.1400000000000001</v>
      </c>
      <c r="O128" s="913">
        <v>1.236</v>
      </c>
      <c r="P128" s="913">
        <v>0</v>
      </c>
      <c r="Q128" s="913">
        <v>0.36</v>
      </c>
      <c r="R128" s="914">
        <f t="shared" si="72"/>
        <v>1.5960000000000001</v>
      </c>
      <c r="S128" s="913">
        <v>0</v>
      </c>
      <c r="T128" s="913">
        <v>0</v>
      </c>
      <c r="U128" s="913">
        <v>0</v>
      </c>
      <c r="V128" s="914">
        <f t="shared" si="73"/>
        <v>0</v>
      </c>
      <c r="W128" s="914">
        <f t="shared" si="74"/>
        <v>3.8640000000000003</v>
      </c>
      <c r="X128" s="19">
        <f t="shared" si="75"/>
        <v>0.96600000000000008</v>
      </c>
    </row>
    <row r="129" spans="2:27" ht="17.100000000000001" customHeight="1" x14ac:dyDescent="0.25">
      <c r="B129" s="979" t="s">
        <v>198</v>
      </c>
      <c r="C129" s="980"/>
      <c r="D129" s="980"/>
      <c r="E129" s="981"/>
      <c r="F129" s="32" t="s">
        <v>264</v>
      </c>
      <c r="G129" s="913">
        <v>3.956</v>
      </c>
      <c r="H129" s="913">
        <v>0.17599999999999999</v>
      </c>
      <c r="I129" s="913">
        <v>0.36599999999999999</v>
      </c>
      <c r="J129" s="914">
        <f t="shared" si="70"/>
        <v>4.4979999999999993</v>
      </c>
      <c r="K129" s="913">
        <v>0.124</v>
      </c>
      <c r="L129" s="913">
        <v>3.052</v>
      </c>
      <c r="M129" s="934">
        <v>0.316</v>
      </c>
      <c r="N129" s="914">
        <f t="shared" si="71"/>
        <v>3.492</v>
      </c>
      <c r="O129" s="913">
        <v>0.19600000000000001</v>
      </c>
      <c r="P129" s="913">
        <v>3.6749999999999998</v>
      </c>
      <c r="Q129" s="934">
        <v>3.3660000000000001</v>
      </c>
      <c r="R129" s="914">
        <f t="shared" si="72"/>
        <v>7.2370000000000001</v>
      </c>
      <c r="S129" s="913">
        <v>0</v>
      </c>
      <c r="T129" s="913">
        <v>0</v>
      </c>
      <c r="U129" s="913">
        <v>0</v>
      </c>
      <c r="V129" s="914">
        <f t="shared" si="73"/>
        <v>0</v>
      </c>
      <c r="W129" s="914">
        <f t="shared" si="74"/>
        <v>15.227</v>
      </c>
      <c r="X129" s="19">
        <f t="shared" si="75"/>
        <v>3.8067500000000001</v>
      </c>
    </row>
    <row r="130" spans="2:27" ht="17.100000000000001" customHeight="1" x14ac:dyDescent="0.25">
      <c r="B130" s="979" t="s">
        <v>226</v>
      </c>
      <c r="C130" s="980"/>
      <c r="D130" s="980"/>
      <c r="E130" s="981"/>
      <c r="F130" s="32" t="s">
        <v>264</v>
      </c>
      <c r="G130" s="913">
        <v>119.48099999999999</v>
      </c>
      <c r="H130" s="913">
        <v>121.124</v>
      </c>
      <c r="I130" s="913">
        <v>67.91</v>
      </c>
      <c r="J130" s="914">
        <f>SUM(G130:I130)</f>
        <v>308.51499999999999</v>
      </c>
      <c r="K130" s="913">
        <v>112.386</v>
      </c>
      <c r="L130" s="913">
        <v>76.099999999999994</v>
      </c>
      <c r="M130" s="934">
        <v>38.360999999999997</v>
      </c>
      <c r="N130" s="914">
        <f>SUM(K130:M130)</f>
        <v>226.84699999999998</v>
      </c>
      <c r="O130" s="913">
        <v>77.53</v>
      </c>
      <c r="P130" s="913">
        <v>181.78399999999999</v>
      </c>
      <c r="Q130" s="934">
        <v>120.121</v>
      </c>
      <c r="R130" s="914">
        <f>SUM(O130:Q130)</f>
        <v>379.43499999999995</v>
      </c>
      <c r="S130" s="913">
        <v>23.5</v>
      </c>
      <c r="T130" s="913">
        <v>41.98</v>
      </c>
      <c r="U130" s="913">
        <v>13.86</v>
      </c>
      <c r="V130" s="914">
        <f t="shared" si="73"/>
        <v>79.339999999999989</v>
      </c>
      <c r="W130" s="914">
        <f>SUM(J130,N130,R130,V130)</f>
        <v>994.13699999999994</v>
      </c>
      <c r="X130" s="19">
        <f>AVERAGE(J130,N130,R130,V130)</f>
        <v>248.53424999999999</v>
      </c>
    </row>
    <row r="131" spans="2:27" ht="17.100000000000001" customHeight="1" x14ac:dyDescent="0.25">
      <c r="B131" s="979" t="s">
        <v>21</v>
      </c>
      <c r="C131" s="980"/>
      <c r="D131" s="980"/>
      <c r="E131" s="981"/>
      <c r="F131" s="32" t="s">
        <v>264</v>
      </c>
      <c r="G131" s="913">
        <v>2.12</v>
      </c>
      <c r="H131" s="913">
        <v>19.16</v>
      </c>
      <c r="I131" s="913">
        <v>5.52</v>
      </c>
      <c r="J131" s="914">
        <f>SUM(G131:I131)</f>
        <v>26.8</v>
      </c>
      <c r="K131" s="913">
        <v>6.66</v>
      </c>
      <c r="L131" s="913">
        <v>4.5599999999999996</v>
      </c>
      <c r="M131" s="913">
        <v>1.5</v>
      </c>
      <c r="N131" s="914">
        <f>SUM(K131:M131)</f>
        <v>12.719999999999999</v>
      </c>
      <c r="O131" s="913">
        <v>2.54</v>
      </c>
      <c r="P131" s="913">
        <v>1.92</v>
      </c>
      <c r="Q131" s="913">
        <v>0</v>
      </c>
      <c r="R131" s="914">
        <f>SUM(O131:Q131)</f>
        <v>4.46</v>
      </c>
      <c r="S131" s="913">
        <v>0</v>
      </c>
      <c r="T131" s="913">
        <v>0</v>
      </c>
      <c r="U131" s="913">
        <v>3.58</v>
      </c>
      <c r="V131" s="914">
        <f t="shared" si="73"/>
        <v>3.58</v>
      </c>
      <c r="W131" s="914">
        <f>SUM(J131,N131,R131,V131)</f>
        <v>47.559999999999995</v>
      </c>
      <c r="X131" s="19">
        <f>AVERAGE(J131,N131,R131,V131)</f>
        <v>11.889999999999999</v>
      </c>
    </row>
    <row r="132" spans="2:27" ht="17.100000000000001" customHeight="1" x14ac:dyDescent="0.25">
      <c r="B132" s="979" t="s">
        <v>199</v>
      </c>
      <c r="C132" s="980"/>
      <c r="D132" s="980"/>
      <c r="E132" s="981"/>
      <c r="F132" s="32" t="s">
        <v>264</v>
      </c>
      <c r="G132" s="913">
        <v>0</v>
      </c>
      <c r="H132" s="913">
        <v>0</v>
      </c>
      <c r="I132" s="913">
        <v>0</v>
      </c>
      <c r="J132" s="914">
        <f t="shared" si="70"/>
        <v>0</v>
      </c>
      <c r="K132" s="913">
        <v>0</v>
      </c>
      <c r="L132" s="913">
        <v>0</v>
      </c>
      <c r="M132" s="913">
        <v>0</v>
      </c>
      <c r="N132" s="914">
        <f t="shared" si="71"/>
        <v>0</v>
      </c>
      <c r="O132" s="913">
        <v>0</v>
      </c>
      <c r="P132" s="913">
        <v>0</v>
      </c>
      <c r="Q132" s="913">
        <v>0</v>
      </c>
      <c r="R132" s="914">
        <f t="shared" si="72"/>
        <v>0</v>
      </c>
      <c r="S132" s="913">
        <v>0</v>
      </c>
      <c r="T132" s="913">
        <v>0</v>
      </c>
      <c r="U132" s="913">
        <v>0</v>
      </c>
      <c r="V132" s="914">
        <f t="shared" si="73"/>
        <v>0</v>
      </c>
      <c r="W132" s="914">
        <f t="shared" si="74"/>
        <v>0</v>
      </c>
      <c r="X132" s="19">
        <f t="shared" si="75"/>
        <v>0</v>
      </c>
    </row>
    <row r="133" spans="2:27" ht="17.100000000000001" customHeight="1" x14ac:dyDescent="0.25">
      <c r="B133" s="1034" t="s">
        <v>200</v>
      </c>
      <c r="C133" s="1034"/>
      <c r="D133" s="1034"/>
      <c r="E133" s="1034"/>
      <c r="F133" s="32" t="s">
        <v>264</v>
      </c>
      <c r="G133" s="913">
        <v>3.64</v>
      </c>
      <c r="H133" s="913">
        <v>3.36</v>
      </c>
      <c r="I133" s="913">
        <v>1.82</v>
      </c>
      <c r="J133" s="914">
        <f t="shared" si="70"/>
        <v>8.82</v>
      </c>
      <c r="K133" s="913">
        <v>0.63</v>
      </c>
      <c r="L133" s="913">
        <v>8.4</v>
      </c>
      <c r="M133" s="934">
        <v>1.19</v>
      </c>
      <c r="N133" s="914">
        <f t="shared" si="71"/>
        <v>10.220000000000001</v>
      </c>
      <c r="O133" s="913">
        <v>7.35</v>
      </c>
      <c r="P133" s="913">
        <v>0</v>
      </c>
      <c r="Q133" s="913">
        <v>2.87</v>
      </c>
      <c r="R133" s="914">
        <f t="shared" si="72"/>
        <v>10.219999999999999</v>
      </c>
      <c r="S133" s="913">
        <v>0</v>
      </c>
      <c r="T133" s="913">
        <v>2.1</v>
      </c>
      <c r="U133" s="913">
        <v>0</v>
      </c>
      <c r="V133" s="914">
        <f t="shared" si="73"/>
        <v>2.1</v>
      </c>
      <c r="W133" s="914">
        <f t="shared" si="74"/>
        <v>31.36</v>
      </c>
      <c r="X133" s="19">
        <f t="shared" si="75"/>
        <v>7.84</v>
      </c>
    </row>
    <row r="134" spans="2:27" ht="16.5" customHeight="1" x14ac:dyDescent="0.25">
      <c r="B134" s="979" t="s">
        <v>201</v>
      </c>
      <c r="C134" s="980"/>
      <c r="D134" s="980"/>
      <c r="E134" s="981"/>
      <c r="F134" s="32" t="s">
        <v>264</v>
      </c>
      <c r="G134" s="913">
        <v>5.915</v>
      </c>
      <c r="H134" s="913">
        <v>0</v>
      </c>
      <c r="I134" s="913">
        <v>0</v>
      </c>
      <c r="J134" s="914">
        <f t="shared" si="70"/>
        <v>5.915</v>
      </c>
      <c r="K134" s="913">
        <v>7.1890000000000001</v>
      </c>
      <c r="L134" s="913">
        <v>0</v>
      </c>
      <c r="M134" s="934">
        <v>5.0049999999999999</v>
      </c>
      <c r="N134" s="914">
        <f t="shared" si="71"/>
        <v>12.193999999999999</v>
      </c>
      <c r="O134" s="913">
        <v>0</v>
      </c>
      <c r="P134" s="913">
        <v>5.6420000000000003</v>
      </c>
      <c r="Q134" s="913">
        <v>3.64</v>
      </c>
      <c r="R134" s="914">
        <f t="shared" si="72"/>
        <v>9.282</v>
      </c>
      <c r="S134" s="913">
        <v>0</v>
      </c>
      <c r="T134" s="913">
        <v>0</v>
      </c>
      <c r="U134" s="913">
        <v>0</v>
      </c>
      <c r="V134" s="914">
        <f t="shared" si="73"/>
        <v>0</v>
      </c>
      <c r="W134" s="914">
        <f t="shared" si="74"/>
        <v>27.390999999999998</v>
      </c>
      <c r="X134" s="19">
        <f t="shared" si="75"/>
        <v>6.8477499999999996</v>
      </c>
    </row>
    <row r="135" spans="2:27" ht="17.100000000000001" customHeight="1" x14ac:dyDescent="0.25">
      <c r="B135" s="1031" t="s">
        <v>30</v>
      </c>
      <c r="C135" s="1032"/>
      <c r="D135" s="1032"/>
      <c r="E135" s="1033"/>
      <c r="F135" s="48" t="s">
        <v>264</v>
      </c>
      <c r="G135" s="916">
        <f>SUM(G125:G134)</f>
        <v>143.15999999999997</v>
      </c>
      <c r="H135" s="916">
        <f>SUM(H125:H134)</f>
        <v>166.489</v>
      </c>
      <c r="I135" s="936">
        <f>SUM(I125:I134)</f>
        <v>86.500999999999991</v>
      </c>
      <c r="J135" s="916">
        <f>SUM(G135:I135)</f>
        <v>396.15</v>
      </c>
      <c r="K135" s="916">
        <f>SUM(K125:K134)</f>
        <v>132.25199999999998</v>
      </c>
      <c r="L135" s="916">
        <f>SUM(L125:L134)</f>
        <v>97.908000000000001</v>
      </c>
      <c r="M135" s="916">
        <f>SUM(M125:M134)</f>
        <v>47.945</v>
      </c>
      <c r="N135" s="916">
        <f>SUM(K135:M135)</f>
        <v>278.10499999999996</v>
      </c>
      <c r="O135" s="916">
        <f>SUM(O125:O134)</f>
        <v>97.275000000000006</v>
      </c>
      <c r="P135" s="916">
        <f>SUM(P125:P134)</f>
        <v>198.64199999999997</v>
      </c>
      <c r="Q135" s="916">
        <f>SUM(Q125:Q134)</f>
        <v>144.24399999999997</v>
      </c>
      <c r="R135" s="916">
        <f>SUM(O135:Q135)</f>
        <v>440.16099999999994</v>
      </c>
      <c r="S135" s="916">
        <f>SUM(S125:S134)</f>
        <v>23.5</v>
      </c>
      <c r="T135" s="916">
        <f>SUM(T125:T134)</f>
        <v>44.08</v>
      </c>
      <c r="U135" s="916">
        <f>SUM(U125:U134)</f>
        <v>19.699999999999996</v>
      </c>
      <c r="V135" s="916">
        <f>SUM(S135:U135)</f>
        <v>87.28</v>
      </c>
      <c r="W135" s="916">
        <f>SUM(J135,N135,R135,V135)</f>
        <v>1201.6959999999997</v>
      </c>
      <c r="X135" s="21">
        <f>AVERAGE(J135,N135,R135,V135)</f>
        <v>300.42399999999992</v>
      </c>
    </row>
    <row r="136" spans="2:27" ht="17.100000000000001" customHeight="1" x14ac:dyDescent="0.25">
      <c r="B136" s="1031" t="s">
        <v>32</v>
      </c>
      <c r="C136" s="1032"/>
      <c r="D136" s="1032"/>
      <c r="E136" s="1033"/>
      <c r="F136" s="835" t="s">
        <v>27</v>
      </c>
      <c r="G136" s="22">
        <f>IF(ISERROR(G135/G141),0,(G135/G141))</f>
        <v>0.82058924681875489</v>
      </c>
      <c r="H136" s="22">
        <f t="shared" ref="H136:W136" si="76">IF(ISERROR(H135/H141),0,(H135/H141))</f>
        <v>0.77491168215816697</v>
      </c>
      <c r="I136" s="22">
        <f t="shared" si="76"/>
        <v>0.79947392451204924</v>
      </c>
      <c r="J136" s="22">
        <f t="shared" si="76"/>
        <v>0.7962711635468408</v>
      </c>
      <c r="K136" s="22">
        <f t="shared" si="76"/>
        <v>0.78179384836561738</v>
      </c>
      <c r="L136" s="22">
        <f t="shared" si="76"/>
        <v>0.7509514598254623</v>
      </c>
      <c r="M136" s="22">
        <f t="shared" si="76"/>
        <v>0.67010583045882233</v>
      </c>
      <c r="N136" s="22">
        <f t="shared" si="76"/>
        <v>0.74942372749815533</v>
      </c>
      <c r="O136" s="22">
        <f t="shared" si="76"/>
        <v>0.80210265924551638</v>
      </c>
      <c r="P136" s="22">
        <f t="shared" si="76"/>
        <v>0.85554619984796376</v>
      </c>
      <c r="Q136" s="22">
        <f t="shared" si="76"/>
        <v>0.81108451430463979</v>
      </c>
      <c r="R136" s="22">
        <f t="shared" si="76"/>
        <v>0.82846443442034534</v>
      </c>
      <c r="S136" s="22">
        <f t="shared" si="76"/>
        <v>1</v>
      </c>
      <c r="T136" s="22">
        <f t="shared" si="76"/>
        <v>0.75895316804407709</v>
      </c>
      <c r="U136" s="22">
        <f t="shared" si="76"/>
        <v>0.39554817555913846</v>
      </c>
      <c r="V136" s="22">
        <f t="shared" si="76"/>
        <v>0.6643107281463615</v>
      </c>
      <c r="W136" s="22">
        <f t="shared" si="76"/>
        <v>0.7847657374722935</v>
      </c>
      <c r="X136" s="836">
        <v>0</v>
      </c>
    </row>
    <row r="137" spans="2:27" ht="17.100000000000001" customHeight="1" x14ac:dyDescent="0.25">
      <c r="B137" s="1045" t="s">
        <v>153</v>
      </c>
      <c r="C137" s="1046"/>
      <c r="D137" s="1046"/>
      <c r="E137" s="1046"/>
      <c r="F137" s="1046"/>
      <c r="G137" s="1046"/>
      <c r="H137" s="1046"/>
      <c r="I137" s="1046"/>
      <c r="J137" s="1046"/>
      <c r="K137" s="1046"/>
      <c r="L137" s="1046"/>
      <c r="M137" s="1046"/>
      <c r="N137" s="1046"/>
      <c r="O137" s="1046"/>
      <c r="P137" s="1046"/>
      <c r="Q137" s="1046"/>
      <c r="R137" s="1046"/>
      <c r="S137" s="1046"/>
      <c r="T137" s="1046"/>
      <c r="U137" s="1046"/>
      <c r="V137" s="1046"/>
      <c r="W137" s="1046"/>
      <c r="X137" s="1047"/>
    </row>
    <row r="138" spans="2:27" ht="17.100000000000001" customHeight="1" x14ac:dyDescent="0.25">
      <c r="B138" s="1034" t="s">
        <v>206</v>
      </c>
      <c r="C138" s="1034"/>
      <c r="D138" s="1034"/>
      <c r="E138" s="1034"/>
      <c r="F138" s="32" t="s">
        <v>264</v>
      </c>
      <c r="G138" s="913">
        <v>0</v>
      </c>
      <c r="H138" s="913">
        <v>0</v>
      </c>
      <c r="I138" s="913">
        <v>3.6400000000000002E-2</v>
      </c>
      <c r="J138" s="914">
        <f>SUM(G138:I138)</f>
        <v>3.6400000000000002E-2</v>
      </c>
      <c r="K138" s="948">
        <v>1.2800000000000001E-2</v>
      </c>
      <c r="L138" s="913">
        <v>1.06E-2</v>
      </c>
      <c r="M138" s="948">
        <v>2.3400000000000001E-2</v>
      </c>
      <c r="N138" s="914">
        <f>SUM(K138:M138)</f>
        <v>4.6800000000000001E-2</v>
      </c>
      <c r="O138" s="913">
        <v>0</v>
      </c>
      <c r="P138" s="913">
        <v>1.95E-2</v>
      </c>
      <c r="Q138" s="948">
        <v>1.6899999999999998E-2</v>
      </c>
      <c r="R138" s="914">
        <f>SUM(O138:Q138)</f>
        <v>3.6400000000000002E-2</v>
      </c>
      <c r="S138" s="913">
        <v>0</v>
      </c>
      <c r="T138" s="913">
        <v>0</v>
      </c>
      <c r="U138" s="948">
        <v>4.4299999999999999E-2</v>
      </c>
      <c r="V138" s="914">
        <f>SUM(S138:U138)</f>
        <v>4.4299999999999999E-2</v>
      </c>
      <c r="W138" s="914">
        <f>SUM(J138,N138,R138,V138)</f>
        <v>0.16389999999999999</v>
      </c>
      <c r="X138" s="917">
        <f>AVERAGE(J138,N138,R138,V138)</f>
        <v>4.0974999999999998E-2</v>
      </c>
    </row>
    <row r="139" spans="2:27" ht="17.100000000000001" customHeight="1" x14ac:dyDescent="0.25">
      <c r="B139" s="1034" t="s">
        <v>207</v>
      </c>
      <c r="C139" s="1034"/>
      <c r="D139" s="1034"/>
      <c r="E139" s="1034"/>
      <c r="F139" s="32" t="s">
        <v>264</v>
      </c>
      <c r="G139" s="913">
        <v>0</v>
      </c>
      <c r="H139" s="913">
        <v>0</v>
      </c>
      <c r="I139" s="913">
        <v>0</v>
      </c>
      <c r="J139" s="914">
        <f>SUM(G139:I139)</f>
        <v>0</v>
      </c>
      <c r="K139" s="913">
        <v>0</v>
      </c>
      <c r="L139" s="913">
        <v>0.62</v>
      </c>
      <c r="M139" s="913">
        <v>0</v>
      </c>
      <c r="N139" s="914">
        <f>SUM(K139:M139)</f>
        <v>0.62</v>
      </c>
      <c r="O139" s="913">
        <v>0</v>
      </c>
      <c r="P139" s="913">
        <v>0</v>
      </c>
      <c r="Q139" s="913">
        <v>0</v>
      </c>
      <c r="R139" s="914">
        <f>SUM(O139:Q139)</f>
        <v>0</v>
      </c>
      <c r="S139" s="913">
        <v>0</v>
      </c>
      <c r="T139" s="913">
        <v>0</v>
      </c>
      <c r="U139" s="913">
        <v>0</v>
      </c>
      <c r="V139" s="914">
        <f>SUM(S139:U139)</f>
        <v>0</v>
      </c>
      <c r="W139" s="914">
        <f>SUM(J139,N139,R139,V139)</f>
        <v>0.62</v>
      </c>
      <c r="X139" s="917">
        <f>AVERAGE(J139,N139,R139,V139)</f>
        <v>0.155</v>
      </c>
    </row>
    <row r="140" spans="2:27" ht="17.100000000000001" customHeight="1" x14ac:dyDescent="0.25">
      <c r="B140" s="1035" t="s">
        <v>208</v>
      </c>
      <c r="C140" s="1035"/>
      <c r="D140" s="1035"/>
      <c r="E140" s="1035"/>
      <c r="F140" s="48" t="s">
        <v>264</v>
      </c>
      <c r="G140" s="915">
        <f t="shared" ref="G140:V140" si="77">SUM(G138,G139)</f>
        <v>0</v>
      </c>
      <c r="H140" s="915">
        <f t="shared" si="77"/>
        <v>0</v>
      </c>
      <c r="I140" s="915">
        <f t="shared" si="77"/>
        <v>3.6400000000000002E-2</v>
      </c>
      <c r="J140" s="915">
        <f t="shared" si="77"/>
        <v>3.6400000000000002E-2</v>
      </c>
      <c r="K140" s="915">
        <f t="shared" si="77"/>
        <v>1.2800000000000001E-2</v>
      </c>
      <c r="L140" s="915">
        <f t="shared" si="77"/>
        <v>0.63060000000000005</v>
      </c>
      <c r="M140" s="949">
        <f t="shared" si="77"/>
        <v>2.3400000000000001E-2</v>
      </c>
      <c r="N140" s="915">
        <f t="shared" si="77"/>
        <v>0.66679999999999995</v>
      </c>
      <c r="O140" s="915">
        <f t="shared" si="77"/>
        <v>0</v>
      </c>
      <c r="P140" s="915">
        <f t="shared" si="77"/>
        <v>1.95E-2</v>
      </c>
      <c r="Q140" s="915">
        <f t="shared" si="77"/>
        <v>1.6899999999999998E-2</v>
      </c>
      <c r="R140" s="915">
        <f t="shared" si="77"/>
        <v>3.6400000000000002E-2</v>
      </c>
      <c r="S140" s="915">
        <f t="shared" si="77"/>
        <v>0</v>
      </c>
      <c r="T140" s="915">
        <f t="shared" si="77"/>
        <v>0</v>
      </c>
      <c r="U140" s="915">
        <f t="shared" si="77"/>
        <v>4.4299999999999999E-2</v>
      </c>
      <c r="V140" s="915">
        <f t="shared" si="77"/>
        <v>4.4299999999999999E-2</v>
      </c>
      <c r="W140" s="916">
        <f>SUM(J140,N140,R140,V140)</f>
        <v>0.78389999999999993</v>
      </c>
      <c r="X140" s="917">
        <f>AVERAGE(J140,N140,R140,V140)</f>
        <v>0.19597499999999998</v>
      </c>
    </row>
    <row r="141" spans="2:27" ht="17.100000000000001" customHeight="1" x14ac:dyDescent="0.25">
      <c r="B141" s="1031" t="s">
        <v>209</v>
      </c>
      <c r="C141" s="1032"/>
      <c r="D141" s="1032"/>
      <c r="E141" s="1033"/>
      <c r="F141" s="48" t="s">
        <v>264</v>
      </c>
      <c r="G141" s="916">
        <f t="shared" ref="G141:V141" si="78">G116+G118+G135+G140</f>
        <v>174.45999999999998</v>
      </c>
      <c r="H141" s="916">
        <f t="shared" si="78"/>
        <v>214.84899999999999</v>
      </c>
      <c r="I141" s="916">
        <f t="shared" si="78"/>
        <v>108.19739999999999</v>
      </c>
      <c r="J141" s="916">
        <f t="shared" si="78"/>
        <v>497.50639999999999</v>
      </c>
      <c r="K141" s="916">
        <f t="shared" si="78"/>
        <v>169.16479999999999</v>
      </c>
      <c r="L141" s="916">
        <f t="shared" si="78"/>
        <v>130.37859999999998</v>
      </c>
      <c r="M141" s="916">
        <f t="shared" si="78"/>
        <v>71.548400000000001</v>
      </c>
      <c r="N141" s="916">
        <f t="shared" si="78"/>
        <v>371.09179999999998</v>
      </c>
      <c r="O141" s="916">
        <f t="shared" si="78"/>
        <v>121.27500000000001</v>
      </c>
      <c r="P141" s="916">
        <f t="shared" si="78"/>
        <v>232.18149999999997</v>
      </c>
      <c r="Q141" s="916">
        <f t="shared" si="78"/>
        <v>177.84089999999995</v>
      </c>
      <c r="R141" s="916">
        <f t="shared" si="78"/>
        <v>531.29739999999993</v>
      </c>
      <c r="S141" s="916">
        <f t="shared" si="78"/>
        <v>23.5</v>
      </c>
      <c r="T141" s="916">
        <f t="shared" si="78"/>
        <v>58.08</v>
      </c>
      <c r="U141" s="916">
        <f t="shared" si="78"/>
        <v>49.804299999999991</v>
      </c>
      <c r="V141" s="916">
        <f t="shared" si="78"/>
        <v>131.3843</v>
      </c>
      <c r="W141" s="916">
        <f>SUM(J141,N141,R141,V141)</f>
        <v>1531.2798999999998</v>
      </c>
      <c r="X141" s="917">
        <f>AVERAGE(J141,N141,R141,V141)</f>
        <v>382.81997499999994</v>
      </c>
    </row>
    <row r="142" spans="2:27" ht="15.95" customHeight="1" x14ac:dyDescent="0.25">
      <c r="B142" s="1075" t="s">
        <v>629</v>
      </c>
      <c r="C142" s="1076"/>
      <c r="D142" s="1076"/>
      <c r="E142" s="1077"/>
      <c r="F142" s="687" t="s">
        <v>630</v>
      </c>
      <c r="G142" s="688"/>
      <c r="H142" s="688"/>
      <c r="I142" s="688"/>
      <c r="J142" s="689">
        <f>SUM(G142:I142)</f>
        <v>0</v>
      </c>
      <c r="K142" s="688"/>
      <c r="L142" s="688"/>
      <c r="M142" s="688">
        <v>0</v>
      </c>
      <c r="N142" s="690">
        <f>SUM(K142:M142)</f>
        <v>0</v>
      </c>
      <c r="O142" s="363"/>
      <c r="P142" s="363"/>
      <c r="Q142" s="363">
        <v>0</v>
      </c>
      <c r="R142" s="690">
        <f>SUM(O142:Q142)</f>
        <v>0</v>
      </c>
      <c r="S142" s="363"/>
      <c r="T142" s="363"/>
      <c r="U142" s="363">
        <v>0</v>
      </c>
      <c r="V142" s="690">
        <f>SUM(S142:U142)</f>
        <v>0</v>
      </c>
      <c r="W142" s="690">
        <f>J142+N142+R142+V142</f>
        <v>0</v>
      </c>
      <c r="X142" s="23">
        <f t="shared" ref="X142" si="79">AVERAGE(V142,R142,N142,J142)</f>
        <v>0</v>
      </c>
    </row>
    <row r="143" spans="2:27" ht="15.95" customHeight="1" x14ac:dyDescent="0.25">
      <c r="B143" s="1061" t="s">
        <v>935</v>
      </c>
      <c r="C143" s="1062"/>
      <c r="D143" s="1062"/>
      <c r="E143" s="1062"/>
      <c r="F143" s="1062"/>
      <c r="G143" s="1062"/>
      <c r="H143" s="1062"/>
      <c r="I143" s="1062"/>
      <c r="J143" s="1062"/>
      <c r="K143" s="1062"/>
      <c r="L143" s="1062"/>
      <c r="M143" s="1062"/>
      <c r="N143" s="1062"/>
      <c r="O143" s="1062"/>
      <c r="P143" s="1062"/>
      <c r="Q143" s="1062"/>
      <c r="R143" s="1062"/>
      <c r="S143" s="1062"/>
      <c r="T143" s="1062"/>
      <c r="U143" s="1062"/>
      <c r="V143" s="1062"/>
      <c r="W143" s="1062"/>
      <c r="X143" s="1062"/>
      <c r="Y143" s="10"/>
      <c r="Z143" s="10"/>
      <c r="AA143" s="10"/>
    </row>
    <row r="144" spans="2:27" ht="15.95" customHeight="1" x14ac:dyDescent="0.25">
      <c r="B144" s="978" t="s">
        <v>936</v>
      </c>
      <c r="C144" s="978"/>
      <c r="D144" s="978"/>
      <c r="E144" s="978"/>
      <c r="F144" s="897" t="s">
        <v>264</v>
      </c>
      <c r="G144" s="8">
        <v>316193.5</v>
      </c>
      <c r="H144" s="8">
        <v>320134.5</v>
      </c>
      <c r="I144" s="8">
        <v>259914.2</v>
      </c>
      <c r="J144" s="900">
        <f>SUM(G144:I144)</f>
        <v>896242.2</v>
      </c>
      <c r="K144" s="8">
        <v>287541.8</v>
      </c>
      <c r="L144" s="8">
        <v>259914.2</v>
      </c>
      <c r="M144" s="8">
        <v>227408.3</v>
      </c>
      <c r="N144" s="899">
        <f>SUM(K144:M144)</f>
        <v>774864.3</v>
      </c>
      <c r="O144" s="671">
        <v>207813.9</v>
      </c>
      <c r="P144" s="671">
        <v>288403.5</v>
      </c>
      <c r="Q144" s="961">
        <v>244609.4</v>
      </c>
      <c r="R144" s="899">
        <f>SUM(O144:Q144)</f>
        <v>740826.8</v>
      </c>
      <c r="S144" s="671">
        <v>89076.4</v>
      </c>
      <c r="T144" s="671">
        <v>187589.5</v>
      </c>
      <c r="U144" s="671">
        <v>260465.8</v>
      </c>
      <c r="V144" s="899">
        <f>SUM(S144:U144)</f>
        <v>537131.69999999995</v>
      </c>
      <c r="W144" s="899">
        <f>SUM(J144,N144,R144,V144)</f>
        <v>2949065</v>
      </c>
      <c r="X144" s="898">
        <f>AVERAGE(J144,N144,R144,V144)</f>
        <v>737266.25</v>
      </c>
      <c r="Y144" s="10"/>
      <c r="Z144" s="10"/>
      <c r="AA144" s="10"/>
    </row>
    <row r="145" spans="2:27" ht="15.95" customHeight="1" x14ac:dyDescent="0.25">
      <c r="B145" s="978" t="s">
        <v>923</v>
      </c>
      <c r="C145" s="978"/>
      <c r="D145" s="978"/>
      <c r="E145" s="978"/>
      <c r="F145" s="897" t="s">
        <v>264</v>
      </c>
      <c r="G145" s="8">
        <v>135511.5</v>
      </c>
      <c r="H145" s="8">
        <v>137200.5</v>
      </c>
      <c r="I145" s="8">
        <v>111391.8</v>
      </c>
      <c r="J145" s="900">
        <f>SUM(G145:I145)</f>
        <v>384103.8</v>
      </c>
      <c r="K145" s="8">
        <v>123232.2</v>
      </c>
      <c r="L145" s="8">
        <v>111391.8</v>
      </c>
      <c r="M145" s="8">
        <v>97460.7</v>
      </c>
      <c r="N145" s="899">
        <f>SUM(K145:M145)</f>
        <v>332084.7</v>
      </c>
      <c r="O145" s="671">
        <v>89063.1</v>
      </c>
      <c r="P145" s="671">
        <v>123601.5</v>
      </c>
      <c r="Q145" s="962">
        <v>104832.6</v>
      </c>
      <c r="R145" s="899">
        <f>SUM(O145:Q145)</f>
        <v>317497.2</v>
      </c>
      <c r="S145" s="671">
        <v>38175.599999999999</v>
      </c>
      <c r="T145" s="671">
        <v>80395.5</v>
      </c>
      <c r="U145" s="671">
        <v>111628.2</v>
      </c>
      <c r="V145" s="899">
        <f>SUM(S145:U145)</f>
        <v>230199.3</v>
      </c>
      <c r="W145" s="899">
        <f>SUM(J145,N145,R145,V145)</f>
        <v>1263885</v>
      </c>
      <c r="X145" s="898">
        <f>AVERAGE(J145,N145,R145,V145)</f>
        <v>315971.25</v>
      </c>
      <c r="Y145" s="10"/>
      <c r="Z145" s="10"/>
      <c r="AA145" s="10"/>
    </row>
    <row r="146" spans="2:27" ht="15.95" customHeight="1" x14ac:dyDescent="0.25">
      <c r="B146" s="1022" t="s">
        <v>945</v>
      </c>
      <c r="C146" s="1023"/>
      <c r="D146" s="1023"/>
      <c r="E146" s="1024"/>
      <c r="F146" s="906"/>
      <c r="G146" s="907"/>
      <c r="H146" s="907"/>
      <c r="I146" s="907"/>
      <c r="J146" s="908"/>
      <c r="K146" s="907"/>
      <c r="L146" s="907"/>
      <c r="M146" s="907"/>
      <c r="N146" s="909"/>
      <c r="O146" s="909"/>
      <c r="P146" s="909"/>
      <c r="Q146" s="909"/>
      <c r="R146" s="909"/>
      <c r="S146" s="909"/>
      <c r="T146" s="909"/>
      <c r="U146" s="909"/>
      <c r="V146" s="909"/>
      <c r="W146" s="909"/>
      <c r="X146" s="909"/>
      <c r="Y146" s="10"/>
      <c r="Z146" s="10"/>
      <c r="AA146" s="10"/>
    </row>
    <row r="147" spans="2:27" ht="15.95" customHeight="1" x14ac:dyDescent="0.25">
      <c r="B147" s="1025" t="s">
        <v>946</v>
      </c>
      <c r="C147" s="1026"/>
      <c r="D147" s="1026"/>
      <c r="E147" s="1027"/>
      <c r="F147" s="910" t="s">
        <v>943</v>
      </c>
      <c r="G147" s="911"/>
      <c r="H147" s="911"/>
      <c r="I147" s="911"/>
      <c r="J147" s="912">
        <v>0</v>
      </c>
      <c r="K147" s="911"/>
      <c r="L147" s="911"/>
      <c r="M147" s="911"/>
      <c r="N147" s="671">
        <v>0</v>
      </c>
      <c r="O147" s="358"/>
      <c r="P147" s="358"/>
      <c r="Q147" s="358"/>
      <c r="R147" s="671">
        <v>0</v>
      </c>
      <c r="S147" s="358"/>
      <c r="T147" s="358"/>
      <c r="U147" s="358"/>
      <c r="V147" s="671">
        <v>0</v>
      </c>
      <c r="W147" s="899">
        <v>196707.33</v>
      </c>
      <c r="X147" s="898">
        <f t="shared" ref="X147:X149" si="80">AVERAGE(J147,N147,R147,V147)</f>
        <v>0</v>
      </c>
      <c r="Y147" s="10"/>
      <c r="Z147" s="10"/>
      <c r="AA147" s="10"/>
    </row>
    <row r="148" spans="2:27" ht="15.95" customHeight="1" x14ac:dyDescent="0.25">
      <c r="B148" s="1025" t="s">
        <v>947</v>
      </c>
      <c r="C148" s="1026"/>
      <c r="D148" s="1026"/>
      <c r="E148" s="1027"/>
      <c r="F148" s="910" t="s">
        <v>943</v>
      </c>
      <c r="G148" s="911"/>
      <c r="H148" s="911"/>
      <c r="I148" s="911"/>
      <c r="J148" s="912">
        <v>0</v>
      </c>
      <c r="K148" s="911"/>
      <c r="L148" s="911"/>
      <c r="M148" s="911"/>
      <c r="N148" s="671">
        <v>0</v>
      </c>
      <c r="O148" s="358"/>
      <c r="P148" s="358"/>
      <c r="Q148" s="358"/>
      <c r="R148" s="671">
        <v>0</v>
      </c>
      <c r="S148" s="358"/>
      <c r="T148" s="358"/>
      <c r="U148" s="358"/>
      <c r="V148" s="671">
        <v>0</v>
      </c>
      <c r="W148" s="899">
        <v>107465.26</v>
      </c>
      <c r="X148" s="898">
        <f t="shared" si="80"/>
        <v>0</v>
      </c>
      <c r="Y148" s="10"/>
      <c r="Z148" s="10"/>
      <c r="AA148" s="10"/>
    </row>
    <row r="149" spans="2:27" ht="15.95" customHeight="1" x14ac:dyDescent="0.25">
      <c r="B149" s="1025" t="s">
        <v>944</v>
      </c>
      <c r="C149" s="1026"/>
      <c r="D149" s="1026"/>
      <c r="E149" s="1027"/>
      <c r="F149" s="897" t="s">
        <v>943</v>
      </c>
      <c r="G149" s="911"/>
      <c r="H149" s="911"/>
      <c r="I149" s="911"/>
      <c r="J149" s="912">
        <f>J147+J148</f>
        <v>0</v>
      </c>
      <c r="K149" s="911"/>
      <c r="L149" s="911"/>
      <c r="M149" s="911"/>
      <c r="N149" s="671">
        <f>N147+N148</f>
        <v>0</v>
      </c>
      <c r="O149" s="358"/>
      <c r="P149" s="358"/>
      <c r="Q149" s="358"/>
      <c r="R149" s="671">
        <f>R147+R148</f>
        <v>0</v>
      </c>
      <c r="S149" s="358"/>
      <c r="T149" s="358"/>
      <c r="U149" s="358"/>
      <c r="V149" s="671">
        <f>V147+V148</f>
        <v>0</v>
      </c>
      <c r="W149" s="671">
        <v>219349.18</v>
      </c>
      <c r="X149" s="898">
        <f t="shared" si="80"/>
        <v>0</v>
      </c>
      <c r="Y149" s="10"/>
      <c r="Z149" s="10"/>
      <c r="AA149" s="10"/>
    </row>
    <row r="150" spans="2:27" ht="15.95" customHeight="1" thickBot="1" x14ac:dyDescent="0.3">
      <c r="B150" s="938"/>
      <c r="C150" s="938"/>
      <c r="D150" s="938"/>
      <c r="E150" s="938"/>
      <c r="F150" s="15"/>
      <c r="G150" s="15"/>
      <c r="H150" s="15"/>
      <c r="I150" s="15"/>
      <c r="J150" s="15"/>
      <c r="K150" s="15"/>
      <c r="L150" s="15"/>
      <c r="M150" s="15"/>
      <c r="N150" s="4"/>
      <c r="O150" s="4"/>
      <c r="P150" s="4"/>
      <c r="Q150" s="4"/>
      <c r="R150" s="4"/>
      <c r="S150" s="4"/>
      <c r="T150" s="4"/>
      <c r="U150" s="4"/>
      <c r="V150" s="4"/>
      <c r="W150" s="4"/>
      <c r="X150" s="4"/>
      <c r="Y150" s="10"/>
      <c r="Z150" s="10"/>
      <c r="AA150" s="10"/>
    </row>
    <row r="151" spans="2:27" ht="15.95" customHeight="1" x14ac:dyDescent="0.25">
      <c r="B151" s="1007"/>
      <c r="C151" s="1008"/>
      <c r="D151" s="1008"/>
      <c r="E151" s="1008"/>
      <c r="F151" s="1008"/>
      <c r="G151" s="1008"/>
      <c r="H151" s="1008"/>
      <c r="I151" s="1008"/>
      <c r="J151" s="1008"/>
      <c r="K151" s="1008"/>
      <c r="L151" s="1008"/>
      <c r="M151" s="1008"/>
      <c r="N151" s="1008"/>
      <c r="O151" s="895"/>
      <c r="P151" s="896"/>
      <c r="Q151" s="896"/>
      <c r="R151" s="896"/>
      <c r="S151" s="896"/>
      <c r="T151" s="896"/>
      <c r="U151" s="896"/>
      <c r="V151" s="896"/>
      <c r="W151" s="896"/>
      <c r="X151" s="896"/>
      <c r="Y151" s="692"/>
      <c r="Z151" s="692"/>
      <c r="AA151" s="692"/>
    </row>
    <row r="152" spans="2:27" ht="15" customHeight="1" x14ac:dyDescent="0.25">
      <c r="B152" s="1188" t="s">
        <v>45</v>
      </c>
      <c r="C152" s="1189"/>
      <c r="D152" s="1189"/>
      <c r="E152" s="1189"/>
      <c r="F152" s="1189"/>
      <c r="G152" s="1189"/>
      <c r="H152" s="1189"/>
      <c r="I152" s="1189"/>
      <c r="J152" s="1189"/>
      <c r="K152" s="1189"/>
      <c r="L152" s="1189"/>
      <c r="M152" s="1189"/>
      <c r="N152" s="1189"/>
      <c r="O152" s="1189"/>
      <c r="P152" s="1189"/>
      <c r="Q152" s="1189"/>
      <c r="R152" s="1189"/>
      <c r="S152" s="1189"/>
      <c r="T152" s="1189"/>
      <c r="U152" s="1189"/>
      <c r="V152" s="1189"/>
      <c r="W152" s="1189"/>
      <c r="X152" s="1189"/>
      <c r="Y152" s="693"/>
      <c r="Z152" s="693"/>
      <c r="AA152" s="693"/>
    </row>
    <row r="153" spans="2:27" ht="39.950000000000003" customHeight="1" x14ac:dyDescent="0.25">
      <c r="B153" s="1063" t="s">
        <v>45</v>
      </c>
      <c r="C153" s="1063"/>
      <c r="D153" s="1063"/>
      <c r="E153" s="1063"/>
      <c r="F153" s="27" t="s">
        <v>1</v>
      </c>
      <c r="G153" s="1190" t="s">
        <v>631</v>
      </c>
      <c r="H153" s="1191"/>
      <c r="I153" s="1192"/>
      <c r="J153" s="691" t="s">
        <v>2</v>
      </c>
      <c r="K153" s="1190" t="s">
        <v>632</v>
      </c>
      <c r="L153" s="1191"/>
      <c r="M153" s="1192"/>
      <c r="N153" s="691" t="s">
        <v>3</v>
      </c>
      <c r="O153" s="1048" t="s">
        <v>632</v>
      </c>
      <c r="P153" s="1049"/>
      <c r="Q153" s="1050"/>
      <c r="R153" s="696" t="s">
        <v>4</v>
      </c>
      <c r="S153" s="1048" t="s">
        <v>664</v>
      </c>
      <c r="T153" s="1049"/>
      <c r="U153" s="1050"/>
      <c r="V153" s="696" t="s">
        <v>5</v>
      </c>
      <c r="W153" s="696" t="s">
        <v>812</v>
      </c>
      <c r="X153" s="696" t="s">
        <v>665</v>
      </c>
    </row>
    <row r="154" spans="2:27" ht="79.5" customHeight="1" x14ac:dyDescent="0.25">
      <c r="B154" s="1013" t="s">
        <v>46</v>
      </c>
      <c r="C154" s="1013"/>
      <c r="D154" s="1013"/>
      <c r="E154" s="1013"/>
      <c r="F154" s="32" t="s">
        <v>340</v>
      </c>
      <c r="G154" s="1139" t="s">
        <v>968</v>
      </c>
      <c r="H154" s="1103"/>
      <c r="I154" s="1140"/>
      <c r="J154" s="363">
        <v>2673.24</v>
      </c>
      <c r="K154" s="1136" t="s">
        <v>968</v>
      </c>
      <c r="L154" s="1137"/>
      <c r="M154" s="1138"/>
      <c r="N154" s="363">
        <v>2673.24</v>
      </c>
      <c r="O154" s="1136" t="s">
        <v>968</v>
      </c>
      <c r="P154" s="1137"/>
      <c r="Q154" s="1138"/>
      <c r="R154" s="695">
        <v>2673.24</v>
      </c>
      <c r="S154" s="1054" t="s">
        <v>968</v>
      </c>
      <c r="T154" s="1055"/>
      <c r="U154" s="1056"/>
      <c r="V154" s="695">
        <v>2673.24</v>
      </c>
      <c r="W154" s="965" t="s">
        <v>1002</v>
      </c>
      <c r="X154" s="967" t="s">
        <v>968</v>
      </c>
    </row>
    <row r="155" spans="2:27" ht="409.6" customHeight="1" x14ac:dyDescent="0.25">
      <c r="B155" s="1013" t="s">
        <v>202</v>
      </c>
      <c r="C155" s="1013"/>
      <c r="D155" s="1013"/>
      <c r="E155" s="1013"/>
      <c r="F155" s="32" t="s">
        <v>40</v>
      </c>
      <c r="G155" s="1139" t="s">
        <v>978</v>
      </c>
      <c r="H155" s="1103"/>
      <c r="I155" s="1140"/>
      <c r="J155" s="363">
        <v>30</v>
      </c>
      <c r="K155" s="1139" t="s">
        <v>977</v>
      </c>
      <c r="L155" s="1103"/>
      <c r="M155" s="1140"/>
      <c r="N155" s="363">
        <v>30</v>
      </c>
      <c r="O155" s="1139" t="s">
        <v>977</v>
      </c>
      <c r="P155" s="1103"/>
      <c r="Q155" s="1140"/>
      <c r="R155" s="695">
        <v>30</v>
      </c>
      <c r="S155" s="1057" t="s">
        <v>978</v>
      </c>
      <c r="T155" s="1058"/>
      <c r="U155" s="1059"/>
      <c r="V155" s="695">
        <v>30</v>
      </c>
      <c r="W155" s="967">
        <v>30</v>
      </c>
      <c r="X155" s="967" t="s">
        <v>978</v>
      </c>
      <c r="Z155" s="963"/>
    </row>
    <row r="156" spans="2:27" ht="17.100000000000001" customHeight="1" x14ac:dyDescent="0.25">
      <c r="B156" s="1013" t="s">
        <v>203</v>
      </c>
      <c r="C156" s="1013"/>
      <c r="D156" s="1013"/>
      <c r="E156" s="1013"/>
      <c r="F156" s="32" t="s">
        <v>40</v>
      </c>
      <c r="G156" s="1193"/>
      <c r="H156" s="1103"/>
      <c r="I156" s="1140"/>
      <c r="J156" s="363">
        <v>0</v>
      </c>
      <c r="K156" s="1193"/>
      <c r="L156" s="1103"/>
      <c r="M156" s="1140"/>
      <c r="N156" s="363">
        <v>0</v>
      </c>
      <c r="O156" s="1060"/>
      <c r="P156" s="1058"/>
      <c r="Q156" s="1059"/>
      <c r="R156" s="695">
        <v>0</v>
      </c>
      <c r="S156" s="1060"/>
      <c r="T156" s="1058"/>
      <c r="U156" s="1059"/>
      <c r="V156" s="695">
        <v>0</v>
      </c>
      <c r="W156" s="695">
        <v>0</v>
      </c>
      <c r="X156" s="695"/>
    </row>
    <row r="157" spans="2:27" ht="17.100000000000001" customHeight="1" thickBot="1" x14ac:dyDescent="0.3">
      <c r="B157" s="1013" t="s">
        <v>204</v>
      </c>
      <c r="C157" s="1013"/>
      <c r="D157" s="1013"/>
      <c r="E157" s="1013"/>
      <c r="F157" s="32" t="s">
        <v>40</v>
      </c>
      <c r="G157" s="1194" t="s">
        <v>969</v>
      </c>
      <c r="H157" s="1195"/>
      <c r="I157" s="1196"/>
      <c r="J157" s="363">
        <v>1</v>
      </c>
      <c r="K157" s="1051" t="s">
        <v>969</v>
      </c>
      <c r="L157" s="1052"/>
      <c r="M157" s="1053"/>
      <c r="N157" s="363">
        <v>1</v>
      </c>
      <c r="O157" s="1051" t="s">
        <v>969</v>
      </c>
      <c r="P157" s="1052"/>
      <c r="Q157" s="1053"/>
      <c r="R157" s="695">
        <v>1</v>
      </c>
      <c r="S157" s="1060" t="s">
        <v>969</v>
      </c>
      <c r="T157" s="1058"/>
      <c r="U157" s="1059"/>
      <c r="V157" s="695">
        <v>1</v>
      </c>
      <c r="W157" s="966">
        <v>1</v>
      </c>
      <c r="X157" s="966" t="s">
        <v>969</v>
      </c>
    </row>
    <row r="158" spans="2:27" ht="15.95" customHeight="1" x14ac:dyDescent="0.25">
      <c r="B158" s="15"/>
      <c r="C158" s="15"/>
      <c r="D158" s="15"/>
      <c r="E158" s="15"/>
      <c r="F158" s="15"/>
      <c r="G158" s="15"/>
      <c r="H158" s="15"/>
      <c r="I158" s="15"/>
      <c r="J158" s="15"/>
      <c r="K158" s="15"/>
      <c r="L158" s="15"/>
      <c r="M158" s="15"/>
      <c r="N158" s="4"/>
      <c r="O158" s="4"/>
      <c r="P158" s="4"/>
      <c r="Q158" s="4"/>
      <c r="R158" s="4"/>
      <c r="S158" s="4"/>
      <c r="T158" s="4"/>
      <c r="U158" s="4"/>
      <c r="V158" s="4"/>
      <c r="W158" s="4"/>
      <c r="X158" s="4"/>
    </row>
    <row r="159" spans="2:27" ht="15" customHeight="1" x14ac:dyDescent="0.25">
      <c r="B159" s="1028" t="s">
        <v>520</v>
      </c>
      <c r="C159" s="1029"/>
      <c r="D159" s="1029"/>
      <c r="E159" s="1029"/>
      <c r="F159" s="1029"/>
      <c r="G159" s="1029"/>
      <c r="H159" s="1029"/>
      <c r="I159" s="1029"/>
      <c r="J159" s="1029"/>
      <c r="K159" s="1029"/>
      <c r="L159" s="1029"/>
      <c r="M159" s="1029"/>
      <c r="N159" s="1029"/>
      <c r="O159" s="1029"/>
      <c r="P159" s="1029"/>
      <c r="Q159" s="1029"/>
      <c r="R159" s="1029"/>
      <c r="S159" s="1029"/>
      <c r="T159" s="1029"/>
      <c r="U159" s="1029"/>
      <c r="V159" s="1029"/>
      <c r="W159" s="1029"/>
      <c r="X159" s="1030"/>
    </row>
    <row r="160" spans="2:27" ht="39.950000000000003" customHeight="1" x14ac:dyDescent="0.25">
      <c r="B160" s="1070" t="s">
        <v>166</v>
      </c>
      <c r="C160" s="1070"/>
      <c r="D160" s="1070"/>
      <c r="E160" s="1070"/>
      <c r="F160" s="27" t="s">
        <v>1</v>
      </c>
      <c r="G160" s="673" t="s">
        <v>794</v>
      </c>
      <c r="H160" s="673" t="s">
        <v>795</v>
      </c>
      <c r="I160" s="673" t="s">
        <v>796</v>
      </c>
      <c r="J160" s="28" t="s">
        <v>2</v>
      </c>
      <c r="K160" s="673" t="s">
        <v>797</v>
      </c>
      <c r="L160" s="673" t="s">
        <v>798</v>
      </c>
      <c r="M160" s="673" t="s">
        <v>799</v>
      </c>
      <c r="N160" s="28" t="s">
        <v>3</v>
      </c>
      <c r="O160" s="673" t="s">
        <v>800</v>
      </c>
      <c r="P160" s="673" t="s">
        <v>801</v>
      </c>
      <c r="Q160" s="673" t="s">
        <v>802</v>
      </c>
      <c r="R160" s="28" t="s">
        <v>4</v>
      </c>
      <c r="S160" s="673" t="s">
        <v>803</v>
      </c>
      <c r="T160" s="673" t="s">
        <v>804</v>
      </c>
      <c r="U160" s="673" t="s">
        <v>805</v>
      </c>
      <c r="V160" s="28" t="s">
        <v>5</v>
      </c>
      <c r="W160" s="29" t="s">
        <v>806</v>
      </c>
      <c r="X160" s="30" t="s">
        <v>6</v>
      </c>
    </row>
    <row r="161" spans="2:24" ht="17.100000000000001" customHeight="1" x14ac:dyDescent="0.25">
      <c r="B161" s="988" t="s">
        <v>205</v>
      </c>
      <c r="C161" s="989"/>
      <c r="D161" s="989"/>
      <c r="E161" s="990"/>
      <c r="F161" s="32" t="s">
        <v>262</v>
      </c>
      <c r="G161" s="913">
        <v>0</v>
      </c>
      <c r="H161" s="913">
        <v>0</v>
      </c>
      <c r="I161" s="913">
        <v>0</v>
      </c>
      <c r="J161" s="914">
        <f>SUM(G161:I161)</f>
        <v>0</v>
      </c>
      <c r="K161" s="913">
        <v>0</v>
      </c>
      <c r="L161" s="913">
        <v>0</v>
      </c>
      <c r="M161" s="913">
        <v>0</v>
      </c>
      <c r="N161" s="914">
        <f>SUM(K161:M161)</f>
        <v>0</v>
      </c>
      <c r="O161" s="913">
        <v>0</v>
      </c>
      <c r="P161" s="913">
        <v>0</v>
      </c>
      <c r="Q161" s="913">
        <v>0</v>
      </c>
      <c r="R161" s="914">
        <f>SUM(O161:Q161)</f>
        <v>0</v>
      </c>
      <c r="S161" s="913">
        <v>0</v>
      </c>
      <c r="T161" s="913">
        <v>0</v>
      </c>
      <c r="U161" s="968">
        <v>0</v>
      </c>
      <c r="V161" s="914">
        <f>SUM(S161:U161)</f>
        <v>0</v>
      </c>
      <c r="W161" s="916">
        <f>SUM(J161,N161,R161,V161)</f>
        <v>0</v>
      </c>
      <c r="X161" s="917">
        <f>AVERAGE(J161,N161,R161,V161)</f>
        <v>0</v>
      </c>
    </row>
    <row r="162" spans="2:24" ht="17.100000000000001" customHeight="1" x14ac:dyDescent="0.25">
      <c r="B162" s="988" t="s">
        <v>25</v>
      </c>
      <c r="C162" s="989"/>
      <c r="D162" s="989"/>
      <c r="E162" s="990"/>
      <c r="F162" s="32" t="s">
        <v>262</v>
      </c>
      <c r="G162" s="913">
        <v>0</v>
      </c>
      <c r="H162" s="913">
        <v>0</v>
      </c>
      <c r="I162" s="913">
        <v>0</v>
      </c>
      <c r="J162" s="914">
        <f t="shared" ref="J162:J168" si="81">SUM(G162:I162)</f>
        <v>0</v>
      </c>
      <c r="K162" s="913">
        <v>0</v>
      </c>
      <c r="L162" s="913">
        <v>0</v>
      </c>
      <c r="M162" s="913">
        <v>0</v>
      </c>
      <c r="N162" s="914">
        <f t="shared" ref="N162:N168" si="82">SUM(K162:M162)</f>
        <v>0</v>
      </c>
      <c r="O162" s="913">
        <v>0</v>
      </c>
      <c r="P162" s="913">
        <v>0</v>
      </c>
      <c r="Q162" s="913">
        <v>0</v>
      </c>
      <c r="R162" s="914">
        <f t="shared" ref="R162:R168" si="83">SUM(O162:Q162)</f>
        <v>0</v>
      </c>
      <c r="S162" s="913">
        <v>0</v>
      </c>
      <c r="T162" s="913">
        <v>0</v>
      </c>
      <c r="U162" s="968">
        <v>0</v>
      </c>
      <c r="V162" s="914">
        <f t="shared" ref="V162:V168" si="84">SUM(S162:U162)</f>
        <v>0</v>
      </c>
      <c r="W162" s="916">
        <f t="shared" ref="W162:W168" si="85">SUM(J162,N162,R162,V162)</f>
        <v>0</v>
      </c>
      <c r="X162" s="917">
        <f t="shared" ref="X162:X166" si="86">AVERAGE(J162,N162,R162,V162)</f>
        <v>0</v>
      </c>
    </row>
    <row r="163" spans="2:24" ht="17.100000000000001" customHeight="1" x14ac:dyDescent="0.25">
      <c r="B163" s="988" t="s">
        <v>26</v>
      </c>
      <c r="C163" s="989"/>
      <c r="D163" s="989"/>
      <c r="E163" s="990"/>
      <c r="F163" s="32" t="s">
        <v>262</v>
      </c>
      <c r="G163" s="913">
        <v>0</v>
      </c>
      <c r="H163" s="913">
        <v>0</v>
      </c>
      <c r="I163" s="913">
        <v>0</v>
      </c>
      <c r="J163" s="914">
        <f t="shared" si="81"/>
        <v>0</v>
      </c>
      <c r="K163" s="913">
        <v>0</v>
      </c>
      <c r="L163" s="913">
        <v>0</v>
      </c>
      <c r="M163" s="913">
        <v>0</v>
      </c>
      <c r="N163" s="914">
        <f t="shared" si="82"/>
        <v>0</v>
      </c>
      <c r="O163" s="913">
        <v>0</v>
      </c>
      <c r="P163" s="913">
        <v>0</v>
      </c>
      <c r="Q163" s="913">
        <v>0</v>
      </c>
      <c r="R163" s="914">
        <f t="shared" si="83"/>
        <v>0</v>
      </c>
      <c r="S163" s="913">
        <v>0</v>
      </c>
      <c r="T163" s="913">
        <v>0</v>
      </c>
      <c r="U163" s="968">
        <v>0</v>
      </c>
      <c r="V163" s="914">
        <f t="shared" si="84"/>
        <v>0</v>
      </c>
      <c r="W163" s="916">
        <f t="shared" si="85"/>
        <v>0</v>
      </c>
      <c r="X163" s="917">
        <f t="shared" si="86"/>
        <v>0</v>
      </c>
    </row>
    <row r="164" spans="2:24" ht="17.100000000000001" customHeight="1" x14ac:dyDescent="0.25">
      <c r="B164" s="988" t="s">
        <v>168</v>
      </c>
      <c r="C164" s="989"/>
      <c r="D164" s="989"/>
      <c r="E164" s="990"/>
      <c r="F164" s="32" t="s">
        <v>262</v>
      </c>
      <c r="G164" s="913">
        <v>0</v>
      </c>
      <c r="H164" s="913">
        <v>0</v>
      </c>
      <c r="I164" s="913">
        <v>0</v>
      </c>
      <c r="J164" s="914">
        <f t="shared" si="81"/>
        <v>0</v>
      </c>
      <c r="K164" s="913">
        <v>0</v>
      </c>
      <c r="L164" s="913">
        <v>0</v>
      </c>
      <c r="M164" s="913">
        <v>0</v>
      </c>
      <c r="N164" s="914">
        <f t="shared" si="82"/>
        <v>0</v>
      </c>
      <c r="O164" s="913">
        <v>0</v>
      </c>
      <c r="P164" s="913">
        <v>0</v>
      </c>
      <c r="Q164" s="913">
        <v>0</v>
      </c>
      <c r="R164" s="914">
        <f t="shared" si="83"/>
        <v>0</v>
      </c>
      <c r="S164" s="913">
        <v>0</v>
      </c>
      <c r="T164" s="913">
        <v>0</v>
      </c>
      <c r="U164" s="968">
        <v>0</v>
      </c>
      <c r="V164" s="914">
        <f t="shared" si="84"/>
        <v>0</v>
      </c>
      <c r="W164" s="916">
        <f t="shared" si="85"/>
        <v>0</v>
      </c>
      <c r="X164" s="917">
        <f t="shared" si="86"/>
        <v>0</v>
      </c>
    </row>
    <row r="165" spans="2:24" ht="17.100000000000001" customHeight="1" x14ac:dyDescent="0.25">
      <c r="B165" s="988" t="s">
        <v>507</v>
      </c>
      <c r="C165" s="989"/>
      <c r="D165" s="989"/>
      <c r="E165" s="990"/>
      <c r="F165" s="32" t="s">
        <v>262</v>
      </c>
      <c r="G165" s="913">
        <v>0</v>
      </c>
      <c r="H165" s="913">
        <v>0</v>
      </c>
      <c r="I165" s="913">
        <v>0.2</v>
      </c>
      <c r="J165" s="914">
        <f t="shared" si="81"/>
        <v>0.2</v>
      </c>
      <c r="K165" s="913">
        <v>0</v>
      </c>
      <c r="L165" s="913">
        <v>0</v>
      </c>
      <c r="M165" s="913">
        <v>0</v>
      </c>
      <c r="N165" s="914">
        <f t="shared" si="82"/>
        <v>0</v>
      </c>
      <c r="O165" s="913">
        <v>0</v>
      </c>
      <c r="P165" s="913">
        <v>0</v>
      </c>
      <c r="Q165" s="913">
        <v>0</v>
      </c>
      <c r="R165" s="914">
        <f t="shared" si="83"/>
        <v>0</v>
      </c>
      <c r="S165" s="913">
        <v>0</v>
      </c>
      <c r="T165" s="913">
        <v>0</v>
      </c>
      <c r="U165" s="968">
        <v>0</v>
      </c>
      <c r="V165" s="914">
        <f t="shared" si="84"/>
        <v>0</v>
      </c>
      <c r="W165" s="916">
        <f t="shared" si="85"/>
        <v>0.2</v>
      </c>
      <c r="X165" s="917">
        <f t="shared" si="86"/>
        <v>0.05</v>
      </c>
    </row>
    <row r="166" spans="2:24" ht="17.100000000000001" customHeight="1" x14ac:dyDescent="0.25">
      <c r="B166" s="1071">
        <v>410</v>
      </c>
      <c r="C166" s="989"/>
      <c r="D166" s="989"/>
      <c r="E166" s="990"/>
      <c r="F166" s="32" t="s">
        <v>262</v>
      </c>
      <c r="G166" s="913">
        <v>0.8</v>
      </c>
      <c r="H166" s="913">
        <v>2.5</v>
      </c>
      <c r="I166" s="913">
        <v>0</v>
      </c>
      <c r="J166" s="914">
        <f t="shared" si="81"/>
        <v>3.3</v>
      </c>
      <c r="K166" s="975">
        <v>2.2999999999999998</v>
      </c>
      <c r="L166" s="913">
        <v>0</v>
      </c>
      <c r="M166" s="913">
        <v>4</v>
      </c>
      <c r="N166" s="914">
        <f t="shared" si="82"/>
        <v>6.3</v>
      </c>
      <c r="O166" s="913">
        <v>4</v>
      </c>
      <c r="P166" s="913">
        <v>6</v>
      </c>
      <c r="Q166" s="913">
        <v>0</v>
      </c>
      <c r="R166" s="914">
        <f t="shared" si="83"/>
        <v>10</v>
      </c>
      <c r="S166" s="913">
        <v>0</v>
      </c>
      <c r="T166" s="913">
        <v>0</v>
      </c>
      <c r="U166" s="968">
        <v>0</v>
      </c>
      <c r="V166" s="914">
        <f t="shared" si="84"/>
        <v>0</v>
      </c>
      <c r="W166" s="916">
        <f t="shared" si="85"/>
        <v>19.600000000000001</v>
      </c>
      <c r="X166" s="917">
        <f t="shared" si="86"/>
        <v>4.9000000000000004</v>
      </c>
    </row>
    <row r="167" spans="2:24" ht="17.100000000000001" customHeight="1" x14ac:dyDescent="0.25">
      <c r="B167" s="1072">
        <v>507</v>
      </c>
      <c r="C167" s="1073"/>
      <c r="D167" s="1073"/>
      <c r="E167" s="1074"/>
      <c r="F167" s="32" t="s">
        <v>262</v>
      </c>
      <c r="G167" s="913">
        <v>0</v>
      </c>
      <c r="H167" s="913">
        <v>0</v>
      </c>
      <c r="I167" s="913">
        <v>0</v>
      </c>
      <c r="J167" s="914">
        <f t="shared" si="81"/>
        <v>0</v>
      </c>
      <c r="K167" s="913">
        <v>0</v>
      </c>
      <c r="L167" s="913">
        <v>0</v>
      </c>
      <c r="M167" s="913">
        <v>0</v>
      </c>
      <c r="N167" s="914">
        <f t="shared" si="82"/>
        <v>0</v>
      </c>
      <c r="O167" s="913">
        <v>0</v>
      </c>
      <c r="P167" s="913">
        <v>0</v>
      </c>
      <c r="Q167" s="913">
        <v>0</v>
      </c>
      <c r="R167" s="914">
        <f t="shared" si="83"/>
        <v>0</v>
      </c>
      <c r="S167" s="913">
        <v>0</v>
      </c>
      <c r="T167" s="913">
        <v>0</v>
      </c>
      <c r="U167" s="968">
        <v>0</v>
      </c>
      <c r="V167" s="914">
        <f t="shared" si="84"/>
        <v>0</v>
      </c>
      <c r="W167" s="916">
        <f t="shared" si="85"/>
        <v>0</v>
      </c>
      <c r="X167" s="917">
        <f>AVERAGE(J167,N167,R167,V167)</f>
        <v>0</v>
      </c>
    </row>
    <row r="168" spans="2:24" ht="17.100000000000001" customHeight="1" x14ac:dyDescent="0.25">
      <c r="B168" s="1071" t="s">
        <v>508</v>
      </c>
      <c r="C168" s="1078"/>
      <c r="D168" s="1078"/>
      <c r="E168" s="1079"/>
      <c r="F168" s="32" t="s">
        <v>262</v>
      </c>
      <c r="G168" s="913">
        <v>0</v>
      </c>
      <c r="H168" s="913">
        <v>0</v>
      </c>
      <c r="I168" s="913">
        <v>0</v>
      </c>
      <c r="J168" s="914">
        <f t="shared" si="81"/>
        <v>0</v>
      </c>
      <c r="K168" s="913">
        <v>0</v>
      </c>
      <c r="L168" s="913">
        <v>0</v>
      </c>
      <c r="M168" s="913">
        <v>0</v>
      </c>
      <c r="N168" s="914">
        <f t="shared" si="82"/>
        <v>0</v>
      </c>
      <c r="O168" s="913">
        <v>0</v>
      </c>
      <c r="P168" s="913">
        <v>0</v>
      </c>
      <c r="Q168" s="913">
        <v>0</v>
      </c>
      <c r="R168" s="914">
        <f t="shared" si="83"/>
        <v>0</v>
      </c>
      <c r="S168" s="913">
        <v>0</v>
      </c>
      <c r="T168" s="913">
        <v>0</v>
      </c>
      <c r="U168" s="968">
        <v>0</v>
      </c>
      <c r="V168" s="914">
        <f t="shared" si="84"/>
        <v>0</v>
      </c>
      <c r="W168" s="916">
        <f t="shared" si="85"/>
        <v>0</v>
      </c>
      <c r="X168" s="917">
        <f t="shared" ref="X168" si="87">AVERAGE(J168,N168,R168,V168)</f>
        <v>0</v>
      </c>
    </row>
    <row r="169" spans="2:24" ht="17.100000000000001" customHeight="1" x14ac:dyDescent="0.25">
      <c r="B169" s="1174" t="s">
        <v>509</v>
      </c>
      <c r="C169" s="1174"/>
      <c r="D169" s="1174"/>
      <c r="E169" s="1174"/>
      <c r="F169" s="301" t="s">
        <v>262</v>
      </c>
      <c r="G169" s="915">
        <f t="shared" ref="G169:W169" si="88">SUM(G161:G168)</f>
        <v>0.8</v>
      </c>
      <c r="H169" s="915">
        <f t="shared" si="88"/>
        <v>2.5</v>
      </c>
      <c r="I169" s="915">
        <f t="shared" si="88"/>
        <v>0.2</v>
      </c>
      <c r="J169" s="915">
        <f t="shared" si="88"/>
        <v>3.5</v>
      </c>
      <c r="K169" s="915">
        <f t="shared" si="88"/>
        <v>2.2999999999999998</v>
      </c>
      <c r="L169" s="915">
        <f t="shared" si="88"/>
        <v>0</v>
      </c>
      <c r="M169" s="915">
        <f t="shared" si="88"/>
        <v>4</v>
      </c>
      <c r="N169" s="915">
        <f t="shared" si="88"/>
        <v>6.3</v>
      </c>
      <c r="O169" s="915">
        <f t="shared" si="88"/>
        <v>4</v>
      </c>
      <c r="P169" s="915">
        <f t="shared" si="88"/>
        <v>6</v>
      </c>
      <c r="Q169" s="915">
        <f t="shared" si="88"/>
        <v>0</v>
      </c>
      <c r="R169" s="915">
        <f t="shared" si="88"/>
        <v>10</v>
      </c>
      <c r="S169" s="915">
        <f t="shared" si="88"/>
        <v>0</v>
      </c>
      <c r="T169" s="915">
        <f t="shared" si="88"/>
        <v>0</v>
      </c>
      <c r="U169" s="969">
        <f t="shared" si="88"/>
        <v>0</v>
      </c>
      <c r="V169" s="915">
        <f t="shared" si="88"/>
        <v>0</v>
      </c>
      <c r="W169" s="915">
        <f t="shared" si="88"/>
        <v>19.8</v>
      </c>
      <c r="X169" s="917">
        <f t="shared" ref="X169" si="89">AVERAGE(J169,N169,R169,V169)</f>
        <v>4.95</v>
      </c>
    </row>
    <row r="170" spans="2:24" ht="17.100000000000001" customHeight="1" x14ac:dyDescent="0.25">
      <c r="B170" s="1071">
        <v>22</v>
      </c>
      <c r="C170" s="989"/>
      <c r="D170" s="989"/>
      <c r="E170" s="990"/>
      <c r="F170" s="32" t="s">
        <v>262</v>
      </c>
      <c r="G170" s="913">
        <v>1.6</v>
      </c>
      <c r="H170" s="913">
        <v>0</v>
      </c>
      <c r="I170" s="913">
        <v>1</v>
      </c>
      <c r="J170" s="914">
        <f t="shared" ref="J170" si="90">SUM(G170:I170)</f>
        <v>2.6</v>
      </c>
      <c r="K170" s="913">
        <v>3.4</v>
      </c>
      <c r="L170" s="913">
        <v>4</v>
      </c>
      <c r="M170" s="913">
        <v>0</v>
      </c>
      <c r="N170" s="914">
        <f t="shared" ref="N170" si="91">SUM(K170:M170)</f>
        <v>7.4</v>
      </c>
      <c r="O170" s="913">
        <v>0</v>
      </c>
      <c r="P170" s="913">
        <v>1.7</v>
      </c>
      <c r="Q170" s="913">
        <v>0</v>
      </c>
      <c r="R170" s="914">
        <f t="shared" ref="R170" si="92">SUM(O170:Q170)</f>
        <v>1.7</v>
      </c>
      <c r="S170" s="913">
        <v>0</v>
      </c>
      <c r="T170" s="975">
        <v>0</v>
      </c>
      <c r="U170" s="968">
        <v>1.2</v>
      </c>
      <c r="V170" s="914">
        <f t="shared" ref="V170" si="93">SUM(S170:U170)</f>
        <v>1.2</v>
      </c>
      <c r="W170" s="916">
        <f t="shared" ref="W170" si="94">SUM(J170,N170,R170,V170)</f>
        <v>12.899999999999999</v>
      </c>
      <c r="X170" s="917">
        <f>AVERAGE(J170,N170,R170,V170)</f>
        <v>3.2249999999999996</v>
      </c>
    </row>
    <row r="171" spans="2:24" ht="17.100000000000001" customHeight="1" x14ac:dyDescent="0.25">
      <c r="B171" s="353"/>
      <c r="C171" s="353"/>
      <c r="D171" s="353"/>
      <c r="E171" s="353"/>
      <c r="F171" s="354"/>
      <c r="G171" s="355"/>
      <c r="H171" s="355"/>
      <c r="I171" s="355"/>
      <c r="J171" s="356"/>
      <c r="K171" s="355"/>
      <c r="L171" s="355"/>
      <c r="M171" s="355"/>
      <c r="N171" s="356"/>
      <c r="O171" s="355"/>
      <c r="P171" s="355"/>
      <c r="Q171" s="355"/>
      <c r="R171" s="356"/>
      <c r="S171" s="355"/>
      <c r="T171" s="355"/>
      <c r="U171" s="355"/>
      <c r="V171" s="356"/>
      <c r="W171" s="356"/>
      <c r="X171" s="356"/>
    </row>
    <row r="172" spans="2:24" ht="17.100000000000001" customHeight="1" x14ac:dyDescent="0.25">
      <c r="B172" s="1169" t="s">
        <v>811</v>
      </c>
      <c r="C172" s="1170"/>
      <c r="D172" s="1170"/>
      <c r="E172" s="1170"/>
      <c r="F172" s="1170"/>
      <c r="G172" s="1170"/>
      <c r="H172" s="1170"/>
      <c r="I172" s="1170"/>
      <c r="J172" s="1170"/>
      <c r="K172" s="1170"/>
      <c r="L172" s="1170"/>
      <c r="M172" s="1170"/>
      <c r="N172" s="1170"/>
      <c r="O172" s="1170"/>
      <c r="P172" s="1170"/>
      <c r="Q172" s="1170"/>
      <c r="R172" s="1170"/>
      <c r="S172" s="1170"/>
      <c r="T172" s="1170"/>
      <c r="U172" s="1170"/>
      <c r="V172" s="1170"/>
      <c r="W172" s="1170"/>
      <c r="X172" s="1170"/>
    </row>
    <row r="173" spans="2:24" ht="33" customHeight="1" x14ac:dyDescent="0.25">
      <c r="B173" s="1171" t="s">
        <v>522</v>
      </c>
      <c r="C173" s="1171"/>
      <c r="D173" s="1171"/>
      <c r="E173" s="1171"/>
      <c r="F173" s="294" t="s">
        <v>1</v>
      </c>
      <c r="G173" s="673" t="s">
        <v>794</v>
      </c>
      <c r="H173" s="673" t="s">
        <v>795</v>
      </c>
      <c r="I173" s="673" t="s">
        <v>796</v>
      </c>
      <c r="J173" s="28" t="s">
        <v>2</v>
      </c>
      <c r="K173" s="673" t="s">
        <v>797</v>
      </c>
      <c r="L173" s="673" t="s">
        <v>798</v>
      </c>
      <c r="M173" s="673" t="s">
        <v>799</v>
      </c>
      <c r="N173" s="28" t="s">
        <v>3</v>
      </c>
      <c r="O173" s="673" t="s">
        <v>800</v>
      </c>
      <c r="P173" s="673" t="s">
        <v>801</v>
      </c>
      <c r="Q173" s="673" t="s">
        <v>802</v>
      </c>
      <c r="R173" s="28" t="s">
        <v>4</v>
      </c>
      <c r="S173" s="673" t="s">
        <v>803</v>
      </c>
      <c r="T173" s="673" t="s">
        <v>804</v>
      </c>
      <c r="U173" s="673" t="s">
        <v>805</v>
      </c>
      <c r="V173" s="28" t="s">
        <v>5</v>
      </c>
      <c r="W173" s="29" t="s">
        <v>806</v>
      </c>
      <c r="X173" s="30" t="s">
        <v>6</v>
      </c>
    </row>
    <row r="174" spans="2:24" ht="17.100000000000001" customHeight="1" x14ac:dyDescent="0.25">
      <c r="B174" s="1133" t="s">
        <v>523</v>
      </c>
      <c r="C174" s="1133"/>
      <c r="D174" s="1133"/>
      <c r="E174" s="1133"/>
      <c r="F174" s="357" t="s">
        <v>521</v>
      </c>
      <c r="G174" s="358"/>
      <c r="H174" s="358"/>
      <c r="I174" s="358"/>
      <c r="J174" s="932">
        <v>0</v>
      </c>
      <c r="K174" s="358"/>
      <c r="L174" s="358"/>
      <c r="M174" s="358"/>
      <c r="N174" s="932">
        <v>0</v>
      </c>
      <c r="O174" s="358"/>
      <c r="P174" s="358"/>
      <c r="Q174" s="358"/>
      <c r="R174" s="932">
        <f>SUM(O174:Q174)</f>
        <v>0</v>
      </c>
      <c r="S174" s="358"/>
      <c r="T174" s="358"/>
      <c r="U174" s="358"/>
      <c r="V174" s="932">
        <v>0</v>
      </c>
      <c r="W174" s="916">
        <f>SUM(J174,N174,R174, V174)</f>
        <v>0</v>
      </c>
      <c r="X174" s="19">
        <f>AVERAGE(J174,N174,R174,W174)</f>
        <v>0</v>
      </c>
    </row>
    <row r="175" spans="2:24" ht="17.100000000000001" customHeight="1" x14ac:dyDescent="0.25">
      <c r="B175" s="1072" t="s">
        <v>526</v>
      </c>
      <c r="C175" s="1073"/>
      <c r="D175" s="1073"/>
      <c r="E175" s="1074"/>
      <c r="F175" s="357" t="s">
        <v>521</v>
      </c>
      <c r="G175" s="358"/>
      <c r="H175" s="358"/>
      <c r="I175" s="358"/>
      <c r="J175" s="932">
        <v>0</v>
      </c>
      <c r="K175" s="358"/>
      <c r="L175" s="358"/>
      <c r="M175" s="358"/>
      <c r="N175" s="932">
        <v>0</v>
      </c>
      <c r="O175" s="358"/>
      <c r="P175" s="358"/>
      <c r="Q175" s="358"/>
      <c r="R175" s="932">
        <f t="shared" ref="R175:R179" si="95">SUM(O175:Q175)</f>
        <v>0</v>
      </c>
      <c r="S175" s="358"/>
      <c r="T175" s="358"/>
      <c r="U175" s="358"/>
      <c r="V175" s="932">
        <v>0</v>
      </c>
      <c r="W175" s="916">
        <f t="shared" ref="W175:W181" si="96">SUM(J175,N175,R175, V175)</f>
        <v>0</v>
      </c>
      <c r="X175" s="19">
        <f t="shared" ref="X175:X181" si="97">AVERAGE(J175,N175,R175,W175)</f>
        <v>0</v>
      </c>
    </row>
    <row r="176" spans="2:24" ht="17.100000000000001" customHeight="1" x14ac:dyDescent="0.25">
      <c r="B176" s="1072" t="s">
        <v>524</v>
      </c>
      <c r="C176" s="1073"/>
      <c r="D176" s="1073"/>
      <c r="E176" s="1074"/>
      <c r="F176" s="357" t="s">
        <v>521</v>
      </c>
      <c r="G176" s="358"/>
      <c r="H176" s="358"/>
      <c r="I176" s="358"/>
      <c r="J176" s="932">
        <v>0</v>
      </c>
      <c r="K176" s="358"/>
      <c r="L176" s="358"/>
      <c r="M176" s="358"/>
      <c r="N176" s="932">
        <v>0</v>
      </c>
      <c r="O176" s="358"/>
      <c r="P176" s="358"/>
      <c r="Q176" s="358"/>
      <c r="R176" s="932">
        <f t="shared" si="95"/>
        <v>0</v>
      </c>
      <c r="S176" s="358"/>
      <c r="T176" s="358"/>
      <c r="U176" s="358"/>
      <c r="V176" s="932">
        <v>0</v>
      </c>
      <c r="W176" s="916">
        <f t="shared" si="96"/>
        <v>0</v>
      </c>
      <c r="X176" s="19">
        <f t="shared" si="97"/>
        <v>0</v>
      </c>
    </row>
    <row r="177" spans="2:24" ht="17.100000000000001" customHeight="1" x14ac:dyDescent="0.25">
      <c r="B177" s="1072" t="s">
        <v>525</v>
      </c>
      <c r="C177" s="1073"/>
      <c r="D177" s="1073"/>
      <c r="E177" s="1074"/>
      <c r="F177" s="357" t="s">
        <v>521</v>
      </c>
      <c r="G177" s="358"/>
      <c r="H177" s="358"/>
      <c r="I177" s="358"/>
      <c r="J177" s="932">
        <v>0</v>
      </c>
      <c r="K177" s="358"/>
      <c r="L177" s="358"/>
      <c r="M177" s="358"/>
      <c r="N177" s="932">
        <v>0</v>
      </c>
      <c r="O177" s="358"/>
      <c r="P177" s="358"/>
      <c r="Q177" s="358"/>
      <c r="R177" s="932">
        <f t="shared" si="95"/>
        <v>0</v>
      </c>
      <c r="S177" s="358"/>
      <c r="T177" s="358"/>
      <c r="U177" s="358"/>
      <c r="V177" s="932">
        <v>0</v>
      </c>
      <c r="W177" s="916">
        <f t="shared" si="96"/>
        <v>0</v>
      </c>
      <c r="X177" s="19">
        <f t="shared" si="97"/>
        <v>0</v>
      </c>
    </row>
    <row r="178" spans="2:24" ht="17.100000000000001" customHeight="1" x14ac:dyDescent="0.25">
      <c r="B178" s="1072" t="s">
        <v>528</v>
      </c>
      <c r="C178" s="1073"/>
      <c r="D178" s="1073"/>
      <c r="E178" s="1074"/>
      <c r="F178" s="357" t="s">
        <v>521</v>
      </c>
      <c r="G178" s="358"/>
      <c r="H178" s="358"/>
      <c r="I178" s="358"/>
      <c r="J178" s="932">
        <v>0</v>
      </c>
      <c r="K178" s="358"/>
      <c r="L178" s="358"/>
      <c r="M178" s="358"/>
      <c r="N178" s="932">
        <v>0</v>
      </c>
      <c r="O178" s="358"/>
      <c r="P178" s="358"/>
      <c r="Q178" s="358"/>
      <c r="R178" s="932">
        <f t="shared" si="95"/>
        <v>0</v>
      </c>
      <c r="S178" s="358"/>
      <c r="T178" s="358"/>
      <c r="U178" s="358"/>
      <c r="V178" s="932">
        <v>0</v>
      </c>
      <c r="W178" s="916">
        <f t="shared" si="96"/>
        <v>0</v>
      </c>
      <c r="X178" s="19">
        <f t="shared" si="97"/>
        <v>0</v>
      </c>
    </row>
    <row r="179" spans="2:24" ht="17.100000000000001" customHeight="1" x14ac:dyDescent="0.25">
      <c r="B179" s="1072" t="s">
        <v>250</v>
      </c>
      <c r="C179" s="1073"/>
      <c r="D179" s="1073"/>
      <c r="E179" s="1074"/>
      <c r="F179" s="357" t="s">
        <v>521</v>
      </c>
      <c r="G179" s="358"/>
      <c r="H179" s="358"/>
      <c r="I179" s="358"/>
      <c r="J179" s="932">
        <v>0</v>
      </c>
      <c r="K179" s="358"/>
      <c r="L179" s="358"/>
      <c r="M179" s="358"/>
      <c r="N179" s="932">
        <v>0</v>
      </c>
      <c r="O179" s="358"/>
      <c r="P179" s="358"/>
      <c r="Q179" s="358"/>
      <c r="R179" s="932">
        <f t="shared" si="95"/>
        <v>0</v>
      </c>
      <c r="S179" s="358"/>
      <c r="T179" s="358"/>
      <c r="U179" s="358"/>
      <c r="V179" s="932">
        <v>0</v>
      </c>
      <c r="W179" s="916">
        <f t="shared" si="96"/>
        <v>0</v>
      </c>
      <c r="X179" s="19">
        <f t="shared" si="97"/>
        <v>0</v>
      </c>
    </row>
    <row r="180" spans="2:24" ht="17.100000000000001" customHeight="1" x14ac:dyDescent="0.25">
      <c r="B180" s="1072" t="s">
        <v>529</v>
      </c>
      <c r="C180" s="1073"/>
      <c r="D180" s="1073"/>
      <c r="E180" s="1074"/>
      <c r="F180" s="357" t="s">
        <v>521</v>
      </c>
      <c r="G180" s="358"/>
      <c r="H180" s="358"/>
      <c r="I180" s="358"/>
      <c r="J180" s="916">
        <f>SUM(J174:J179)</f>
        <v>0</v>
      </c>
      <c r="K180" s="358"/>
      <c r="L180" s="358"/>
      <c r="M180" s="358"/>
      <c r="N180" s="916">
        <f>SUM(N174:N179)</f>
        <v>0</v>
      </c>
      <c r="O180" s="358"/>
      <c r="P180" s="358"/>
      <c r="Q180" s="358"/>
      <c r="R180" s="916">
        <f>SUM(R174:R179)</f>
        <v>0</v>
      </c>
      <c r="S180" s="358"/>
      <c r="T180" s="358"/>
      <c r="U180" s="358"/>
      <c r="V180" s="916">
        <f>SUM(V174:V179)</f>
        <v>0</v>
      </c>
      <c r="W180" s="916">
        <f t="shared" si="96"/>
        <v>0</v>
      </c>
      <c r="X180" s="19">
        <f t="shared" si="97"/>
        <v>0</v>
      </c>
    </row>
    <row r="181" spans="2:24" ht="17.100000000000001" customHeight="1" x14ac:dyDescent="0.25">
      <c r="B181" s="1072" t="s">
        <v>527</v>
      </c>
      <c r="C181" s="1073"/>
      <c r="D181" s="1073"/>
      <c r="E181" s="1074"/>
      <c r="F181" s="357" t="s">
        <v>521</v>
      </c>
      <c r="G181" s="358"/>
      <c r="H181" s="358"/>
      <c r="I181" s="358"/>
      <c r="J181" s="932">
        <v>0</v>
      </c>
      <c r="K181" s="358"/>
      <c r="L181" s="358"/>
      <c r="M181" s="358"/>
      <c r="N181" s="932">
        <v>0</v>
      </c>
      <c r="O181" s="358"/>
      <c r="P181" s="358"/>
      <c r="Q181" s="358"/>
      <c r="R181" s="932">
        <f>SUM(O181:Q181)</f>
        <v>0</v>
      </c>
      <c r="S181" s="358"/>
      <c r="T181" s="358"/>
      <c r="U181" s="358"/>
      <c r="V181" s="932">
        <v>0</v>
      </c>
      <c r="W181" s="916">
        <f t="shared" si="96"/>
        <v>0</v>
      </c>
      <c r="X181" s="19">
        <f t="shared" si="97"/>
        <v>0</v>
      </c>
    </row>
    <row r="182" spans="2:24" ht="17.100000000000001" customHeight="1" x14ac:dyDescent="0.25">
      <c r="B182" s="353"/>
      <c r="C182" s="353"/>
      <c r="D182" s="353"/>
      <c r="E182" s="353"/>
      <c r="F182" s="354"/>
      <c r="G182" s="355"/>
      <c r="H182" s="355"/>
      <c r="I182" s="355"/>
      <c r="J182" s="356"/>
      <c r="K182" s="355"/>
      <c r="L182" s="355"/>
      <c r="M182" s="355"/>
      <c r="N182" s="356"/>
      <c r="O182" s="355"/>
      <c r="P182" s="355"/>
      <c r="Q182" s="355"/>
      <c r="R182" s="356"/>
      <c r="S182" s="355"/>
      <c r="T182" s="355"/>
      <c r="U182" s="355"/>
      <c r="V182" s="356"/>
      <c r="W182" s="356"/>
      <c r="X182" s="356"/>
    </row>
    <row r="183" spans="2:24" ht="17.100000000000001" customHeight="1" x14ac:dyDescent="0.25">
      <c r="B183" s="1028" t="s">
        <v>530</v>
      </c>
      <c r="C183" s="1029"/>
      <c r="D183" s="1029"/>
      <c r="E183" s="1029"/>
      <c r="F183" s="1029"/>
      <c r="G183" s="1029"/>
      <c r="H183" s="1029"/>
      <c r="I183" s="1029"/>
      <c r="J183" s="1029"/>
      <c r="K183" s="1029"/>
      <c r="L183" s="1029"/>
      <c r="M183" s="1029"/>
      <c r="N183" s="1029"/>
      <c r="O183" s="1029"/>
      <c r="P183" s="1029"/>
      <c r="Q183" s="1029"/>
      <c r="R183" s="1029"/>
      <c r="S183" s="1029"/>
      <c r="T183" s="1029"/>
      <c r="U183" s="1029"/>
      <c r="V183" s="1029"/>
      <c r="W183" s="1029"/>
      <c r="X183" s="1030"/>
    </row>
    <row r="184" spans="2:24" ht="39.75" customHeight="1" x14ac:dyDescent="0.25">
      <c r="B184" s="1129" t="s">
        <v>531</v>
      </c>
      <c r="C184" s="1129"/>
      <c r="D184" s="1129"/>
      <c r="E184" s="1129"/>
      <c r="F184" s="294" t="s">
        <v>1</v>
      </c>
      <c r="G184" s="673" t="s">
        <v>794</v>
      </c>
      <c r="H184" s="673" t="s">
        <v>795</v>
      </c>
      <c r="I184" s="673" t="s">
        <v>796</v>
      </c>
      <c r="J184" s="28" t="s">
        <v>2</v>
      </c>
      <c r="K184" s="673" t="s">
        <v>797</v>
      </c>
      <c r="L184" s="673" t="s">
        <v>798</v>
      </c>
      <c r="M184" s="673" t="s">
        <v>799</v>
      </c>
      <c r="N184" s="28" t="s">
        <v>3</v>
      </c>
      <c r="O184" s="673" t="s">
        <v>800</v>
      </c>
      <c r="P184" s="673" t="s">
        <v>801</v>
      </c>
      <c r="Q184" s="673" t="s">
        <v>802</v>
      </c>
      <c r="R184" s="28" t="s">
        <v>4</v>
      </c>
      <c r="S184" s="673" t="s">
        <v>803</v>
      </c>
      <c r="T184" s="673" t="s">
        <v>804</v>
      </c>
      <c r="U184" s="673" t="s">
        <v>805</v>
      </c>
      <c r="V184" s="28" t="s">
        <v>5</v>
      </c>
      <c r="W184" s="29" t="s">
        <v>806</v>
      </c>
      <c r="X184" s="30" t="s">
        <v>6</v>
      </c>
    </row>
    <row r="185" spans="2:24" ht="17.100000000000001" customHeight="1" x14ac:dyDescent="0.25">
      <c r="B185" s="1013" t="s">
        <v>633</v>
      </c>
      <c r="C185" s="1013"/>
      <c r="D185" s="1013"/>
      <c r="E185" s="1013"/>
      <c r="F185" s="32" t="s">
        <v>521</v>
      </c>
      <c r="G185" s="913">
        <v>0</v>
      </c>
      <c r="H185" s="913">
        <v>0</v>
      </c>
      <c r="I185" s="913">
        <v>0</v>
      </c>
      <c r="J185" s="914">
        <f>SUM(G185:I185)</f>
        <v>0</v>
      </c>
      <c r="K185" s="913">
        <v>0</v>
      </c>
      <c r="L185" s="913">
        <v>0</v>
      </c>
      <c r="M185" s="913">
        <v>0</v>
      </c>
      <c r="N185" s="914">
        <f>SUM(K185:M185)</f>
        <v>0</v>
      </c>
      <c r="O185" s="913">
        <v>0</v>
      </c>
      <c r="P185" s="913">
        <v>0</v>
      </c>
      <c r="Q185" s="913">
        <v>0</v>
      </c>
      <c r="R185" s="914">
        <f>SUM(O185:Q185)</f>
        <v>0</v>
      </c>
      <c r="S185" s="913">
        <v>0</v>
      </c>
      <c r="T185" s="913">
        <v>0</v>
      </c>
      <c r="U185" s="913">
        <v>0</v>
      </c>
      <c r="V185" s="914">
        <f>SUM(S185:U185)</f>
        <v>0</v>
      </c>
      <c r="W185" s="914">
        <f>SUM(J185,N185,R185,V185)</f>
        <v>0</v>
      </c>
      <c r="X185" s="917">
        <f>AVERAGE(J185,N185,R185,V185)</f>
        <v>0</v>
      </c>
    </row>
    <row r="186" spans="2:24" ht="17.100000000000001" customHeight="1" x14ac:dyDescent="0.25">
      <c r="B186" s="1133" t="s">
        <v>532</v>
      </c>
      <c r="C186" s="1133"/>
      <c r="D186" s="1133"/>
      <c r="E186" s="1133"/>
      <c r="F186" s="32" t="s">
        <v>521</v>
      </c>
      <c r="G186" s="17" t="s">
        <v>212</v>
      </c>
      <c r="H186" s="17" t="s">
        <v>212</v>
      </c>
      <c r="I186" s="17" t="s">
        <v>212</v>
      </c>
      <c r="J186" s="697">
        <f t="shared" ref="J186:J187" si="98">SUM(G186:I186)</f>
        <v>0</v>
      </c>
      <c r="K186" s="17" t="s">
        <v>212</v>
      </c>
      <c r="L186" s="17" t="s">
        <v>212</v>
      </c>
      <c r="M186" s="17" t="s">
        <v>212</v>
      </c>
      <c r="N186" s="697">
        <f t="shared" ref="N186:N187" si="99">SUM(K186:M186)</f>
        <v>0</v>
      </c>
      <c r="O186" s="17" t="s">
        <v>212</v>
      </c>
      <c r="P186" s="17" t="s">
        <v>212</v>
      </c>
      <c r="Q186" s="17" t="s">
        <v>212</v>
      </c>
      <c r="R186" s="697">
        <f t="shared" ref="R186:R187" si="100">SUM(O186:Q186)</f>
        <v>0</v>
      </c>
      <c r="S186" s="17"/>
      <c r="T186" s="17"/>
      <c r="U186" s="17"/>
      <c r="V186" s="697">
        <f t="shared" ref="V186:V187" si="101">SUM(S186:U186)</f>
        <v>0</v>
      </c>
      <c r="W186" s="697">
        <f t="shared" ref="W186:W187" si="102">SUM(J186,N186,R186,V186)</f>
        <v>0</v>
      </c>
      <c r="X186" s="19">
        <f t="shared" ref="X186:X187" si="103">AVERAGE(J186,N186,R186,V186)</f>
        <v>0</v>
      </c>
    </row>
    <row r="187" spans="2:24" ht="17.100000000000001" customHeight="1" x14ac:dyDescent="0.25">
      <c r="B187" s="1133" t="s">
        <v>533</v>
      </c>
      <c r="C187" s="1133"/>
      <c r="D187" s="1133"/>
      <c r="E187" s="1133"/>
      <c r="F187" s="32" t="s">
        <v>521</v>
      </c>
      <c r="G187" s="17" t="s">
        <v>212</v>
      </c>
      <c r="H187" s="17" t="s">
        <v>212</v>
      </c>
      <c r="I187" s="17" t="s">
        <v>212</v>
      </c>
      <c r="J187" s="697">
        <f t="shared" si="98"/>
        <v>0</v>
      </c>
      <c r="K187" s="17" t="s">
        <v>212</v>
      </c>
      <c r="L187" s="17" t="s">
        <v>212</v>
      </c>
      <c r="M187" s="17" t="s">
        <v>212</v>
      </c>
      <c r="N187" s="697">
        <f t="shared" si="99"/>
        <v>0</v>
      </c>
      <c r="O187" s="17" t="s">
        <v>212</v>
      </c>
      <c r="P187" s="17" t="s">
        <v>212</v>
      </c>
      <c r="Q187" s="17" t="s">
        <v>212</v>
      </c>
      <c r="R187" s="697">
        <f t="shared" si="100"/>
        <v>0</v>
      </c>
      <c r="S187" s="17"/>
      <c r="T187" s="17"/>
      <c r="U187" s="17"/>
      <c r="V187" s="697">
        <f t="shared" si="101"/>
        <v>0</v>
      </c>
      <c r="W187" s="697">
        <f t="shared" si="102"/>
        <v>0</v>
      </c>
      <c r="X187" s="19">
        <f t="shared" si="103"/>
        <v>0</v>
      </c>
    </row>
    <row r="188" spans="2:24" ht="15.95" customHeight="1" x14ac:dyDescent="0.25">
      <c r="B188" s="15"/>
      <c r="C188" s="15"/>
      <c r="D188" s="15"/>
      <c r="E188" s="15"/>
      <c r="F188" s="15"/>
      <c r="G188" s="15"/>
      <c r="H188" s="15"/>
      <c r="I188" s="15"/>
      <c r="J188" s="15"/>
      <c r="K188" s="15"/>
      <c r="L188" s="15"/>
      <c r="M188" s="15"/>
      <c r="N188" s="4"/>
      <c r="O188" s="4"/>
      <c r="P188" s="4"/>
      <c r="Q188" s="4"/>
      <c r="R188" s="4"/>
      <c r="S188" s="4"/>
      <c r="T188" s="4"/>
      <c r="U188" s="4"/>
      <c r="V188" s="4"/>
      <c r="W188" s="4"/>
      <c r="X188" s="4"/>
    </row>
    <row r="189" spans="2:24" ht="15.95" customHeight="1" x14ac:dyDescent="0.25">
      <c r="B189" s="4"/>
      <c r="C189" s="4"/>
      <c r="D189" s="4"/>
      <c r="E189" s="4"/>
      <c r="F189" s="4"/>
      <c r="G189" s="4"/>
      <c r="H189" s="4"/>
      <c r="I189" s="4"/>
      <c r="J189" s="4"/>
      <c r="K189" s="4"/>
      <c r="L189" s="4"/>
      <c r="M189" s="4"/>
      <c r="N189" s="4"/>
      <c r="O189" s="4"/>
      <c r="P189" s="4"/>
      <c r="Q189" s="4"/>
      <c r="R189" s="4"/>
      <c r="S189" s="4"/>
      <c r="T189" s="4"/>
      <c r="U189" s="4"/>
      <c r="V189" s="4"/>
      <c r="W189" s="4"/>
      <c r="X189" s="4"/>
    </row>
    <row r="190" spans="2:24" ht="15" customHeight="1" x14ac:dyDescent="0.25">
      <c r="B190" s="1028" t="s">
        <v>38</v>
      </c>
      <c r="C190" s="1029"/>
      <c r="D190" s="1029"/>
      <c r="E190" s="1029"/>
      <c r="F190" s="1029"/>
      <c r="G190" s="1029"/>
      <c r="H190" s="1029"/>
      <c r="I190" s="1029"/>
      <c r="J190" s="1029"/>
      <c r="K190" s="1029"/>
      <c r="L190" s="1029"/>
      <c r="M190" s="1029"/>
      <c r="N190" s="1029"/>
      <c r="O190" s="1029"/>
      <c r="P190" s="1029"/>
      <c r="Q190" s="1029"/>
      <c r="R190" s="1029"/>
      <c r="S190" s="1029"/>
      <c r="T190" s="1029"/>
      <c r="U190" s="1029"/>
      <c r="V190" s="1029"/>
      <c r="W190" s="1029"/>
      <c r="X190" s="1030"/>
    </row>
    <row r="191" spans="2:24" ht="39.950000000000003" customHeight="1" x14ac:dyDescent="0.25">
      <c r="B191" s="1175" t="s">
        <v>38</v>
      </c>
      <c r="C191" s="1175"/>
      <c r="D191" s="1175"/>
      <c r="E191" s="1175"/>
      <c r="F191" s="27" t="s">
        <v>1</v>
      </c>
      <c r="G191" s="673" t="s">
        <v>794</v>
      </c>
      <c r="H191" s="673" t="s">
        <v>795</v>
      </c>
      <c r="I191" s="673" t="s">
        <v>796</v>
      </c>
      <c r="J191" s="28" t="s">
        <v>2</v>
      </c>
      <c r="K191" s="673" t="s">
        <v>797</v>
      </c>
      <c r="L191" s="673" t="s">
        <v>798</v>
      </c>
      <c r="M191" s="673" t="s">
        <v>799</v>
      </c>
      <c r="N191" s="28" t="s">
        <v>3</v>
      </c>
      <c r="O191" s="673" t="s">
        <v>800</v>
      </c>
      <c r="P191" s="673" t="s">
        <v>801</v>
      </c>
      <c r="Q191" s="673" t="s">
        <v>802</v>
      </c>
      <c r="R191" s="28" t="s">
        <v>4</v>
      </c>
      <c r="S191" s="673" t="s">
        <v>803</v>
      </c>
      <c r="T191" s="673" t="s">
        <v>804</v>
      </c>
      <c r="U191" s="673" t="s">
        <v>805</v>
      </c>
      <c r="V191" s="28" t="s">
        <v>5</v>
      </c>
      <c r="W191" s="29" t="s">
        <v>806</v>
      </c>
      <c r="X191" s="30" t="s">
        <v>6</v>
      </c>
    </row>
    <row r="192" spans="2:24" ht="39.950000000000003" hidden="1" customHeight="1" x14ac:dyDescent="0.25">
      <c r="B192" s="1067" t="s">
        <v>514</v>
      </c>
      <c r="C192" s="1068"/>
      <c r="D192" s="1068"/>
      <c r="E192" s="1069"/>
      <c r="F192" s="337" t="s">
        <v>40</v>
      </c>
      <c r="G192" s="340">
        <v>0</v>
      </c>
      <c r="H192" s="340">
        <v>0</v>
      </c>
      <c r="I192" s="340">
        <v>0</v>
      </c>
      <c r="J192" s="340">
        <v>0</v>
      </c>
      <c r="K192" s="340">
        <v>0</v>
      </c>
      <c r="L192" s="340">
        <v>0</v>
      </c>
      <c r="M192" s="340">
        <v>0</v>
      </c>
      <c r="N192" s="340">
        <v>0</v>
      </c>
      <c r="O192" s="340">
        <v>0</v>
      </c>
      <c r="P192" s="340">
        <v>0</v>
      </c>
      <c r="Q192" s="340">
        <v>0</v>
      </c>
      <c r="R192" s="340">
        <v>0</v>
      </c>
      <c r="S192" s="340">
        <v>0</v>
      </c>
      <c r="T192" s="340">
        <v>0</v>
      </c>
      <c r="U192" s="340">
        <v>0</v>
      </c>
      <c r="V192" s="340">
        <v>0</v>
      </c>
      <c r="W192" s="340">
        <v>0</v>
      </c>
      <c r="X192" s="19" t="s">
        <v>44</v>
      </c>
    </row>
    <row r="193" spans="2:25" ht="17.100000000000001" customHeight="1" x14ac:dyDescent="0.25">
      <c r="B193" s="1013" t="s">
        <v>39</v>
      </c>
      <c r="C193" s="1013"/>
      <c r="D193" s="1013"/>
      <c r="E193" s="1013"/>
      <c r="F193" s="32" t="s">
        <v>40</v>
      </c>
      <c r="G193" s="7">
        <v>0</v>
      </c>
      <c r="H193" s="7">
        <v>0</v>
      </c>
      <c r="I193" s="7">
        <v>0</v>
      </c>
      <c r="J193" s="20">
        <f t="shared" ref="J193:J200" si="104">SUM(G193:I193)</f>
        <v>0</v>
      </c>
      <c r="K193" s="7">
        <v>0</v>
      </c>
      <c r="L193" s="7">
        <v>0</v>
      </c>
      <c r="M193" s="7">
        <v>0</v>
      </c>
      <c r="N193" s="20">
        <f t="shared" ref="N193:N200" si="105">SUM(K193:M193)</f>
        <v>0</v>
      </c>
      <c r="O193" s="7">
        <v>0</v>
      </c>
      <c r="P193" s="7">
        <v>0</v>
      </c>
      <c r="Q193" s="7">
        <v>0</v>
      </c>
      <c r="R193" s="20">
        <f t="shared" ref="R193:R200" si="106">SUM(O193:Q193)</f>
        <v>0</v>
      </c>
      <c r="S193" s="7">
        <v>0</v>
      </c>
      <c r="T193" s="7">
        <v>0</v>
      </c>
      <c r="U193" s="7">
        <v>0</v>
      </c>
      <c r="V193" s="20">
        <f t="shared" ref="V193:V200" si="107">SUM(S193:U193)</f>
        <v>0</v>
      </c>
      <c r="W193" s="20">
        <f t="shared" ref="W193:W200" si="108">SUM(J193,N193,R193,V193)</f>
        <v>0</v>
      </c>
      <c r="X193" s="19">
        <f t="shared" ref="X193:X200" si="109">AVERAGE(J193,N193,R193,V193)</f>
        <v>0</v>
      </c>
    </row>
    <row r="194" spans="2:25" ht="17.100000000000001" customHeight="1" x14ac:dyDescent="0.25">
      <c r="B194" s="1013" t="s">
        <v>41</v>
      </c>
      <c r="C194" s="1013"/>
      <c r="D194" s="1013"/>
      <c r="E194" s="1013"/>
      <c r="F194" s="32" t="s">
        <v>40</v>
      </c>
      <c r="G194" s="7">
        <v>0</v>
      </c>
      <c r="H194" s="7">
        <v>0</v>
      </c>
      <c r="I194" s="7">
        <v>0</v>
      </c>
      <c r="J194" s="20">
        <f t="shared" si="104"/>
        <v>0</v>
      </c>
      <c r="K194" s="7">
        <v>0</v>
      </c>
      <c r="L194" s="7">
        <v>0</v>
      </c>
      <c r="M194" s="7">
        <v>0</v>
      </c>
      <c r="N194" s="20">
        <f t="shared" si="105"/>
        <v>0</v>
      </c>
      <c r="O194" s="7">
        <v>0</v>
      </c>
      <c r="P194" s="7">
        <v>0</v>
      </c>
      <c r="Q194" s="7">
        <v>0</v>
      </c>
      <c r="R194" s="20">
        <f t="shared" si="106"/>
        <v>0</v>
      </c>
      <c r="S194" s="7">
        <v>0</v>
      </c>
      <c r="T194" s="7">
        <v>0</v>
      </c>
      <c r="U194" s="7">
        <v>0</v>
      </c>
      <c r="V194" s="20">
        <f t="shared" si="107"/>
        <v>0</v>
      </c>
      <c r="W194" s="20">
        <f t="shared" si="108"/>
        <v>0</v>
      </c>
      <c r="X194" s="19">
        <f t="shared" si="109"/>
        <v>0</v>
      </c>
    </row>
    <row r="195" spans="2:25" ht="17.100000000000001" customHeight="1" x14ac:dyDescent="0.25">
      <c r="B195" s="1013" t="s">
        <v>443</v>
      </c>
      <c r="C195" s="1013"/>
      <c r="D195" s="1013"/>
      <c r="E195" s="1013"/>
      <c r="F195" s="32" t="s">
        <v>40</v>
      </c>
      <c r="G195" s="7">
        <v>0</v>
      </c>
      <c r="H195" s="7">
        <v>0</v>
      </c>
      <c r="I195" s="7">
        <v>0</v>
      </c>
      <c r="J195" s="20">
        <f t="shared" si="104"/>
        <v>0</v>
      </c>
      <c r="K195" s="7">
        <v>1</v>
      </c>
      <c r="L195" s="7">
        <v>0</v>
      </c>
      <c r="M195" s="7">
        <v>1</v>
      </c>
      <c r="N195" s="20">
        <f t="shared" si="105"/>
        <v>2</v>
      </c>
      <c r="O195" s="7">
        <v>0</v>
      </c>
      <c r="P195" s="7">
        <v>0</v>
      </c>
      <c r="Q195" s="7">
        <v>0</v>
      </c>
      <c r="R195" s="20">
        <f t="shared" si="106"/>
        <v>0</v>
      </c>
      <c r="S195" s="7">
        <v>0</v>
      </c>
      <c r="T195" s="7">
        <v>0</v>
      </c>
      <c r="U195" s="7">
        <v>0</v>
      </c>
      <c r="V195" s="20">
        <f t="shared" si="107"/>
        <v>0</v>
      </c>
      <c r="W195" s="20">
        <f t="shared" si="108"/>
        <v>2</v>
      </c>
      <c r="X195" s="19">
        <f t="shared" si="109"/>
        <v>0.5</v>
      </c>
    </row>
    <row r="196" spans="2:25" ht="17.100000000000001" customHeight="1" x14ac:dyDescent="0.25">
      <c r="B196" s="1081" t="s">
        <v>516</v>
      </c>
      <c r="C196" s="1082"/>
      <c r="D196" s="1082"/>
      <c r="E196" s="1083"/>
      <c r="F196" s="301" t="s">
        <v>40</v>
      </c>
      <c r="G196" s="341">
        <f>SUM(G193:G195)</f>
        <v>0</v>
      </c>
      <c r="H196" s="341">
        <f t="shared" ref="H196:I196" si="110">SUM(H193:H195)</f>
        <v>0</v>
      </c>
      <c r="I196" s="341">
        <f t="shared" si="110"/>
        <v>0</v>
      </c>
      <c r="J196" s="18">
        <f t="shared" si="104"/>
        <v>0</v>
      </c>
      <c r="K196" s="47">
        <f>SUM(K193:K195)</f>
        <v>1</v>
      </c>
      <c r="L196" s="47">
        <f t="shared" ref="L196:M196" si="111">SUM(L193:L195)</f>
        <v>0</v>
      </c>
      <c r="M196" s="47">
        <f t="shared" si="111"/>
        <v>1</v>
      </c>
      <c r="N196" s="18">
        <f t="shared" si="105"/>
        <v>2</v>
      </c>
      <c r="O196" s="47">
        <f>SUM(O193:O195)</f>
        <v>0</v>
      </c>
      <c r="P196" s="47">
        <f t="shared" ref="P196:Q196" si="112">SUM(P193:P195)</f>
        <v>0</v>
      </c>
      <c r="Q196" s="47">
        <f t="shared" si="112"/>
        <v>0</v>
      </c>
      <c r="R196" s="18">
        <f t="shared" si="106"/>
        <v>0</v>
      </c>
      <c r="S196" s="47">
        <f>SUM(S193:S195)</f>
        <v>0</v>
      </c>
      <c r="T196" s="47">
        <f t="shared" ref="T196:U196" si="113">SUM(T193:T195)</f>
        <v>0</v>
      </c>
      <c r="U196" s="47">
        <f t="shared" si="113"/>
        <v>0</v>
      </c>
      <c r="V196" s="18">
        <f t="shared" si="107"/>
        <v>0</v>
      </c>
      <c r="W196" s="18">
        <f t="shared" si="108"/>
        <v>2</v>
      </c>
      <c r="X196" s="19">
        <f t="shared" si="109"/>
        <v>0.5</v>
      </c>
    </row>
    <row r="197" spans="2:25" ht="30" hidden="1" customHeight="1" x14ac:dyDescent="0.25">
      <c r="B197" s="1067" t="s">
        <v>513</v>
      </c>
      <c r="C197" s="1068"/>
      <c r="D197" s="1068"/>
      <c r="E197" s="1069"/>
      <c r="F197" s="338" t="s">
        <v>40</v>
      </c>
      <c r="G197" s="339" t="s">
        <v>515</v>
      </c>
      <c r="H197" s="339" t="s">
        <v>515</v>
      </c>
      <c r="I197" s="339" t="s">
        <v>515</v>
      </c>
      <c r="J197" s="339" t="s">
        <v>515</v>
      </c>
      <c r="K197" s="339" t="s">
        <v>515</v>
      </c>
      <c r="L197" s="339" t="s">
        <v>515</v>
      </c>
      <c r="M197" s="339" t="s">
        <v>515</v>
      </c>
      <c r="N197" s="339" t="s">
        <v>515</v>
      </c>
      <c r="O197" s="339" t="s">
        <v>515</v>
      </c>
      <c r="P197" s="339" t="s">
        <v>515</v>
      </c>
      <c r="Q197" s="339" t="s">
        <v>515</v>
      </c>
      <c r="R197" s="339" t="s">
        <v>515</v>
      </c>
      <c r="S197" s="339" t="s">
        <v>515</v>
      </c>
      <c r="T197" s="339" t="s">
        <v>515</v>
      </c>
      <c r="U197" s="339" t="s">
        <v>515</v>
      </c>
      <c r="V197" s="339" t="s">
        <v>515</v>
      </c>
      <c r="W197" s="339" t="s">
        <v>515</v>
      </c>
      <c r="X197" s="19" t="s">
        <v>44</v>
      </c>
    </row>
    <row r="198" spans="2:25" ht="17.100000000000001" customHeight="1" x14ac:dyDescent="0.25">
      <c r="B198" s="1013" t="s">
        <v>42</v>
      </c>
      <c r="C198" s="1013"/>
      <c r="D198" s="1013"/>
      <c r="E198" s="1013"/>
      <c r="F198" s="32" t="s">
        <v>40</v>
      </c>
      <c r="G198" s="7">
        <v>9</v>
      </c>
      <c r="H198" s="7">
        <v>27</v>
      </c>
      <c r="I198" s="7">
        <v>21</v>
      </c>
      <c r="J198" s="20">
        <f t="shared" si="104"/>
        <v>57</v>
      </c>
      <c r="K198" s="7">
        <v>18</v>
      </c>
      <c r="L198" s="7">
        <v>6</v>
      </c>
      <c r="M198" s="7">
        <v>9</v>
      </c>
      <c r="N198" s="20">
        <f t="shared" si="105"/>
        <v>33</v>
      </c>
      <c r="O198" s="7">
        <v>9</v>
      </c>
      <c r="P198" s="7">
        <v>9</v>
      </c>
      <c r="Q198" s="7">
        <v>9</v>
      </c>
      <c r="R198" s="20">
        <f t="shared" si="106"/>
        <v>27</v>
      </c>
      <c r="S198" s="7">
        <v>2</v>
      </c>
      <c r="T198" s="7">
        <v>12</v>
      </c>
      <c r="U198" s="7">
        <v>10</v>
      </c>
      <c r="V198" s="20">
        <f t="shared" si="107"/>
        <v>24</v>
      </c>
      <c r="W198" s="20">
        <f t="shared" si="108"/>
        <v>141</v>
      </c>
      <c r="X198" s="19">
        <f t="shared" si="109"/>
        <v>35.25</v>
      </c>
    </row>
    <row r="199" spans="2:25" ht="17.100000000000001" customHeight="1" x14ac:dyDescent="0.25">
      <c r="B199" s="1013" t="s">
        <v>43</v>
      </c>
      <c r="C199" s="1013"/>
      <c r="D199" s="1013"/>
      <c r="E199" s="1013"/>
      <c r="F199" s="32" t="s">
        <v>40</v>
      </c>
      <c r="G199" s="7">
        <v>32</v>
      </c>
      <c r="H199" s="7">
        <v>40</v>
      </c>
      <c r="I199" s="7">
        <v>42</v>
      </c>
      <c r="J199" s="20">
        <f t="shared" si="104"/>
        <v>114</v>
      </c>
      <c r="K199" s="7">
        <v>57</v>
      </c>
      <c r="L199" s="7">
        <v>36</v>
      </c>
      <c r="M199" s="7">
        <v>24</v>
      </c>
      <c r="N199" s="20">
        <f t="shared" si="105"/>
        <v>117</v>
      </c>
      <c r="O199" s="7">
        <v>26</v>
      </c>
      <c r="P199" s="7">
        <v>26</v>
      </c>
      <c r="Q199" s="7">
        <v>19</v>
      </c>
      <c r="R199" s="20">
        <f t="shared" si="106"/>
        <v>71</v>
      </c>
      <c r="S199" s="7">
        <v>3</v>
      </c>
      <c r="T199" s="7">
        <v>21</v>
      </c>
      <c r="U199" s="7">
        <v>12</v>
      </c>
      <c r="V199" s="20">
        <f t="shared" si="107"/>
        <v>36</v>
      </c>
      <c r="W199" s="20">
        <f t="shared" si="108"/>
        <v>338</v>
      </c>
      <c r="X199" s="19">
        <f t="shared" si="109"/>
        <v>84.5</v>
      </c>
    </row>
    <row r="200" spans="2:25" ht="17.100000000000001" customHeight="1" x14ac:dyDescent="0.25">
      <c r="B200" s="1080" t="s">
        <v>512</v>
      </c>
      <c r="C200" s="1080"/>
      <c r="D200" s="1080"/>
      <c r="E200" s="1080"/>
      <c r="F200" s="698" t="s">
        <v>40</v>
      </c>
      <c r="G200" s="18">
        <f>SUM(G196,G198,G199)</f>
        <v>41</v>
      </c>
      <c r="H200" s="18">
        <f t="shared" ref="H200:I200" si="114">SUM(H196,H198,H199)</f>
        <v>67</v>
      </c>
      <c r="I200" s="18">
        <f t="shared" si="114"/>
        <v>63</v>
      </c>
      <c r="J200" s="18">
        <f t="shared" si="104"/>
        <v>171</v>
      </c>
      <c r="K200" s="18">
        <f>SUM(K196,K198,K199)</f>
        <v>76</v>
      </c>
      <c r="L200" s="18">
        <f t="shared" ref="L200:M200" si="115">SUM(L196,L198,L199)</f>
        <v>42</v>
      </c>
      <c r="M200" s="18">
        <f t="shared" si="115"/>
        <v>34</v>
      </c>
      <c r="N200" s="18">
        <f t="shared" si="105"/>
        <v>152</v>
      </c>
      <c r="O200" s="18">
        <f>SUM(O196,O198,O199)</f>
        <v>35</v>
      </c>
      <c r="P200" s="18">
        <f t="shared" ref="P200:Q200" si="116">SUM(P196,P198,P199)</f>
        <v>35</v>
      </c>
      <c r="Q200" s="18">
        <f t="shared" si="116"/>
        <v>28</v>
      </c>
      <c r="R200" s="18">
        <f t="shared" si="106"/>
        <v>98</v>
      </c>
      <c r="S200" s="18">
        <f>SUM(S196,S198,S199)</f>
        <v>5</v>
      </c>
      <c r="T200" s="18">
        <f t="shared" ref="T200:U200" si="117">SUM(T196,T198,T199)</f>
        <v>33</v>
      </c>
      <c r="U200" s="18">
        <f t="shared" si="117"/>
        <v>22</v>
      </c>
      <c r="V200" s="18">
        <f t="shared" si="107"/>
        <v>60</v>
      </c>
      <c r="W200" s="18">
        <f t="shared" si="108"/>
        <v>481</v>
      </c>
      <c r="X200" s="19">
        <f t="shared" si="109"/>
        <v>120.25</v>
      </c>
    </row>
    <row r="201" spans="2:25" ht="27" customHeight="1" x14ac:dyDescent="0.25">
      <c r="B201" s="1130" t="s">
        <v>634</v>
      </c>
      <c r="C201" s="1131"/>
      <c r="D201" s="1131"/>
      <c r="E201" s="1132"/>
      <c r="F201" s="699" t="s">
        <v>40</v>
      </c>
      <c r="G201" s="700">
        <v>0</v>
      </c>
      <c r="H201" s="700">
        <v>0</v>
      </c>
      <c r="I201" s="700">
        <v>0</v>
      </c>
      <c r="J201" s="700">
        <v>0</v>
      </c>
      <c r="K201" s="700">
        <v>0</v>
      </c>
      <c r="L201" s="700">
        <v>0</v>
      </c>
      <c r="M201" s="700">
        <v>0</v>
      </c>
      <c r="N201" s="700">
        <v>0</v>
      </c>
      <c r="O201" s="700">
        <v>0</v>
      </c>
      <c r="P201" s="700">
        <v>0</v>
      </c>
      <c r="Q201" s="700">
        <v>0</v>
      </c>
      <c r="R201" s="700">
        <v>0</v>
      </c>
      <c r="S201" s="700">
        <v>0</v>
      </c>
      <c r="T201" s="700">
        <v>0</v>
      </c>
      <c r="U201" s="700">
        <v>0</v>
      </c>
      <c r="V201" s="700">
        <v>0</v>
      </c>
      <c r="W201" s="700">
        <v>0</v>
      </c>
      <c r="X201" s="700">
        <v>0</v>
      </c>
    </row>
    <row r="202" spans="2:25" ht="15.95" customHeight="1" thickBot="1" x14ac:dyDescent="0.3">
      <c r="B202" s="4"/>
      <c r="C202" s="4"/>
      <c r="D202" s="4"/>
      <c r="E202" s="4"/>
      <c r="F202" s="4"/>
      <c r="G202" s="4"/>
      <c r="H202" s="4"/>
      <c r="I202" s="4"/>
      <c r="J202" s="4"/>
      <c r="K202" s="4"/>
      <c r="L202" s="4"/>
      <c r="M202" s="4"/>
      <c r="N202" s="4"/>
      <c r="O202" s="4"/>
      <c r="P202" s="4"/>
      <c r="Q202" s="4"/>
      <c r="R202" s="4"/>
      <c r="S202" s="4"/>
      <c r="T202" s="4"/>
      <c r="U202" s="4"/>
      <c r="V202" s="4"/>
      <c r="W202" s="4"/>
      <c r="X202" s="4"/>
    </row>
    <row r="203" spans="2:25" ht="15.95" customHeight="1" thickBot="1" x14ac:dyDescent="0.3">
      <c r="B203" s="4"/>
      <c r="C203" s="1176" t="s">
        <v>47</v>
      </c>
      <c r="D203" s="1176"/>
      <c r="E203" s="1176"/>
      <c r="F203" s="4"/>
      <c r="G203" s="1111" t="s">
        <v>48</v>
      </c>
      <c r="H203" s="1168"/>
      <c r="I203" s="1168"/>
      <c r="J203" s="1112"/>
      <c r="K203" s="4"/>
      <c r="L203" s="1111" t="s">
        <v>49</v>
      </c>
      <c r="M203" s="1168"/>
      <c r="N203" s="1168"/>
      <c r="O203" s="1112"/>
      <c r="P203" s="4"/>
      <c r="Q203" s="1111" t="s">
        <v>606</v>
      </c>
      <c r="R203" s="1168"/>
      <c r="S203" s="1168"/>
      <c r="T203" s="1112"/>
      <c r="U203" s="4"/>
      <c r="V203" s="1111" t="s">
        <v>666</v>
      </c>
      <c r="W203" s="1168"/>
      <c r="X203" s="1168"/>
      <c r="Y203" s="1112"/>
    </row>
    <row r="204" spans="2:25" ht="15.95" customHeight="1" thickBot="1" x14ac:dyDescent="0.3">
      <c r="B204" s="4"/>
      <c r="C204" s="1117" t="s">
        <v>50</v>
      </c>
      <c r="D204" s="1118"/>
      <c r="E204" s="24" t="s">
        <v>51</v>
      </c>
      <c r="F204" s="4"/>
      <c r="G204" s="1111" t="s">
        <v>52</v>
      </c>
      <c r="H204" s="1112"/>
      <c r="I204" s="1111" t="s">
        <v>53</v>
      </c>
      <c r="J204" s="1112"/>
      <c r="K204" s="4"/>
      <c r="L204" s="1111" t="s">
        <v>54</v>
      </c>
      <c r="M204" s="1112"/>
      <c r="N204" s="1111" t="s">
        <v>55</v>
      </c>
      <c r="O204" s="1112"/>
      <c r="P204" s="4"/>
      <c r="Q204" s="1111" t="s">
        <v>607</v>
      </c>
      <c r="R204" s="1112"/>
      <c r="S204" s="1111" t="s">
        <v>608</v>
      </c>
      <c r="T204" s="1112"/>
      <c r="U204" s="4"/>
      <c r="V204" s="1111" t="s">
        <v>607</v>
      </c>
      <c r="W204" s="1112"/>
      <c r="X204" s="1111" t="s">
        <v>608</v>
      </c>
      <c r="Y204" s="1112"/>
    </row>
    <row r="205" spans="2:25" ht="13.5" thickBot="1" x14ac:dyDescent="0.3">
      <c r="C205" s="1117" t="s">
        <v>56</v>
      </c>
      <c r="D205" s="1118"/>
      <c r="E205" s="24" t="s">
        <v>57</v>
      </c>
      <c r="G205" s="1113">
        <v>18</v>
      </c>
      <c r="H205" s="1114"/>
      <c r="I205" s="1115">
        <v>8</v>
      </c>
      <c r="J205" s="1116"/>
      <c r="L205" s="1113">
        <v>0</v>
      </c>
      <c r="M205" s="1114"/>
      <c r="N205" s="1115">
        <f>L205*12.5</f>
        <v>0</v>
      </c>
      <c r="O205" s="1116"/>
      <c r="Q205" s="1113">
        <v>20</v>
      </c>
      <c r="R205" s="1114"/>
      <c r="S205" s="1115">
        <f>Q205*0.69</f>
        <v>13.799999999999999</v>
      </c>
      <c r="T205" s="1116"/>
      <c r="V205" s="1113">
        <v>488</v>
      </c>
      <c r="W205" s="1114"/>
      <c r="X205" s="1115">
        <f>V205/13</f>
        <v>37.53846153846154</v>
      </c>
      <c r="Y205" s="1116"/>
    </row>
    <row r="206" spans="2:25" ht="13.5" thickBot="1" x14ac:dyDescent="0.3">
      <c r="C206" s="1117" t="s">
        <v>58</v>
      </c>
      <c r="D206" s="1118"/>
      <c r="E206" s="24" t="s">
        <v>59</v>
      </c>
      <c r="H206" s="1127" t="s">
        <v>60</v>
      </c>
      <c r="I206" s="1128"/>
      <c r="M206" s="1127" t="s">
        <v>7</v>
      </c>
      <c r="N206" s="1128"/>
    </row>
    <row r="207" spans="2:25" ht="13.5" thickBot="1" x14ac:dyDescent="0.3">
      <c r="C207" s="1117" t="s">
        <v>61</v>
      </c>
      <c r="D207" s="1118"/>
      <c r="E207" s="24" t="s">
        <v>62</v>
      </c>
      <c r="H207" s="1115">
        <f>(G205*12.5)+(I205*25)</f>
        <v>425</v>
      </c>
      <c r="I207" s="1116"/>
      <c r="M207" s="1115">
        <f>N205/1000</f>
        <v>0</v>
      </c>
      <c r="N207" s="1116"/>
    </row>
    <row r="209" spans="2:25" ht="15" x14ac:dyDescent="0.25">
      <c r="F209" s="16" t="s">
        <v>63</v>
      </c>
      <c r="L209" s="16" t="s">
        <v>64</v>
      </c>
    </row>
    <row r="210" spans="2:25" ht="15" x14ac:dyDescent="0.25">
      <c r="F210" s="16"/>
      <c r="L210" s="16"/>
    </row>
    <row r="211" spans="2:25" ht="15" customHeight="1" thickBot="1" x14ac:dyDescent="0.3">
      <c r="B211" s="1119" t="s">
        <v>828</v>
      </c>
      <c r="C211" s="1120"/>
      <c r="D211" s="1120"/>
      <c r="E211" s="1120"/>
      <c r="F211" s="1120"/>
      <c r="G211" s="1120"/>
      <c r="H211" s="1121"/>
      <c r="I211" s="1121"/>
      <c r="J211" s="1121"/>
      <c r="K211" s="1121"/>
      <c r="L211" s="1121"/>
      <c r="M211" s="1121"/>
      <c r="N211" s="1121"/>
      <c r="O211" s="1121"/>
      <c r="P211" s="1121"/>
      <c r="Q211" s="1121"/>
      <c r="R211" s="1121"/>
      <c r="S211" s="1121"/>
      <c r="T211" s="1121"/>
      <c r="U211" s="1121"/>
      <c r="V211" s="1121"/>
      <c r="W211" s="1121"/>
      <c r="X211" s="1121"/>
      <c r="Y211" s="362"/>
    </row>
    <row r="212" spans="2:25" ht="32.25" customHeight="1" x14ac:dyDescent="0.25">
      <c r="B212" s="364" t="s">
        <v>536</v>
      </c>
      <c r="C212" s="365"/>
      <c r="D212" s="365"/>
      <c r="E212" s="365"/>
      <c r="F212" s="1122" t="s">
        <v>636</v>
      </c>
      <c r="G212" s="1123"/>
      <c r="H212" s="1099" t="s">
        <v>537</v>
      </c>
      <c r="I212" s="1100"/>
      <c r="J212" s="1101"/>
      <c r="K212" s="1099" t="s">
        <v>538</v>
      </c>
      <c r="L212" s="1100"/>
      <c r="M212" s="1101"/>
      <c r="N212" s="1099" t="s">
        <v>539</v>
      </c>
      <c r="O212" s="1100"/>
      <c r="P212" s="1101"/>
      <c r="Q212" s="1099" t="s">
        <v>540</v>
      </c>
      <c r="R212" s="1100"/>
      <c r="S212" s="1101"/>
      <c r="T212" s="1124" t="s">
        <v>834</v>
      </c>
      <c r="U212" s="1125"/>
      <c r="V212" s="1125"/>
      <c r="W212" s="1125"/>
      <c r="X212" s="1126"/>
      <c r="Y212" s="361"/>
    </row>
    <row r="213" spans="2:25" ht="31.5" customHeight="1" x14ac:dyDescent="0.25">
      <c r="B213" s="1093" t="s">
        <v>635</v>
      </c>
      <c r="C213" s="1094"/>
      <c r="D213" s="1094"/>
      <c r="E213" s="1095"/>
      <c r="F213" s="1177" t="s">
        <v>541</v>
      </c>
      <c r="G213" s="1178"/>
      <c r="H213" s="1102"/>
      <c r="I213" s="1103"/>
      <c r="J213" s="1104"/>
      <c r="K213" s="1102"/>
      <c r="L213" s="1103"/>
      <c r="M213" s="1104"/>
      <c r="N213" s="1102"/>
      <c r="O213" s="1103"/>
      <c r="P213" s="1104"/>
      <c r="Q213" s="1102"/>
      <c r="R213" s="1103"/>
      <c r="S213" s="1104"/>
      <c r="T213" s="1102" t="s">
        <v>1004</v>
      </c>
      <c r="U213" s="1103"/>
      <c r="V213" s="1103"/>
      <c r="W213" s="1103"/>
      <c r="X213" s="1104"/>
      <c r="Y213" s="361"/>
    </row>
    <row r="214" spans="2:25" ht="21.75" customHeight="1" x14ac:dyDescent="0.25">
      <c r="B214" s="1096" t="s">
        <v>829</v>
      </c>
      <c r="C214" s="1097"/>
      <c r="D214" s="1097"/>
      <c r="E214" s="1098"/>
      <c r="F214" s="1179" t="s">
        <v>648</v>
      </c>
      <c r="G214" s="1180"/>
      <c r="H214" s="1102"/>
      <c r="I214" s="1103"/>
      <c r="J214" s="1104"/>
      <c r="K214" s="1102"/>
      <c r="L214" s="1103"/>
      <c r="M214" s="1104"/>
      <c r="N214" s="1102"/>
      <c r="O214" s="1103"/>
      <c r="P214" s="1104"/>
      <c r="Q214" s="1102"/>
      <c r="R214" s="1103"/>
      <c r="S214" s="1104"/>
      <c r="T214" s="1102">
        <v>1</v>
      </c>
      <c r="U214" s="1103"/>
      <c r="V214" s="1103"/>
      <c r="W214" s="1103"/>
      <c r="X214" s="1104"/>
      <c r="Y214" s="361"/>
    </row>
    <row r="215" spans="2:25" ht="29.25" customHeight="1" x14ac:dyDescent="0.25">
      <c r="B215" s="1093" t="s">
        <v>637</v>
      </c>
      <c r="C215" s="1094"/>
      <c r="D215" s="1094"/>
      <c r="E215" s="1095"/>
      <c r="F215" s="1197" t="s">
        <v>638</v>
      </c>
      <c r="G215" s="1178"/>
      <c r="H215" s="1102"/>
      <c r="I215" s="1103"/>
      <c r="J215" s="1104"/>
      <c r="K215" s="1102"/>
      <c r="L215" s="1103"/>
      <c r="M215" s="1104"/>
      <c r="N215" s="1102"/>
      <c r="O215" s="1103"/>
      <c r="P215" s="1104"/>
      <c r="Q215" s="1102"/>
      <c r="R215" s="1103"/>
      <c r="S215" s="1104"/>
      <c r="T215" s="1102" t="s">
        <v>1005</v>
      </c>
      <c r="U215" s="1103"/>
      <c r="V215" s="1103"/>
      <c r="W215" s="1103"/>
      <c r="X215" s="1104"/>
      <c r="Y215" s="361"/>
    </row>
    <row r="216" spans="2:25" ht="27.75" customHeight="1" x14ac:dyDescent="0.25">
      <c r="B216" s="1093" t="s">
        <v>830</v>
      </c>
      <c r="C216" s="1094"/>
      <c r="D216" s="1094"/>
      <c r="E216" s="1095"/>
      <c r="F216" s="1198" t="s">
        <v>831</v>
      </c>
      <c r="G216" s="1180"/>
      <c r="H216" s="1102"/>
      <c r="I216" s="1103"/>
      <c r="J216" s="1104"/>
      <c r="K216" s="1102"/>
      <c r="L216" s="1103"/>
      <c r="M216" s="1104"/>
      <c r="N216" s="1102"/>
      <c r="O216" s="1103"/>
      <c r="P216" s="1104"/>
      <c r="Q216" s="1102"/>
      <c r="R216" s="1103"/>
      <c r="S216" s="1104"/>
      <c r="T216" s="1102" t="s">
        <v>1006</v>
      </c>
      <c r="U216" s="1103"/>
      <c r="V216" s="1103"/>
      <c r="W216" s="1103"/>
      <c r="X216" s="1104"/>
      <c r="Y216" s="361"/>
    </row>
    <row r="217" spans="2:25" ht="35.25" customHeight="1" x14ac:dyDescent="0.25">
      <c r="B217" s="1093" t="s">
        <v>832</v>
      </c>
      <c r="C217" s="1094"/>
      <c r="D217" s="1094"/>
      <c r="E217" s="1095"/>
      <c r="F217" s="1198" t="s">
        <v>831</v>
      </c>
      <c r="G217" s="1180"/>
      <c r="H217" s="1102"/>
      <c r="I217" s="1103"/>
      <c r="J217" s="1104"/>
      <c r="K217" s="1102"/>
      <c r="L217" s="1103"/>
      <c r="M217" s="1104"/>
      <c r="N217" s="1102"/>
      <c r="O217" s="1103"/>
      <c r="P217" s="1104"/>
      <c r="Q217" s="1102"/>
      <c r="R217" s="1103"/>
      <c r="S217" s="1104"/>
      <c r="T217" s="1102" t="s">
        <v>1007</v>
      </c>
      <c r="U217" s="1103"/>
      <c r="V217" s="1103"/>
      <c r="W217" s="1103"/>
      <c r="X217" s="1104"/>
      <c r="Y217" s="361"/>
    </row>
    <row r="218" spans="2:25" ht="46.5" customHeight="1" x14ac:dyDescent="0.25">
      <c r="B218" s="1093" t="s">
        <v>833</v>
      </c>
      <c r="C218" s="1094"/>
      <c r="D218" s="1094"/>
      <c r="E218" s="1095"/>
      <c r="F218" s="1198" t="s">
        <v>831</v>
      </c>
      <c r="G218" s="1180"/>
      <c r="H218" s="1102"/>
      <c r="I218" s="1103"/>
      <c r="J218" s="1104"/>
      <c r="K218" s="1102"/>
      <c r="L218" s="1103"/>
      <c r="M218" s="1104"/>
      <c r="N218" s="1102"/>
      <c r="O218" s="1103"/>
      <c r="P218" s="1104"/>
      <c r="Q218" s="1102"/>
      <c r="R218" s="1103"/>
      <c r="S218" s="1104"/>
      <c r="T218" s="1102" t="s">
        <v>1008</v>
      </c>
      <c r="U218" s="1103"/>
      <c r="V218" s="1103"/>
      <c r="W218" s="1103"/>
      <c r="X218" s="1104"/>
      <c r="Y218" s="361"/>
    </row>
    <row r="219" spans="2:25" ht="13.5" thickBot="1" x14ac:dyDescent="0.3"/>
    <row r="220" spans="2:25" ht="34.5" customHeight="1" thickBot="1" x14ac:dyDescent="0.3">
      <c r="B220" s="1172" t="s">
        <v>356</v>
      </c>
      <c r="C220" s="1173"/>
      <c r="D220" s="1173"/>
      <c r="E220" s="1173"/>
      <c r="F220" s="1173"/>
      <c r="G220" s="1173"/>
      <c r="H220" s="1173"/>
      <c r="I220" s="1173"/>
      <c r="J220" s="1173"/>
      <c r="K220" s="1173"/>
      <c r="L220" s="1173"/>
      <c r="M220" s="701"/>
      <c r="N220" s="1203" t="s">
        <v>641</v>
      </c>
      <c r="O220" s="1204"/>
      <c r="P220" s="1204"/>
      <c r="Q220" s="1204"/>
      <c r="R220" s="1204"/>
      <c r="S220" s="1204"/>
      <c r="T220" s="1204"/>
      <c r="U220" s="1204"/>
      <c r="V220" s="1204"/>
      <c r="W220" s="1204"/>
      <c r="X220" s="1205"/>
    </row>
    <row r="221" spans="2:25" ht="34.5" customHeight="1" x14ac:dyDescent="0.25">
      <c r="B221" s="1181" t="s">
        <v>640</v>
      </c>
      <c r="C221" s="1182"/>
      <c r="D221" s="1182"/>
      <c r="E221" s="1182"/>
      <c r="F221" s="1182"/>
      <c r="G221" s="1199" t="s">
        <v>812</v>
      </c>
      <c r="H221" s="1199"/>
      <c r="I221" s="1199"/>
      <c r="J221" s="1199"/>
      <c r="K221" s="1199"/>
      <c r="L221" s="1200"/>
      <c r="M221" s="694"/>
      <c r="N221" s="1185" t="s">
        <v>644</v>
      </c>
      <c r="O221" s="1186"/>
      <c r="P221" s="1186"/>
      <c r="Q221" s="1187"/>
      <c r="R221" s="1048" t="s">
        <v>812</v>
      </c>
      <c r="S221" s="1049"/>
      <c r="T221" s="1049"/>
      <c r="U221" s="1049"/>
      <c r="V221" s="1049"/>
      <c r="W221" s="1049"/>
      <c r="X221" s="1050"/>
    </row>
    <row r="222" spans="2:25" ht="43.5" customHeight="1" x14ac:dyDescent="0.25">
      <c r="B222" s="1183"/>
      <c r="C222" s="1184"/>
      <c r="D222" s="1184"/>
      <c r="E222" s="1184"/>
      <c r="F222" s="1184"/>
      <c r="G222" s="408" t="s">
        <v>217</v>
      </c>
      <c r="H222" s="408" t="s">
        <v>218</v>
      </c>
      <c r="I222" s="1107" t="s">
        <v>219</v>
      </c>
      <c r="J222" s="1107"/>
      <c r="K222" s="1105" t="s">
        <v>65</v>
      </c>
      <c r="L222" s="1106"/>
      <c r="M222" s="686"/>
      <c r="N222" s="1048" t="s">
        <v>645</v>
      </c>
      <c r="O222" s="1049"/>
      <c r="P222" s="1049"/>
      <c r="Q222" s="1050"/>
      <c r="R222" s="408" t="s">
        <v>217</v>
      </c>
      <c r="S222" s="1206" t="s">
        <v>565</v>
      </c>
      <c r="T222" s="1207"/>
      <c r="U222" s="1048" t="s">
        <v>643</v>
      </c>
      <c r="V222" s="1050"/>
      <c r="W222" s="1206" t="s">
        <v>642</v>
      </c>
      <c r="X222" s="1207"/>
    </row>
    <row r="223" spans="2:25" ht="25.5" customHeight="1" x14ac:dyDescent="0.25">
      <c r="B223" s="988" t="s">
        <v>220</v>
      </c>
      <c r="C223" s="989"/>
      <c r="D223" s="989"/>
      <c r="E223" s="989"/>
      <c r="F223" s="990"/>
      <c r="G223" s="431"/>
      <c r="H223" s="432"/>
      <c r="I223" s="1201"/>
      <c r="J223" s="1202"/>
      <c r="K223" s="1089"/>
      <c r="L223" s="1090"/>
      <c r="M223" s="685"/>
      <c r="N223" s="1193"/>
      <c r="O223" s="1103"/>
      <c r="P223" s="1103"/>
      <c r="Q223" s="1140"/>
      <c r="R223" s="363"/>
      <c r="S223" s="1193"/>
      <c r="T223" s="1140"/>
      <c r="U223" s="1193"/>
      <c r="V223" s="1140"/>
      <c r="W223" s="1193"/>
      <c r="X223" s="1140"/>
    </row>
    <row r="224" spans="2:25" ht="27" customHeight="1" x14ac:dyDescent="0.25">
      <c r="B224" s="988" t="s">
        <v>221</v>
      </c>
      <c r="C224" s="989"/>
      <c r="D224" s="989"/>
      <c r="E224" s="989"/>
      <c r="F224" s="990"/>
      <c r="G224" s="431"/>
      <c r="H224" s="431"/>
      <c r="I224" s="1201"/>
      <c r="J224" s="1202"/>
      <c r="K224" s="1089"/>
      <c r="L224" s="1090"/>
      <c r="M224" s="685"/>
      <c r="N224" s="1193"/>
      <c r="O224" s="1103"/>
      <c r="P224" s="1103"/>
      <c r="Q224" s="1140"/>
      <c r="R224" s="363"/>
      <c r="S224" s="1193"/>
      <c r="T224" s="1140"/>
      <c r="U224" s="1193"/>
      <c r="V224" s="1140"/>
      <c r="W224" s="1193"/>
      <c r="X224" s="1140"/>
    </row>
    <row r="225" spans="2:24" ht="17.100000000000001" customHeight="1" x14ac:dyDescent="0.25">
      <c r="B225" s="988" t="s">
        <v>835</v>
      </c>
      <c r="C225" s="989"/>
      <c r="D225" s="989"/>
      <c r="E225" s="989"/>
      <c r="F225" s="990"/>
      <c r="G225" s="433"/>
      <c r="H225" s="433"/>
      <c r="I225" s="1092"/>
      <c r="J225" s="1092"/>
      <c r="K225" s="1089"/>
      <c r="L225" s="1090"/>
      <c r="M225" s="685"/>
      <c r="N225" s="1193"/>
      <c r="O225" s="1103"/>
      <c r="P225" s="1103"/>
      <c r="Q225" s="1140"/>
      <c r="R225" s="363"/>
      <c r="S225" s="1193"/>
      <c r="T225" s="1140"/>
      <c r="U225" s="1193"/>
      <c r="V225" s="1140"/>
      <c r="W225" s="1193"/>
      <c r="X225" s="1140"/>
    </row>
    <row r="226" spans="2:24" ht="17.100000000000001" customHeight="1" x14ac:dyDescent="0.25">
      <c r="B226" s="988" t="s">
        <v>69</v>
      </c>
      <c r="C226" s="989"/>
      <c r="D226" s="989"/>
      <c r="E226" s="989"/>
      <c r="F226" s="990"/>
      <c r="G226" s="432"/>
      <c r="H226" s="432"/>
      <c r="I226" s="1092"/>
      <c r="J226" s="1092"/>
      <c r="K226" s="1089"/>
      <c r="L226" s="1090"/>
      <c r="M226" s="685"/>
      <c r="N226" s="1193"/>
      <c r="O226" s="1103"/>
      <c r="P226" s="1103"/>
      <c r="Q226" s="1140"/>
      <c r="R226" s="363"/>
      <c r="S226" s="1193"/>
      <c r="T226" s="1140"/>
      <c r="U226" s="1193"/>
      <c r="V226" s="1140"/>
      <c r="W226" s="1193"/>
      <c r="X226" s="1140"/>
    </row>
    <row r="227" spans="2:24" ht="17.100000000000001" customHeight="1" x14ac:dyDescent="0.25">
      <c r="B227" s="988" t="s">
        <v>70</v>
      </c>
      <c r="C227" s="989"/>
      <c r="D227" s="989"/>
      <c r="E227" s="989"/>
      <c r="F227" s="990"/>
      <c r="G227" s="433"/>
      <c r="H227" s="433"/>
      <c r="I227" s="1092"/>
      <c r="J227" s="1092"/>
      <c r="K227" s="1089"/>
      <c r="L227" s="1090"/>
      <c r="M227" s="685"/>
      <c r="N227" s="1193"/>
      <c r="O227" s="1103"/>
      <c r="P227" s="1103"/>
      <c r="Q227" s="1140"/>
      <c r="R227" s="363"/>
      <c r="S227" s="1193"/>
      <c r="T227" s="1140"/>
      <c r="U227" s="1193"/>
      <c r="V227" s="1140"/>
      <c r="W227" s="1193"/>
      <c r="X227" s="1140"/>
    </row>
    <row r="229" spans="2:24" ht="15" x14ac:dyDescent="0.25">
      <c r="B229" s="1091" t="s">
        <v>357</v>
      </c>
      <c r="C229" s="1091"/>
      <c r="D229" s="1091"/>
      <c r="E229" s="1091"/>
      <c r="F229" s="1091"/>
      <c r="G229" s="1091"/>
      <c r="H229" s="1091"/>
      <c r="I229" s="1091"/>
      <c r="J229" s="1091"/>
      <c r="K229" s="1091"/>
      <c r="L229" s="1091"/>
      <c r="M229" s="1091"/>
      <c r="N229" s="1091"/>
      <c r="O229" s="1091"/>
      <c r="P229" s="1091"/>
      <c r="Q229" s="1091"/>
      <c r="R229" s="1091"/>
      <c r="S229" s="11"/>
      <c r="T229" s="11"/>
      <c r="U229" s="11"/>
      <c r="V229" s="11"/>
      <c r="W229" s="11"/>
      <c r="X229" s="11"/>
    </row>
    <row r="230" spans="2:24" ht="17.100000000000001" customHeight="1" x14ac:dyDescent="0.25">
      <c r="B230" s="1063" t="s">
        <v>213</v>
      </c>
      <c r="C230" s="1063"/>
      <c r="D230" s="1063"/>
      <c r="E230" s="1063"/>
      <c r="F230" s="1063"/>
      <c r="G230" s="1063"/>
      <c r="H230" s="1063"/>
      <c r="I230" s="1063"/>
      <c r="J230" s="1063"/>
      <c r="K230" s="1063"/>
      <c r="L230" s="1063"/>
      <c r="M230" s="1063"/>
      <c r="N230" s="1063"/>
      <c r="O230" s="1063"/>
      <c r="P230" s="1063"/>
      <c r="Q230" s="1063"/>
      <c r="R230" s="1063"/>
      <c r="S230" s="12"/>
      <c r="T230" s="12"/>
      <c r="U230" s="12"/>
      <c r="V230" s="12"/>
      <c r="W230" s="13"/>
      <c r="X230" s="13"/>
    </row>
    <row r="231" spans="2:24" ht="17.100000000000001" customHeight="1" x14ac:dyDescent="0.25">
      <c r="B231" s="1088" t="s">
        <v>224</v>
      </c>
      <c r="C231" s="1088"/>
      <c r="D231" s="1088"/>
      <c r="E231" s="1088"/>
      <c r="F231" s="1088" t="s">
        <v>225</v>
      </c>
      <c r="G231" s="1088"/>
      <c r="H231" s="1088" t="s">
        <v>222</v>
      </c>
      <c r="I231" s="1088"/>
      <c r="J231" s="1088" t="s">
        <v>223</v>
      </c>
      <c r="K231" s="1088"/>
      <c r="L231" s="1088"/>
      <c r="M231" s="1088"/>
      <c r="N231" s="1088"/>
      <c r="O231" s="1088"/>
      <c r="P231" s="1088"/>
      <c r="Q231" s="1088"/>
      <c r="R231" s="1088"/>
      <c r="S231" s="14"/>
      <c r="T231" s="14"/>
      <c r="U231" s="14"/>
      <c r="V231" s="14"/>
      <c r="W231" s="14"/>
      <c r="X231" s="14"/>
    </row>
    <row r="232" spans="2:24" ht="17.100000000000001" customHeight="1" x14ac:dyDescent="0.25">
      <c r="B232" s="1085" t="s">
        <v>246</v>
      </c>
      <c r="C232" s="1085"/>
      <c r="D232" s="1085"/>
      <c r="E232" s="1085"/>
      <c r="F232" s="1065"/>
      <c r="G232" s="1066"/>
      <c r="H232" s="1065"/>
      <c r="I232" s="1066"/>
      <c r="J232" s="1065"/>
      <c r="K232" s="1084"/>
      <c r="L232" s="1084"/>
      <c r="M232" s="1084"/>
      <c r="N232" s="1084"/>
      <c r="O232" s="1084"/>
      <c r="P232" s="1084"/>
      <c r="Q232" s="1084"/>
      <c r="R232" s="1066"/>
      <c r="S232" s="14"/>
      <c r="T232" s="14"/>
      <c r="U232" s="14"/>
      <c r="V232" s="14"/>
      <c r="W232" s="14"/>
      <c r="X232" s="14"/>
    </row>
    <row r="233" spans="2:24" ht="17.100000000000001" customHeight="1" x14ac:dyDescent="0.25">
      <c r="B233" s="1085" t="s">
        <v>247</v>
      </c>
      <c r="C233" s="1085"/>
      <c r="D233" s="1085"/>
      <c r="E233" s="1085"/>
      <c r="F233" s="1065"/>
      <c r="G233" s="1066"/>
      <c r="H233" s="1065"/>
      <c r="I233" s="1066"/>
      <c r="J233" s="1065"/>
      <c r="K233" s="1084"/>
      <c r="L233" s="1084"/>
      <c r="M233" s="1084"/>
      <c r="N233" s="1084"/>
      <c r="O233" s="1084"/>
      <c r="P233" s="1084"/>
      <c r="Q233" s="1084"/>
      <c r="R233" s="1066"/>
      <c r="S233" s="14"/>
      <c r="T233" s="14"/>
      <c r="U233" s="14"/>
      <c r="V233" s="14"/>
      <c r="W233" s="14"/>
      <c r="X233" s="14"/>
    </row>
    <row r="234" spans="2:24" ht="30" customHeight="1" x14ac:dyDescent="0.25">
      <c r="B234" s="1085" t="s">
        <v>248</v>
      </c>
      <c r="C234" s="1085"/>
      <c r="D234" s="1085"/>
      <c r="E234" s="1085"/>
      <c r="F234" s="1065"/>
      <c r="G234" s="1066"/>
      <c r="H234" s="1065"/>
      <c r="I234" s="1066"/>
      <c r="J234" s="1108"/>
      <c r="K234" s="1109"/>
      <c r="L234" s="1109"/>
      <c r="M234" s="1109"/>
      <c r="N234" s="1109"/>
      <c r="O234" s="1109"/>
      <c r="P234" s="1109"/>
      <c r="Q234" s="1109"/>
      <c r="R234" s="1110"/>
      <c r="S234" s="14"/>
      <c r="T234" s="14"/>
      <c r="U234" s="14"/>
      <c r="V234" s="14"/>
      <c r="W234" s="14"/>
      <c r="X234" s="14"/>
    </row>
    <row r="235" spans="2:24" ht="17.100000000000001" customHeight="1" x14ac:dyDescent="0.25">
      <c r="B235" s="1085" t="s">
        <v>639</v>
      </c>
      <c r="C235" s="1085"/>
      <c r="D235" s="1085"/>
      <c r="E235" s="1085"/>
      <c r="F235" s="1065"/>
      <c r="G235" s="1066"/>
      <c r="H235" s="1065"/>
      <c r="I235" s="1066"/>
      <c r="J235" s="1065"/>
      <c r="K235" s="1084"/>
      <c r="L235" s="1084"/>
      <c r="M235" s="1084"/>
      <c r="N235" s="1084"/>
      <c r="O235" s="1084"/>
      <c r="P235" s="1084"/>
      <c r="Q235" s="1084"/>
      <c r="R235" s="1066"/>
      <c r="S235" s="14"/>
      <c r="T235" s="14"/>
      <c r="U235" s="14"/>
      <c r="V235" s="14"/>
      <c r="W235" s="14"/>
      <c r="X235" s="14"/>
    </row>
    <row r="236" spans="2:24" ht="17.100000000000001" customHeight="1" x14ac:dyDescent="0.25">
      <c r="B236" s="1064" t="s">
        <v>250</v>
      </c>
      <c r="C236" s="1064"/>
      <c r="D236" s="1064"/>
      <c r="E236" s="1064"/>
      <c r="F236" s="1065"/>
      <c r="G236" s="1066"/>
      <c r="H236" s="1065"/>
      <c r="I236" s="1066"/>
      <c r="J236" s="1065"/>
      <c r="K236" s="1084"/>
      <c r="L236" s="1084"/>
      <c r="M236" s="1084"/>
      <c r="N236" s="1084"/>
      <c r="O236" s="1084"/>
      <c r="P236" s="1084"/>
      <c r="Q236" s="1084"/>
      <c r="R236" s="1066"/>
      <c r="S236" s="14"/>
      <c r="T236" s="14"/>
      <c r="U236" s="14"/>
      <c r="V236" s="14"/>
      <c r="W236" s="14"/>
      <c r="X236" s="14"/>
    </row>
    <row r="237" spans="2:24" ht="17.100000000000001" customHeight="1" x14ac:dyDescent="0.25">
      <c r="B237" s="1010" t="s">
        <v>214</v>
      </c>
      <c r="C237" s="1011"/>
      <c r="D237" s="1011"/>
      <c r="E237" s="1011"/>
      <c r="F237" s="1011"/>
      <c r="G237" s="1011"/>
      <c r="H237" s="1011"/>
      <c r="I237" s="1011"/>
      <c r="J237" s="1011"/>
      <c r="K237" s="1011"/>
      <c r="L237" s="1011"/>
      <c r="M237" s="1011"/>
      <c r="N237" s="1011"/>
      <c r="O237" s="1011"/>
      <c r="P237" s="1011"/>
      <c r="Q237" s="1011"/>
      <c r="R237" s="1012"/>
    </row>
    <row r="238" spans="2:24" ht="17.100000000000001" customHeight="1" x14ac:dyDescent="0.25">
      <c r="B238" s="1088" t="s">
        <v>224</v>
      </c>
      <c r="C238" s="1088"/>
      <c r="D238" s="1088"/>
      <c r="E238" s="1088"/>
      <c r="F238" s="1088" t="s">
        <v>225</v>
      </c>
      <c r="G238" s="1088"/>
      <c r="H238" s="1088" t="s">
        <v>222</v>
      </c>
      <c r="I238" s="1088"/>
      <c r="J238" s="1088" t="s">
        <v>223</v>
      </c>
      <c r="K238" s="1088"/>
      <c r="L238" s="1088"/>
      <c r="M238" s="1088"/>
      <c r="N238" s="1088"/>
      <c r="O238" s="1088"/>
      <c r="P238" s="1088"/>
      <c r="Q238" s="1088"/>
      <c r="R238" s="1088"/>
    </row>
    <row r="239" spans="2:24" ht="17.100000000000001" customHeight="1" x14ac:dyDescent="0.25">
      <c r="B239" s="1085" t="s">
        <v>246</v>
      </c>
      <c r="C239" s="1085"/>
      <c r="D239" s="1085"/>
      <c r="E239" s="1085"/>
      <c r="F239" s="1065"/>
      <c r="G239" s="1066"/>
      <c r="H239" s="1065"/>
      <c r="I239" s="1066"/>
      <c r="J239" s="1065"/>
      <c r="K239" s="1084"/>
      <c r="L239" s="1084"/>
      <c r="M239" s="1084"/>
      <c r="N239" s="1084"/>
      <c r="O239" s="1084"/>
      <c r="P239" s="1084"/>
      <c r="Q239" s="1084"/>
      <c r="R239" s="1066"/>
    </row>
    <row r="240" spans="2:24" ht="17.100000000000001" customHeight="1" x14ac:dyDescent="0.25">
      <c r="B240" s="1085" t="s">
        <v>247</v>
      </c>
      <c r="C240" s="1085"/>
      <c r="D240" s="1085"/>
      <c r="E240" s="1085"/>
      <c r="F240" s="1065"/>
      <c r="G240" s="1066"/>
      <c r="H240" s="1065"/>
      <c r="I240" s="1066"/>
      <c r="J240" s="1065"/>
      <c r="K240" s="1084"/>
      <c r="L240" s="1084"/>
      <c r="M240" s="1084"/>
      <c r="N240" s="1084"/>
      <c r="O240" s="1084"/>
      <c r="P240" s="1084"/>
      <c r="Q240" s="1084"/>
      <c r="R240" s="1066"/>
    </row>
    <row r="241" spans="2:18" ht="17.100000000000001" customHeight="1" x14ac:dyDescent="0.25">
      <c r="B241" s="1085" t="s">
        <v>248</v>
      </c>
      <c r="C241" s="1085"/>
      <c r="D241" s="1085"/>
      <c r="E241" s="1085"/>
      <c r="F241" s="1065"/>
      <c r="G241" s="1066"/>
      <c r="H241" s="1065"/>
      <c r="I241" s="1066"/>
      <c r="J241" s="1065"/>
      <c r="K241" s="1084"/>
      <c r="L241" s="1084"/>
      <c r="M241" s="1084"/>
      <c r="N241" s="1084"/>
      <c r="O241" s="1084"/>
      <c r="P241" s="1084"/>
      <c r="Q241" s="1084"/>
      <c r="R241" s="1066"/>
    </row>
    <row r="242" spans="2:18" ht="17.100000000000001" customHeight="1" x14ac:dyDescent="0.25">
      <c r="B242" s="1085" t="s">
        <v>639</v>
      </c>
      <c r="C242" s="1085"/>
      <c r="D242" s="1085"/>
      <c r="E242" s="1085"/>
      <c r="F242" s="1065"/>
      <c r="G242" s="1066"/>
      <c r="H242" s="1065"/>
      <c r="I242" s="1066"/>
      <c r="J242" s="1065"/>
      <c r="K242" s="1084"/>
      <c r="L242" s="1084"/>
      <c r="M242" s="1084"/>
      <c r="N242" s="1084"/>
      <c r="O242" s="1084"/>
      <c r="P242" s="1084"/>
      <c r="Q242" s="1084"/>
      <c r="R242" s="1066"/>
    </row>
    <row r="243" spans="2:18" ht="17.100000000000001" customHeight="1" x14ac:dyDescent="0.25">
      <c r="B243" s="1064" t="s">
        <v>250</v>
      </c>
      <c r="C243" s="1064"/>
      <c r="D243" s="1064"/>
      <c r="E243" s="1064"/>
      <c r="F243" s="1065"/>
      <c r="G243" s="1066"/>
      <c r="H243" s="1065"/>
      <c r="I243" s="1066"/>
      <c r="J243" s="1065"/>
      <c r="K243" s="1084"/>
      <c r="L243" s="1084"/>
      <c r="M243" s="1084"/>
      <c r="N243" s="1084"/>
      <c r="O243" s="1084"/>
      <c r="P243" s="1084"/>
      <c r="Q243" s="1084"/>
      <c r="R243" s="1066"/>
    </row>
    <row r="244" spans="2:18" ht="17.100000000000001" customHeight="1" x14ac:dyDescent="0.25">
      <c r="B244" s="1063" t="s">
        <v>215</v>
      </c>
      <c r="C244" s="1063"/>
      <c r="D244" s="1063"/>
      <c r="E244" s="1063"/>
      <c r="F244" s="1063"/>
      <c r="G244" s="1063"/>
      <c r="H244" s="1063"/>
      <c r="I244" s="1063"/>
      <c r="J244" s="1063"/>
      <c r="K244" s="1063"/>
      <c r="L244" s="1063"/>
      <c r="M244" s="1063"/>
      <c r="N244" s="1063"/>
      <c r="O244" s="1063"/>
      <c r="P244" s="1063"/>
      <c r="Q244" s="1063"/>
      <c r="R244" s="1063"/>
    </row>
    <row r="245" spans="2:18" ht="17.100000000000001" customHeight="1" x14ac:dyDescent="0.25">
      <c r="B245" s="1088" t="s">
        <v>224</v>
      </c>
      <c r="C245" s="1088"/>
      <c r="D245" s="1088"/>
      <c r="E245" s="1088"/>
      <c r="F245" s="1088" t="s">
        <v>225</v>
      </c>
      <c r="G245" s="1088"/>
      <c r="H245" s="1088" t="s">
        <v>222</v>
      </c>
      <c r="I245" s="1088"/>
      <c r="J245" s="1088" t="s">
        <v>223</v>
      </c>
      <c r="K245" s="1088"/>
      <c r="L245" s="1088"/>
      <c r="M245" s="1088"/>
      <c r="N245" s="1088"/>
      <c r="O245" s="1088"/>
      <c r="P245" s="1088"/>
      <c r="Q245" s="1088"/>
      <c r="R245" s="1088"/>
    </row>
    <row r="246" spans="2:18" ht="17.100000000000001" customHeight="1" x14ac:dyDescent="0.25">
      <c r="B246" s="1085" t="s">
        <v>246</v>
      </c>
      <c r="C246" s="1085"/>
      <c r="D246" s="1085"/>
      <c r="E246" s="1085"/>
      <c r="F246" s="1065"/>
      <c r="G246" s="1066"/>
      <c r="H246" s="1065"/>
      <c r="I246" s="1066"/>
      <c r="J246" s="1065"/>
      <c r="K246" s="1084"/>
      <c r="L246" s="1084"/>
      <c r="M246" s="1084"/>
      <c r="N246" s="1084"/>
      <c r="O246" s="1084"/>
      <c r="P246" s="1084"/>
      <c r="Q246" s="1084"/>
      <c r="R246" s="1066"/>
    </row>
    <row r="247" spans="2:18" ht="17.100000000000001" customHeight="1" x14ac:dyDescent="0.25">
      <c r="B247" s="1085" t="s">
        <v>247</v>
      </c>
      <c r="C247" s="1085"/>
      <c r="D247" s="1085"/>
      <c r="E247" s="1085"/>
      <c r="F247" s="1065"/>
      <c r="G247" s="1066"/>
      <c r="H247" s="1065"/>
      <c r="I247" s="1066"/>
      <c r="J247" s="1065"/>
      <c r="K247" s="1084"/>
      <c r="L247" s="1084"/>
      <c r="M247" s="1084"/>
      <c r="N247" s="1084"/>
      <c r="O247" s="1084"/>
      <c r="P247" s="1084"/>
      <c r="Q247" s="1084"/>
      <c r="R247" s="1066"/>
    </row>
    <row r="248" spans="2:18" ht="17.100000000000001" customHeight="1" x14ac:dyDescent="0.25">
      <c r="B248" s="1085" t="s">
        <v>248</v>
      </c>
      <c r="C248" s="1085"/>
      <c r="D248" s="1085"/>
      <c r="E248" s="1085"/>
      <c r="F248" s="1065"/>
      <c r="G248" s="1066"/>
      <c r="H248" s="1065"/>
      <c r="I248" s="1066"/>
      <c r="J248" s="1065"/>
      <c r="K248" s="1084"/>
      <c r="L248" s="1084"/>
      <c r="M248" s="1084"/>
      <c r="N248" s="1084"/>
      <c r="O248" s="1084"/>
      <c r="P248" s="1084"/>
      <c r="Q248" s="1084"/>
      <c r="R248" s="1066"/>
    </row>
    <row r="249" spans="2:18" ht="17.100000000000001" customHeight="1" x14ac:dyDescent="0.25">
      <c r="B249" s="1085" t="s">
        <v>639</v>
      </c>
      <c r="C249" s="1085"/>
      <c r="D249" s="1085"/>
      <c r="E249" s="1085"/>
      <c r="F249" s="1065"/>
      <c r="G249" s="1066"/>
      <c r="H249" s="1065"/>
      <c r="I249" s="1066"/>
      <c r="J249" s="1065"/>
      <c r="K249" s="1084"/>
      <c r="L249" s="1084"/>
      <c r="M249" s="1084"/>
      <c r="N249" s="1084"/>
      <c r="O249" s="1084"/>
      <c r="P249" s="1084"/>
      <c r="Q249" s="1084"/>
      <c r="R249" s="1066"/>
    </row>
    <row r="250" spans="2:18" ht="17.100000000000001" customHeight="1" x14ac:dyDescent="0.25">
      <c r="B250" s="1064" t="s">
        <v>250</v>
      </c>
      <c r="C250" s="1064"/>
      <c r="D250" s="1064"/>
      <c r="E250" s="1064"/>
      <c r="F250" s="1065"/>
      <c r="G250" s="1066"/>
      <c r="H250" s="1065"/>
      <c r="I250" s="1066"/>
      <c r="J250" s="1065"/>
      <c r="K250" s="1084"/>
      <c r="L250" s="1084"/>
      <c r="M250" s="1084"/>
      <c r="N250" s="1084"/>
      <c r="O250" s="1084"/>
      <c r="P250" s="1084"/>
      <c r="Q250" s="1084"/>
      <c r="R250" s="1066"/>
    </row>
    <row r="251" spans="2:18" ht="16.5" customHeight="1" x14ac:dyDescent="0.25">
      <c r="B251" s="1063" t="s">
        <v>216</v>
      </c>
      <c r="C251" s="1063"/>
      <c r="D251" s="1063"/>
      <c r="E251" s="1063"/>
      <c r="F251" s="1063"/>
      <c r="G251" s="1063"/>
      <c r="H251" s="1063"/>
      <c r="I251" s="1063"/>
      <c r="J251" s="1063"/>
      <c r="K251" s="1063"/>
      <c r="L251" s="1063"/>
      <c r="M251" s="1063"/>
      <c r="N251" s="1063"/>
      <c r="O251" s="1063"/>
      <c r="P251" s="1063"/>
      <c r="Q251" s="1063"/>
      <c r="R251" s="1063"/>
    </row>
    <row r="252" spans="2:18" ht="17.100000000000001" customHeight="1" x14ac:dyDescent="0.25">
      <c r="B252" s="1088" t="s">
        <v>224</v>
      </c>
      <c r="C252" s="1088"/>
      <c r="D252" s="1088"/>
      <c r="E252" s="1088"/>
      <c r="F252" s="1088" t="s">
        <v>225</v>
      </c>
      <c r="G252" s="1088"/>
      <c r="H252" s="1088" t="s">
        <v>222</v>
      </c>
      <c r="I252" s="1088"/>
      <c r="J252" s="1088" t="s">
        <v>223</v>
      </c>
      <c r="K252" s="1088"/>
      <c r="L252" s="1088"/>
      <c r="M252" s="1088"/>
      <c r="N252" s="1088"/>
      <c r="O252" s="1088"/>
      <c r="P252" s="1088"/>
      <c r="Q252" s="1088"/>
      <c r="R252" s="1088"/>
    </row>
    <row r="253" spans="2:18" ht="17.100000000000001" customHeight="1" x14ac:dyDescent="0.25">
      <c r="B253" s="1085" t="s">
        <v>246</v>
      </c>
      <c r="C253" s="1085"/>
      <c r="D253" s="1085"/>
      <c r="E253" s="1085"/>
      <c r="F253" s="1065"/>
      <c r="G253" s="1066"/>
      <c r="H253" s="1065"/>
      <c r="I253" s="1066"/>
      <c r="J253" s="1065"/>
      <c r="K253" s="1084"/>
      <c r="L253" s="1084"/>
      <c r="M253" s="1084"/>
      <c r="N253" s="1084"/>
      <c r="O253" s="1084"/>
      <c r="P253" s="1084"/>
      <c r="Q253" s="1084"/>
      <c r="R253" s="1066"/>
    </row>
    <row r="254" spans="2:18" ht="17.100000000000001" customHeight="1" x14ac:dyDescent="0.25">
      <c r="B254" s="1085" t="s">
        <v>247</v>
      </c>
      <c r="C254" s="1085"/>
      <c r="D254" s="1085"/>
      <c r="E254" s="1085"/>
      <c r="F254" s="1065"/>
      <c r="G254" s="1066"/>
      <c r="H254" s="1065"/>
      <c r="I254" s="1066"/>
      <c r="J254" s="1065"/>
      <c r="K254" s="1084"/>
      <c r="L254" s="1084"/>
      <c r="M254" s="1084"/>
      <c r="N254" s="1084"/>
      <c r="O254" s="1084"/>
      <c r="P254" s="1084"/>
      <c r="Q254" s="1084"/>
      <c r="R254" s="1066"/>
    </row>
    <row r="255" spans="2:18" ht="17.100000000000001" customHeight="1" x14ac:dyDescent="0.25">
      <c r="B255" s="1085" t="s">
        <v>248</v>
      </c>
      <c r="C255" s="1085"/>
      <c r="D255" s="1085"/>
      <c r="E255" s="1085"/>
      <c r="F255" s="1065"/>
      <c r="G255" s="1066"/>
      <c r="H255" s="1065"/>
      <c r="I255" s="1066"/>
      <c r="J255" s="1065"/>
      <c r="K255" s="1084"/>
      <c r="L255" s="1084"/>
      <c r="M255" s="1084"/>
      <c r="N255" s="1084"/>
      <c r="O255" s="1084"/>
      <c r="P255" s="1084"/>
      <c r="Q255" s="1084"/>
      <c r="R255" s="1066"/>
    </row>
    <row r="256" spans="2:18" ht="17.100000000000001" customHeight="1" x14ac:dyDescent="0.25">
      <c r="B256" s="1085" t="s">
        <v>639</v>
      </c>
      <c r="C256" s="1085"/>
      <c r="D256" s="1085"/>
      <c r="E256" s="1085"/>
      <c r="F256" s="1065"/>
      <c r="G256" s="1066"/>
      <c r="H256" s="1065"/>
      <c r="I256" s="1066"/>
      <c r="J256" s="1065"/>
      <c r="K256" s="1084"/>
      <c r="L256" s="1084"/>
      <c r="M256" s="1084"/>
      <c r="N256" s="1084"/>
      <c r="O256" s="1084"/>
      <c r="P256" s="1084"/>
      <c r="Q256" s="1084"/>
      <c r="R256" s="1066"/>
    </row>
    <row r="257" spans="2:24" ht="17.100000000000001" customHeight="1" x14ac:dyDescent="0.25">
      <c r="B257" s="1064" t="s">
        <v>250</v>
      </c>
      <c r="C257" s="1064"/>
      <c r="D257" s="1064"/>
      <c r="E257" s="1064"/>
      <c r="F257" s="1065"/>
      <c r="G257" s="1066"/>
      <c r="H257" s="1065"/>
      <c r="I257" s="1066"/>
      <c r="J257" s="1065"/>
      <c r="K257" s="1084"/>
      <c r="L257" s="1084"/>
      <c r="M257" s="1084"/>
      <c r="N257" s="1084"/>
      <c r="O257" s="1084"/>
      <c r="P257" s="1084"/>
      <c r="Q257" s="1084"/>
      <c r="R257" s="1066"/>
    </row>
    <row r="258" spans="2:24" ht="17.100000000000001" customHeight="1" x14ac:dyDescent="0.25">
      <c r="B258" s="1063" t="s">
        <v>812</v>
      </c>
      <c r="C258" s="1063"/>
      <c r="D258" s="1063"/>
      <c r="E258" s="1063"/>
      <c r="F258" s="1063"/>
      <c r="G258" s="1063"/>
      <c r="H258" s="1063"/>
      <c r="I258" s="1063"/>
      <c r="J258" s="1063"/>
      <c r="K258" s="1063"/>
      <c r="L258" s="1063"/>
      <c r="M258" s="1063"/>
      <c r="N258" s="1063"/>
      <c r="O258" s="1063"/>
      <c r="P258" s="1063"/>
      <c r="Q258" s="1063"/>
      <c r="R258" s="1063"/>
    </row>
    <row r="259" spans="2:24" ht="17.100000000000001" customHeight="1" x14ac:dyDescent="0.25">
      <c r="B259" s="1088" t="s">
        <v>224</v>
      </c>
      <c r="C259" s="1088"/>
      <c r="D259" s="1088"/>
      <c r="E259" s="1088"/>
      <c r="F259" s="1088" t="s">
        <v>225</v>
      </c>
      <c r="G259" s="1088"/>
      <c r="H259" s="1088" t="s">
        <v>222</v>
      </c>
      <c r="I259" s="1088"/>
      <c r="J259" s="1088" t="s">
        <v>223</v>
      </c>
      <c r="K259" s="1088"/>
      <c r="L259" s="1088"/>
      <c r="M259" s="1088"/>
      <c r="N259" s="1088"/>
      <c r="O259" s="1088"/>
      <c r="P259" s="1088"/>
      <c r="Q259" s="1088"/>
      <c r="R259" s="1088"/>
    </row>
    <row r="260" spans="2:24" ht="17.100000000000001" customHeight="1" x14ac:dyDescent="0.25">
      <c r="B260" s="1085" t="s">
        <v>246</v>
      </c>
      <c r="C260" s="1085"/>
      <c r="D260" s="1085"/>
      <c r="E260" s="1085"/>
      <c r="F260" s="1065"/>
      <c r="G260" s="1066"/>
      <c r="H260" s="1086"/>
      <c r="I260" s="1087"/>
      <c r="J260" s="1065"/>
      <c r="K260" s="1084"/>
      <c r="L260" s="1084"/>
      <c r="M260" s="1084"/>
      <c r="N260" s="1084"/>
      <c r="O260" s="1084"/>
      <c r="P260" s="1084"/>
      <c r="Q260" s="1084"/>
      <c r="R260" s="1066"/>
    </row>
    <row r="261" spans="2:24" ht="17.100000000000001" customHeight="1" x14ac:dyDescent="0.25">
      <c r="B261" s="1085" t="s">
        <v>247</v>
      </c>
      <c r="C261" s="1085"/>
      <c r="D261" s="1085"/>
      <c r="E261" s="1085"/>
      <c r="F261" s="1065"/>
      <c r="G261" s="1066"/>
      <c r="H261" s="1086"/>
      <c r="I261" s="1087"/>
      <c r="J261" s="1065"/>
      <c r="K261" s="1084"/>
      <c r="L261" s="1084"/>
      <c r="M261" s="1084"/>
      <c r="N261" s="1084"/>
      <c r="O261" s="1084"/>
      <c r="P261" s="1084"/>
      <c r="Q261" s="1084"/>
      <c r="R261" s="1066"/>
    </row>
    <row r="262" spans="2:24" ht="17.100000000000001" customHeight="1" x14ac:dyDescent="0.25">
      <c r="B262" s="1085" t="s">
        <v>248</v>
      </c>
      <c r="C262" s="1085"/>
      <c r="D262" s="1085"/>
      <c r="E262" s="1085"/>
      <c r="F262" s="1065"/>
      <c r="G262" s="1066"/>
      <c r="H262" s="1086"/>
      <c r="I262" s="1087"/>
      <c r="J262" s="1065"/>
      <c r="K262" s="1084"/>
      <c r="L262" s="1084"/>
      <c r="M262" s="1084"/>
      <c r="N262" s="1084"/>
      <c r="O262" s="1084"/>
      <c r="P262" s="1084"/>
      <c r="Q262" s="1084"/>
      <c r="R262" s="1066"/>
    </row>
    <row r="263" spans="2:24" ht="17.100000000000001" customHeight="1" x14ac:dyDescent="0.25">
      <c r="B263" s="1085" t="s">
        <v>639</v>
      </c>
      <c r="C263" s="1085"/>
      <c r="D263" s="1085"/>
      <c r="E263" s="1085"/>
      <c r="F263" s="1065"/>
      <c r="G263" s="1066"/>
      <c r="H263" s="1086"/>
      <c r="I263" s="1087"/>
      <c r="J263" s="1065"/>
      <c r="K263" s="1084"/>
      <c r="L263" s="1084"/>
      <c r="M263" s="1084"/>
      <c r="N263" s="1084"/>
      <c r="O263" s="1084"/>
      <c r="P263" s="1084"/>
      <c r="Q263" s="1084"/>
      <c r="R263" s="1066"/>
    </row>
    <row r="264" spans="2:24" ht="17.100000000000001" customHeight="1" x14ac:dyDescent="0.25">
      <c r="B264" s="1064" t="s">
        <v>250</v>
      </c>
      <c r="C264" s="1064"/>
      <c r="D264" s="1064"/>
      <c r="E264" s="1064"/>
      <c r="F264" s="1065"/>
      <c r="G264" s="1066"/>
      <c r="H264" s="1065"/>
      <c r="I264" s="1066"/>
      <c r="J264" s="1065"/>
      <c r="K264" s="1084"/>
      <c r="L264" s="1084"/>
      <c r="M264" s="1084"/>
      <c r="N264" s="1084"/>
      <c r="O264" s="1084"/>
      <c r="P264" s="1084"/>
      <c r="Q264" s="1084"/>
      <c r="R264" s="1066"/>
    </row>
    <row r="266" spans="2:24" ht="15" customHeight="1" x14ac:dyDescent="0.25">
      <c r="B266" s="726"/>
      <c r="C266" s="714"/>
      <c r="D266" s="714"/>
      <c r="E266" s="714"/>
      <c r="F266" s="714"/>
      <c r="G266" s="714"/>
      <c r="H266" s="714"/>
      <c r="I266" s="714"/>
      <c r="J266" s="714"/>
      <c r="K266" s="714"/>
      <c r="L266" s="714"/>
      <c r="M266" s="714"/>
      <c r="N266" s="714"/>
      <c r="O266" s="714"/>
      <c r="P266" s="714"/>
      <c r="Q266" s="714"/>
      <c r="R266" s="714"/>
      <c r="S266" s="714"/>
      <c r="T266" s="714"/>
      <c r="U266" s="714"/>
      <c r="V266" s="714"/>
      <c r="W266" s="714"/>
      <c r="X266" s="714"/>
    </row>
    <row r="267" spans="2:24" ht="15.75" customHeight="1" x14ac:dyDescent="0.2">
      <c r="B267" s="725"/>
      <c r="C267" s="715"/>
      <c r="D267" s="715"/>
      <c r="E267" s="715"/>
      <c r="F267" s="702"/>
      <c r="G267" s="702"/>
      <c r="H267" s="702"/>
      <c r="I267" s="702"/>
      <c r="J267" s="702"/>
      <c r="K267" s="702"/>
      <c r="L267" s="702"/>
      <c r="M267" s="702"/>
      <c r="N267" s="702"/>
      <c r="O267" s="702"/>
      <c r="P267" s="702"/>
      <c r="Q267" s="702"/>
      <c r="R267" s="702"/>
      <c r="S267" s="702"/>
      <c r="T267" s="702"/>
      <c r="U267" s="702"/>
      <c r="V267" s="702"/>
      <c r="W267" s="703"/>
      <c r="X267" s="703"/>
    </row>
    <row r="268" spans="2:24" ht="17.100000000000001" customHeight="1" x14ac:dyDescent="0.25">
      <c r="B268" s="707"/>
      <c r="C268" s="707"/>
      <c r="D268" s="707"/>
      <c r="E268" s="707"/>
      <c r="F268" s="707"/>
      <c r="G268" s="707"/>
      <c r="H268" s="707"/>
      <c r="I268" s="707"/>
      <c r="J268" s="707"/>
      <c r="K268" s="707"/>
      <c r="L268" s="707"/>
      <c r="M268" s="707"/>
      <c r="N268" s="707"/>
      <c r="O268" s="707"/>
      <c r="P268" s="707"/>
      <c r="Q268" s="707"/>
      <c r="R268" s="707"/>
      <c r="S268" s="707"/>
      <c r="T268" s="707"/>
      <c r="U268" s="707"/>
      <c r="V268" s="707"/>
      <c r="W268" s="707"/>
      <c r="X268" s="707"/>
    </row>
    <row r="269" spans="2:24" ht="17.100000000000001" customHeight="1" x14ac:dyDescent="0.2">
      <c r="B269" s="716"/>
      <c r="C269" s="716"/>
      <c r="D269" s="716"/>
      <c r="E269" s="716"/>
      <c r="F269" s="704"/>
      <c r="G269" s="674"/>
      <c r="H269" s="674"/>
      <c r="I269" s="674"/>
      <c r="J269" s="674"/>
      <c r="K269" s="674"/>
      <c r="L269" s="674"/>
      <c r="M269" s="674"/>
      <c r="N269" s="674"/>
      <c r="O269" s="674"/>
      <c r="P269" s="674"/>
      <c r="Q269" s="674"/>
      <c r="R269" s="674"/>
      <c r="S269" s="674"/>
      <c r="T269" s="674"/>
      <c r="U269" s="674"/>
      <c r="V269" s="674"/>
      <c r="W269" s="674"/>
      <c r="X269" s="674"/>
    </row>
    <row r="270" spans="2:24" ht="17.100000000000001" customHeight="1" x14ac:dyDescent="0.2">
      <c r="B270" s="716"/>
      <c r="C270" s="716"/>
      <c r="D270" s="716"/>
      <c r="E270" s="716"/>
      <c r="F270" s="704"/>
      <c r="G270" s="674"/>
      <c r="H270" s="674"/>
      <c r="I270" s="674"/>
      <c r="J270" s="674"/>
      <c r="K270" s="674"/>
      <c r="L270" s="674"/>
      <c r="M270" s="674"/>
      <c r="N270" s="674"/>
      <c r="O270" s="674"/>
      <c r="P270" s="674"/>
      <c r="Q270" s="674"/>
      <c r="R270" s="674"/>
      <c r="S270" s="674"/>
      <c r="T270" s="674"/>
      <c r="U270" s="674"/>
      <c r="V270" s="674"/>
      <c r="W270" s="674"/>
      <c r="X270" s="674"/>
    </row>
    <row r="271" spans="2:24" ht="17.100000000000001" customHeight="1" x14ac:dyDescent="0.2">
      <c r="B271" s="716"/>
      <c r="C271" s="716"/>
      <c r="D271" s="716"/>
      <c r="E271" s="716"/>
      <c r="F271" s="704"/>
      <c r="G271" s="674"/>
      <c r="H271" s="674"/>
      <c r="I271" s="674"/>
      <c r="J271" s="674"/>
      <c r="K271" s="674"/>
      <c r="L271" s="674"/>
      <c r="M271" s="674"/>
      <c r="N271" s="674"/>
      <c r="O271" s="674"/>
      <c r="P271" s="674"/>
      <c r="Q271" s="674"/>
      <c r="R271" s="674"/>
      <c r="S271" s="674"/>
      <c r="T271" s="674"/>
      <c r="U271" s="674"/>
      <c r="V271" s="674"/>
      <c r="W271" s="674"/>
      <c r="X271" s="674"/>
    </row>
    <row r="272" spans="2:24" ht="17.100000000000001" customHeight="1" x14ac:dyDescent="0.2">
      <c r="B272" s="716"/>
      <c r="C272" s="716"/>
      <c r="D272" s="716"/>
      <c r="E272" s="716"/>
      <c r="F272" s="704"/>
      <c r="G272" s="674"/>
      <c r="H272" s="674"/>
      <c r="I272" s="674"/>
      <c r="J272" s="674"/>
      <c r="K272" s="674"/>
      <c r="L272" s="674"/>
      <c r="M272" s="674"/>
      <c r="N272" s="674"/>
      <c r="O272" s="674"/>
      <c r="P272" s="674"/>
      <c r="Q272" s="674"/>
      <c r="R272" s="674"/>
      <c r="S272" s="674"/>
      <c r="T272" s="674"/>
      <c r="U272" s="674"/>
      <c r="V272" s="674"/>
      <c r="W272" s="674"/>
      <c r="X272" s="674"/>
    </row>
    <row r="273" spans="2:24" ht="17.100000000000001" customHeight="1" x14ac:dyDescent="0.2">
      <c r="B273" s="716"/>
      <c r="C273" s="716"/>
      <c r="D273" s="716"/>
      <c r="E273" s="716"/>
      <c r="F273" s="704"/>
      <c r="G273" s="674"/>
      <c r="H273" s="674"/>
      <c r="I273" s="674"/>
      <c r="J273" s="674"/>
      <c r="K273" s="674"/>
      <c r="L273" s="674"/>
      <c r="M273" s="674"/>
      <c r="N273" s="674"/>
      <c r="O273" s="674"/>
      <c r="P273" s="674"/>
      <c r="Q273" s="674"/>
      <c r="R273" s="674"/>
      <c r="S273" s="674"/>
      <c r="T273" s="674"/>
      <c r="U273" s="674"/>
      <c r="V273" s="674"/>
      <c r="W273" s="674"/>
      <c r="X273" s="674"/>
    </row>
    <row r="274" spans="2:24" ht="17.100000000000001" customHeight="1" x14ac:dyDescent="0.2">
      <c r="B274" s="716"/>
      <c r="C274" s="716"/>
      <c r="D274" s="716"/>
      <c r="E274" s="716"/>
      <c r="F274" s="704"/>
      <c r="G274" s="705"/>
      <c r="H274" s="705"/>
      <c r="I274" s="705"/>
      <c r="J274" s="674"/>
      <c r="K274" s="705"/>
      <c r="L274" s="705"/>
      <c r="M274" s="705"/>
      <c r="N274" s="674"/>
      <c r="O274" s="705"/>
      <c r="P274" s="705"/>
      <c r="Q274" s="705"/>
      <c r="R274" s="674"/>
      <c r="S274" s="705"/>
      <c r="T274" s="705"/>
      <c r="U274" s="705"/>
      <c r="V274" s="706"/>
      <c r="W274" s="706"/>
      <c r="X274" s="706"/>
    </row>
    <row r="275" spans="2:24" ht="17.100000000000001" customHeight="1" x14ac:dyDescent="0.25">
      <c r="B275" s="707"/>
      <c r="C275" s="707"/>
      <c r="D275" s="707"/>
      <c r="E275" s="707"/>
      <c r="F275" s="707"/>
      <c r="G275" s="707"/>
      <c r="H275" s="707"/>
      <c r="I275" s="707"/>
      <c r="J275" s="707"/>
      <c r="K275" s="707"/>
      <c r="L275" s="707"/>
      <c r="M275" s="707"/>
      <c r="N275" s="707"/>
      <c r="O275" s="707"/>
      <c r="P275" s="707"/>
      <c r="Q275" s="707"/>
      <c r="R275" s="707"/>
      <c r="S275" s="707"/>
      <c r="T275" s="707"/>
      <c r="U275" s="707"/>
      <c r="V275" s="707"/>
      <c r="W275" s="707"/>
      <c r="X275" s="707"/>
    </row>
    <row r="276" spans="2:24" ht="17.100000000000001" customHeight="1" x14ac:dyDescent="0.2">
      <c r="B276" s="716"/>
      <c r="C276" s="716"/>
      <c r="D276" s="716"/>
      <c r="E276" s="716"/>
      <c r="F276" s="704"/>
      <c r="G276" s="674"/>
      <c r="H276" s="674"/>
      <c r="I276" s="674"/>
      <c r="J276" s="674"/>
      <c r="K276" s="674"/>
      <c r="L276" s="674"/>
      <c r="M276" s="674"/>
      <c r="N276" s="674"/>
      <c r="O276" s="674"/>
      <c r="P276" s="674"/>
      <c r="Q276" s="674"/>
      <c r="R276" s="674"/>
      <c r="S276" s="674"/>
      <c r="T276" s="674"/>
      <c r="U276" s="674"/>
      <c r="V276" s="674"/>
      <c r="W276" s="674"/>
      <c r="X276" s="674"/>
    </row>
    <row r="277" spans="2:24" ht="17.100000000000001" customHeight="1" x14ac:dyDescent="0.2">
      <c r="B277" s="716"/>
      <c r="C277" s="716"/>
      <c r="D277" s="716"/>
      <c r="E277" s="716"/>
      <c r="F277" s="704"/>
      <c r="G277" s="674"/>
      <c r="H277" s="674"/>
      <c r="I277" s="674"/>
      <c r="J277" s="674"/>
      <c r="K277" s="674"/>
      <c r="L277" s="674"/>
      <c r="M277" s="674"/>
      <c r="N277" s="674"/>
      <c r="O277" s="674"/>
      <c r="P277" s="674"/>
      <c r="Q277" s="674"/>
      <c r="R277" s="674"/>
      <c r="S277" s="674"/>
      <c r="T277" s="674"/>
      <c r="U277" s="674"/>
      <c r="V277" s="674"/>
      <c r="W277" s="674"/>
      <c r="X277" s="674"/>
    </row>
    <row r="278" spans="2:24" ht="17.100000000000001" customHeight="1" x14ac:dyDescent="0.2">
      <c r="B278" s="716"/>
      <c r="C278" s="716"/>
      <c r="D278" s="716"/>
      <c r="E278" s="716"/>
      <c r="F278" s="704"/>
      <c r="G278" s="674"/>
      <c r="H278" s="674"/>
      <c r="I278" s="674"/>
      <c r="J278" s="674"/>
      <c r="K278" s="674"/>
      <c r="L278" s="674"/>
      <c r="M278" s="674"/>
      <c r="N278" s="674"/>
      <c r="O278" s="674"/>
      <c r="P278" s="674"/>
      <c r="Q278" s="674"/>
      <c r="R278" s="674"/>
      <c r="S278" s="674"/>
      <c r="T278" s="674"/>
      <c r="U278" s="674"/>
      <c r="V278" s="674"/>
      <c r="W278" s="674"/>
      <c r="X278" s="674"/>
    </row>
    <row r="279" spans="2:24" ht="17.100000000000001" customHeight="1" x14ac:dyDescent="0.2">
      <c r="B279" s="716"/>
      <c r="C279" s="716"/>
      <c r="D279" s="716"/>
      <c r="E279" s="716"/>
      <c r="F279" s="704"/>
      <c r="G279" s="674"/>
      <c r="H279" s="674"/>
      <c r="I279" s="674"/>
      <c r="J279" s="674"/>
      <c r="K279" s="674"/>
      <c r="L279" s="674"/>
      <c r="M279" s="674"/>
      <c r="N279" s="674"/>
      <c r="O279" s="674"/>
      <c r="P279" s="674"/>
      <c r="Q279" s="674"/>
      <c r="R279" s="674"/>
      <c r="S279" s="674"/>
      <c r="T279" s="674"/>
      <c r="U279" s="674"/>
      <c r="V279" s="674"/>
      <c r="W279" s="674"/>
      <c r="X279" s="674"/>
    </row>
    <row r="280" spans="2:24" ht="17.100000000000001" customHeight="1" x14ac:dyDescent="0.2">
      <c r="B280" s="716"/>
      <c r="C280" s="716"/>
      <c r="D280" s="716"/>
      <c r="E280" s="716"/>
      <c r="F280" s="704"/>
      <c r="G280" s="674"/>
      <c r="H280" s="674"/>
      <c r="I280" s="674"/>
      <c r="J280" s="674"/>
      <c r="K280" s="674"/>
      <c r="L280" s="674"/>
      <c r="M280" s="674"/>
      <c r="N280" s="674"/>
      <c r="O280" s="674"/>
      <c r="P280" s="674"/>
      <c r="Q280" s="674"/>
      <c r="R280" s="674"/>
      <c r="S280" s="674"/>
      <c r="T280" s="674"/>
      <c r="U280" s="674"/>
      <c r="V280" s="674"/>
      <c r="W280" s="674"/>
      <c r="X280" s="674"/>
    </row>
    <row r="281" spans="2:24" ht="17.100000000000001" customHeight="1" x14ac:dyDescent="0.2">
      <c r="B281" s="716"/>
      <c r="C281" s="716"/>
      <c r="D281" s="716"/>
      <c r="E281" s="716"/>
      <c r="F281" s="704"/>
      <c r="G281" s="705"/>
      <c r="H281" s="705"/>
      <c r="I281" s="705"/>
      <c r="J281" s="674"/>
      <c r="K281" s="705"/>
      <c r="L281" s="705"/>
      <c r="M281" s="705"/>
      <c r="N281" s="674"/>
      <c r="O281" s="705"/>
      <c r="P281" s="705"/>
      <c r="Q281" s="705"/>
      <c r="R281" s="674"/>
      <c r="S281" s="705"/>
      <c r="T281" s="705"/>
      <c r="U281" s="705"/>
      <c r="V281" s="706"/>
      <c r="W281" s="706"/>
      <c r="X281" s="706"/>
    </row>
    <row r="282" spans="2:24" ht="17.100000000000001" customHeight="1" x14ac:dyDescent="0.2">
      <c r="B282" s="717"/>
      <c r="C282" s="717"/>
      <c r="D282" s="717"/>
      <c r="E282" s="717"/>
      <c r="F282" s="717"/>
      <c r="G282" s="717"/>
      <c r="H282" s="717"/>
      <c r="I282" s="717"/>
      <c r="J282" s="717"/>
      <c r="K282" s="717"/>
      <c r="L282" s="717"/>
      <c r="M282" s="717"/>
      <c r="N282" s="717"/>
      <c r="O282" s="717"/>
      <c r="P282" s="717"/>
      <c r="Q282" s="717"/>
      <c r="R282" s="717"/>
      <c r="S282" s="717"/>
      <c r="T282" s="717"/>
      <c r="U282" s="717"/>
      <c r="V282" s="717"/>
      <c r="W282" s="717"/>
      <c r="X282" s="717"/>
    </row>
    <row r="283" spans="2:24" ht="17.100000000000001" customHeight="1" x14ac:dyDescent="0.25">
      <c r="B283" s="707"/>
      <c r="C283" s="707"/>
      <c r="D283" s="707"/>
      <c r="E283" s="707"/>
      <c r="F283" s="707"/>
      <c r="G283" s="707"/>
      <c r="H283" s="707"/>
      <c r="I283" s="707"/>
      <c r="J283" s="707"/>
      <c r="K283" s="707"/>
      <c r="L283" s="707"/>
      <c r="M283" s="707"/>
      <c r="N283" s="707"/>
      <c r="O283" s="707"/>
      <c r="P283" s="707"/>
      <c r="Q283" s="707"/>
      <c r="R283" s="707"/>
      <c r="S283" s="707"/>
      <c r="T283" s="707"/>
      <c r="U283" s="707"/>
      <c r="V283" s="707"/>
      <c r="W283" s="707"/>
      <c r="X283" s="707"/>
    </row>
    <row r="284" spans="2:24" ht="17.100000000000001" customHeight="1" x14ac:dyDescent="0.25">
      <c r="B284" s="718"/>
      <c r="C284" s="718"/>
      <c r="D284" s="718"/>
      <c r="E284" s="718"/>
      <c r="F284" s="708"/>
      <c r="G284" s="674"/>
      <c r="H284" s="674"/>
      <c r="I284" s="674"/>
      <c r="J284" s="674"/>
      <c r="K284" s="674"/>
      <c r="L284" s="674"/>
      <c r="M284" s="674"/>
      <c r="N284" s="674"/>
      <c r="O284" s="674"/>
      <c r="P284" s="674"/>
      <c r="Q284" s="674"/>
      <c r="R284" s="674"/>
      <c r="S284" s="674"/>
      <c r="T284" s="674"/>
      <c r="U284" s="674"/>
      <c r="V284" s="674"/>
      <c r="W284" s="674"/>
      <c r="X284" s="674"/>
    </row>
    <row r="285" spans="2:24" ht="17.100000000000001" customHeight="1" x14ac:dyDescent="0.25">
      <c r="B285" s="718"/>
      <c r="C285" s="718"/>
      <c r="D285" s="718"/>
      <c r="E285" s="718"/>
      <c r="F285" s="708"/>
      <c r="G285" s="674"/>
      <c r="H285" s="674"/>
      <c r="I285" s="674"/>
      <c r="J285" s="674"/>
      <c r="K285" s="674"/>
      <c r="L285" s="674"/>
      <c r="M285" s="674"/>
      <c r="N285" s="674"/>
      <c r="O285" s="674"/>
      <c r="P285" s="674"/>
      <c r="Q285" s="674"/>
      <c r="R285" s="674"/>
      <c r="S285" s="674"/>
      <c r="T285" s="674"/>
      <c r="U285" s="674"/>
      <c r="V285" s="674"/>
      <c r="W285" s="674"/>
      <c r="X285" s="674"/>
    </row>
    <row r="286" spans="2:24" ht="17.100000000000001" customHeight="1" x14ac:dyDescent="0.25">
      <c r="B286" s="719"/>
      <c r="C286" s="719"/>
      <c r="D286" s="719"/>
      <c r="E286" s="719"/>
      <c r="F286" s="704"/>
      <c r="G286" s="674"/>
      <c r="H286" s="674"/>
      <c r="I286" s="674"/>
      <c r="J286" s="674"/>
      <c r="K286" s="674"/>
      <c r="L286" s="674"/>
      <c r="M286" s="674"/>
      <c r="N286" s="674"/>
      <c r="O286" s="674"/>
      <c r="P286" s="674"/>
      <c r="Q286" s="674"/>
      <c r="R286" s="674"/>
      <c r="S286" s="674"/>
      <c r="T286" s="674"/>
      <c r="U286" s="674"/>
      <c r="V286" s="674"/>
      <c r="W286" s="674"/>
      <c r="X286" s="674"/>
    </row>
    <row r="287" spans="2:24" ht="17.100000000000001" customHeight="1" x14ac:dyDescent="0.25">
      <c r="B287" s="718"/>
      <c r="C287" s="718"/>
      <c r="D287" s="718"/>
      <c r="E287" s="718"/>
      <c r="F287" s="708"/>
      <c r="G287" s="674"/>
      <c r="H287" s="674"/>
      <c r="I287" s="674"/>
      <c r="J287" s="674"/>
      <c r="K287" s="674"/>
      <c r="L287" s="674"/>
      <c r="M287" s="674"/>
      <c r="N287" s="674"/>
      <c r="O287" s="674"/>
      <c r="P287" s="674"/>
      <c r="Q287" s="674"/>
      <c r="R287" s="674"/>
      <c r="S287" s="674"/>
      <c r="T287" s="674"/>
      <c r="U287" s="674"/>
      <c r="V287" s="674"/>
      <c r="W287" s="674"/>
      <c r="X287" s="674"/>
    </row>
    <row r="288" spans="2:24" ht="17.100000000000001" customHeight="1" x14ac:dyDescent="0.25">
      <c r="B288" s="718"/>
      <c r="C288" s="718"/>
      <c r="D288" s="718"/>
      <c r="E288" s="718"/>
      <c r="F288" s="708"/>
      <c r="G288" s="674"/>
      <c r="H288" s="674"/>
      <c r="I288" s="674"/>
      <c r="J288" s="674"/>
      <c r="K288" s="674"/>
      <c r="L288" s="674"/>
      <c r="M288" s="674"/>
      <c r="N288" s="674"/>
      <c r="O288" s="674"/>
      <c r="P288" s="674"/>
      <c r="Q288" s="674"/>
      <c r="R288" s="674"/>
      <c r="S288" s="674"/>
      <c r="T288" s="674"/>
      <c r="U288" s="674"/>
      <c r="V288" s="674"/>
      <c r="W288" s="674"/>
      <c r="X288" s="674"/>
    </row>
    <row r="289" spans="2:24" ht="17.100000000000001" customHeight="1" x14ac:dyDescent="0.25">
      <c r="B289" s="718"/>
      <c r="C289" s="718"/>
      <c r="D289" s="718"/>
      <c r="E289" s="718"/>
      <c r="F289" s="708"/>
      <c r="G289" s="674"/>
      <c r="H289" s="674"/>
      <c r="I289" s="674"/>
      <c r="J289" s="674"/>
      <c r="K289" s="674"/>
      <c r="L289" s="674"/>
      <c r="M289" s="674"/>
      <c r="N289" s="674"/>
      <c r="O289" s="674"/>
      <c r="P289" s="674"/>
      <c r="Q289" s="674"/>
      <c r="R289" s="674"/>
      <c r="S289" s="674"/>
      <c r="T289" s="674"/>
      <c r="U289" s="674"/>
      <c r="V289" s="674"/>
      <c r="W289" s="674"/>
      <c r="X289" s="674"/>
    </row>
    <row r="290" spans="2:24" ht="17.100000000000001" customHeight="1" x14ac:dyDescent="0.25">
      <c r="B290" s="718"/>
      <c r="C290" s="718"/>
      <c r="D290" s="718"/>
      <c r="E290" s="718"/>
      <c r="F290" s="708"/>
      <c r="G290" s="709"/>
      <c r="H290" s="709"/>
      <c r="I290" s="709"/>
      <c r="J290" s="710"/>
      <c r="K290" s="709"/>
      <c r="L290" s="709"/>
      <c r="M290" s="709"/>
      <c r="N290" s="710"/>
      <c r="O290" s="709"/>
      <c r="P290" s="709"/>
      <c r="Q290" s="709"/>
      <c r="R290" s="710"/>
      <c r="S290" s="709"/>
      <c r="T290" s="709"/>
      <c r="U290" s="709"/>
      <c r="V290" s="706"/>
      <c r="W290" s="674"/>
      <c r="X290" s="706"/>
    </row>
    <row r="291" spans="2:24" ht="17.100000000000001" customHeight="1" x14ac:dyDescent="0.25">
      <c r="B291" s="707"/>
      <c r="C291" s="707"/>
      <c r="D291" s="707"/>
      <c r="E291" s="707"/>
      <c r="F291" s="707"/>
      <c r="G291" s="707"/>
      <c r="H291" s="707"/>
      <c r="I291" s="707"/>
      <c r="J291" s="707"/>
      <c r="K291" s="707"/>
      <c r="L291" s="707"/>
      <c r="M291" s="707"/>
      <c r="N291" s="707"/>
      <c r="O291" s="707"/>
      <c r="P291" s="707"/>
      <c r="Q291" s="707"/>
      <c r="R291" s="707"/>
      <c r="S291" s="707"/>
      <c r="T291" s="707"/>
      <c r="U291" s="707"/>
      <c r="V291" s="707"/>
      <c r="W291" s="707"/>
      <c r="X291" s="707"/>
    </row>
    <row r="292" spans="2:24" ht="17.100000000000001" customHeight="1" x14ac:dyDescent="0.25">
      <c r="B292" s="718"/>
      <c r="C292" s="718"/>
      <c r="D292" s="718"/>
      <c r="E292" s="718"/>
      <c r="F292" s="708"/>
      <c r="G292" s="674"/>
      <c r="H292" s="674"/>
      <c r="I292" s="674"/>
      <c r="J292" s="674"/>
      <c r="K292" s="674"/>
      <c r="L292" s="674"/>
      <c r="M292" s="674"/>
      <c r="N292" s="674"/>
      <c r="O292" s="674"/>
      <c r="P292" s="674"/>
      <c r="Q292" s="674"/>
      <c r="R292" s="674"/>
      <c r="S292" s="674"/>
      <c r="T292" s="674"/>
      <c r="U292" s="674"/>
      <c r="V292" s="674"/>
      <c r="W292" s="674"/>
      <c r="X292" s="674"/>
    </row>
    <row r="293" spans="2:24" ht="17.100000000000001" customHeight="1" x14ac:dyDescent="0.25">
      <c r="B293" s="718"/>
      <c r="C293" s="718"/>
      <c r="D293" s="718"/>
      <c r="E293" s="718"/>
      <c r="F293" s="708"/>
      <c r="G293" s="674"/>
      <c r="H293" s="674"/>
      <c r="I293" s="674"/>
      <c r="J293" s="674"/>
      <c r="K293" s="674"/>
      <c r="L293" s="674"/>
      <c r="M293" s="674"/>
      <c r="N293" s="674"/>
      <c r="O293" s="674"/>
      <c r="P293" s="674"/>
      <c r="Q293" s="674"/>
      <c r="R293" s="674"/>
      <c r="S293" s="674"/>
      <c r="T293" s="674"/>
      <c r="U293" s="674"/>
      <c r="V293" s="674"/>
      <c r="W293" s="674"/>
      <c r="X293" s="674"/>
    </row>
    <row r="294" spans="2:24" ht="17.100000000000001" customHeight="1" x14ac:dyDescent="0.25">
      <c r="B294" s="719"/>
      <c r="C294" s="719"/>
      <c r="D294" s="719"/>
      <c r="E294" s="719"/>
      <c r="F294" s="704"/>
      <c r="G294" s="674"/>
      <c r="H294" s="674"/>
      <c r="I294" s="674"/>
      <c r="J294" s="674"/>
      <c r="K294" s="674"/>
      <c r="L294" s="674"/>
      <c r="M294" s="674"/>
      <c r="N294" s="674"/>
      <c r="O294" s="674"/>
      <c r="P294" s="674"/>
      <c r="Q294" s="674"/>
      <c r="R294" s="674"/>
      <c r="S294" s="674"/>
      <c r="T294" s="674"/>
      <c r="U294" s="674"/>
      <c r="V294" s="674"/>
      <c r="W294" s="674"/>
      <c r="X294" s="674"/>
    </row>
    <row r="295" spans="2:24" ht="17.100000000000001" customHeight="1" x14ac:dyDescent="0.25">
      <c r="B295" s="718"/>
      <c r="C295" s="718"/>
      <c r="D295" s="718"/>
      <c r="E295" s="718"/>
      <c r="F295" s="708"/>
      <c r="G295" s="674"/>
      <c r="H295" s="674"/>
      <c r="I295" s="674"/>
      <c r="J295" s="674"/>
      <c r="K295" s="674"/>
      <c r="L295" s="674"/>
      <c r="M295" s="674"/>
      <c r="N295" s="674"/>
      <c r="O295" s="674"/>
      <c r="P295" s="674"/>
      <c r="Q295" s="674"/>
      <c r="R295" s="674"/>
      <c r="S295" s="674"/>
      <c r="T295" s="674"/>
      <c r="U295" s="674"/>
      <c r="V295" s="674"/>
      <c r="W295" s="674"/>
      <c r="X295" s="674"/>
    </row>
    <row r="296" spans="2:24" ht="17.100000000000001" customHeight="1" x14ac:dyDescent="0.25">
      <c r="B296" s="718"/>
      <c r="C296" s="718"/>
      <c r="D296" s="718"/>
      <c r="E296" s="718"/>
      <c r="F296" s="708"/>
      <c r="G296" s="674"/>
      <c r="H296" s="674"/>
      <c r="I296" s="674"/>
      <c r="J296" s="674"/>
      <c r="K296" s="674"/>
      <c r="L296" s="674"/>
      <c r="M296" s="674"/>
      <c r="N296" s="674"/>
      <c r="O296" s="674"/>
      <c r="P296" s="674"/>
      <c r="Q296" s="674"/>
      <c r="R296" s="674"/>
      <c r="S296" s="674"/>
      <c r="T296" s="674"/>
      <c r="U296" s="674"/>
      <c r="V296" s="674"/>
      <c r="W296" s="674"/>
      <c r="X296" s="674"/>
    </row>
    <row r="297" spans="2:24" ht="17.100000000000001" customHeight="1" x14ac:dyDescent="0.25">
      <c r="B297" s="718"/>
      <c r="C297" s="718"/>
      <c r="D297" s="718"/>
      <c r="E297" s="718"/>
      <c r="F297" s="708"/>
      <c r="G297" s="674"/>
      <c r="H297" s="674"/>
      <c r="I297" s="674"/>
      <c r="J297" s="674"/>
      <c r="K297" s="674"/>
      <c r="L297" s="674"/>
      <c r="M297" s="674"/>
      <c r="N297" s="674"/>
      <c r="O297" s="674"/>
      <c r="P297" s="674"/>
      <c r="Q297" s="674"/>
      <c r="R297" s="674"/>
      <c r="S297" s="674"/>
      <c r="T297" s="674"/>
      <c r="U297" s="674"/>
      <c r="V297" s="674"/>
      <c r="W297" s="674"/>
      <c r="X297" s="674"/>
    </row>
    <row r="298" spans="2:24" ht="17.100000000000001" customHeight="1" x14ac:dyDescent="0.25">
      <c r="B298" s="718"/>
      <c r="C298" s="718"/>
      <c r="D298" s="718"/>
      <c r="E298" s="718"/>
      <c r="F298" s="708"/>
      <c r="G298" s="705"/>
      <c r="H298" s="705"/>
      <c r="I298" s="705"/>
      <c r="J298" s="674"/>
      <c r="K298" s="705"/>
      <c r="L298" s="705"/>
      <c r="M298" s="705"/>
      <c r="N298" s="674"/>
      <c r="O298" s="705"/>
      <c r="P298" s="705"/>
      <c r="Q298" s="705"/>
      <c r="R298" s="674"/>
      <c r="S298" s="705"/>
      <c r="T298" s="705"/>
      <c r="U298" s="705"/>
      <c r="V298" s="706"/>
      <c r="W298" s="674"/>
      <c r="X298" s="706"/>
    </row>
    <row r="299" spans="2:24" ht="17.100000000000001" customHeight="1" x14ac:dyDescent="0.2">
      <c r="B299" s="720"/>
      <c r="C299" s="720"/>
      <c r="D299" s="720"/>
      <c r="E299" s="720"/>
      <c r="F299" s="720"/>
      <c r="G299" s="720"/>
      <c r="H299" s="720"/>
      <c r="I299" s="720"/>
      <c r="J299" s="720"/>
      <c r="K299" s="720"/>
      <c r="L299" s="720"/>
      <c r="M299" s="720"/>
      <c r="N299" s="720"/>
      <c r="O299" s="720"/>
      <c r="P299" s="720"/>
      <c r="Q299" s="720"/>
      <c r="R299" s="720"/>
      <c r="S299" s="720"/>
      <c r="T299" s="720"/>
      <c r="U299" s="720"/>
      <c r="V299" s="720"/>
      <c r="W299" s="720"/>
      <c r="X299" s="720"/>
    </row>
    <row r="300" spans="2:24" ht="17.100000000000001" customHeight="1" x14ac:dyDescent="0.25">
      <c r="B300" s="707"/>
      <c r="C300" s="707"/>
      <c r="D300" s="707"/>
      <c r="E300" s="707"/>
      <c r="F300" s="707"/>
      <c r="G300" s="707"/>
      <c r="H300" s="707"/>
      <c r="I300" s="707"/>
      <c r="J300" s="707"/>
      <c r="K300" s="707"/>
      <c r="L300" s="707"/>
      <c r="M300" s="707"/>
      <c r="N300" s="707"/>
      <c r="O300" s="707"/>
      <c r="P300" s="707"/>
      <c r="Q300" s="707"/>
      <c r="R300" s="707"/>
      <c r="S300" s="707"/>
      <c r="T300" s="707"/>
      <c r="U300" s="707"/>
      <c r="V300" s="707"/>
      <c r="W300" s="707"/>
      <c r="X300" s="707"/>
    </row>
    <row r="301" spans="2:24" ht="17.100000000000001" customHeight="1" x14ac:dyDescent="0.2">
      <c r="B301" s="721"/>
      <c r="C301" s="721"/>
      <c r="D301" s="721"/>
      <c r="E301" s="721"/>
      <c r="F301" s="708"/>
      <c r="G301" s="674"/>
      <c r="H301" s="674"/>
      <c r="I301" s="674"/>
      <c r="J301" s="674"/>
      <c r="K301" s="674"/>
      <c r="L301" s="674"/>
      <c r="M301" s="674"/>
      <c r="N301" s="674"/>
      <c r="O301" s="674"/>
      <c r="P301" s="674"/>
      <c r="Q301" s="674"/>
      <c r="R301" s="674"/>
      <c r="S301" s="674"/>
      <c r="T301" s="674"/>
      <c r="U301" s="674"/>
      <c r="V301" s="674"/>
      <c r="W301" s="674"/>
      <c r="X301" s="674"/>
    </row>
    <row r="302" spans="2:24" ht="17.100000000000001" customHeight="1" x14ac:dyDescent="0.2">
      <c r="B302" s="721"/>
      <c r="C302" s="721"/>
      <c r="D302" s="721"/>
      <c r="E302" s="721"/>
      <c r="F302" s="708"/>
      <c r="G302" s="674"/>
      <c r="H302" s="674"/>
      <c r="I302" s="674"/>
      <c r="J302" s="674"/>
      <c r="K302" s="674"/>
      <c r="L302" s="674"/>
      <c r="M302" s="674"/>
      <c r="N302" s="674"/>
      <c r="O302" s="674"/>
      <c r="P302" s="674"/>
      <c r="Q302" s="674"/>
      <c r="R302" s="674"/>
      <c r="S302" s="674"/>
      <c r="T302" s="674"/>
      <c r="U302" s="674"/>
      <c r="V302" s="674"/>
      <c r="W302" s="674"/>
      <c r="X302" s="674"/>
    </row>
    <row r="303" spans="2:24" ht="17.100000000000001" customHeight="1" x14ac:dyDescent="0.2">
      <c r="B303" s="721"/>
      <c r="C303" s="721"/>
      <c r="D303" s="721"/>
      <c r="E303" s="721"/>
      <c r="F303" s="708"/>
      <c r="G303" s="674"/>
      <c r="H303" s="674"/>
      <c r="I303" s="674"/>
      <c r="J303" s="674"/>
      <c r="K303" s="674"/>
      <c r="L303" s="674"/>
      <c r="M303" s="674"/>
      <c r="N303" s="674"/>
      <c r="O303" s="674"/>
      <c r="P303" s="674"/>
      <c r="Q303" s="674"/>
      <c r="R303" s="674"/>
      <c r="S303" s="674"/>
      <c r="T303" s="674"/>
      <c r="U303" s="674"/>
      <c r="V303" s="674"/>
      <c r="W303" s="674"/>
      <c r="X303" s="674"/>
    </row>
    <row r="304" spans="2:24" ht="17.100000000000001" customHeight="1" x14ac:dyDescent="0.2">
      <c r="B304" s="721"/>
      <c r="C304" s="721"/>
      <c r="D304" s="721"/>
      <c r="E304" s="721"/>
      <c r="F304" s="708"/>
      <c r="G304" s="674"/>
      <c r="H304" s="674"/>
      <c r="I304" s="674"/>
      <c r="J304" s="674"/>
      <c r="K304" s="674"/>
      <c r="L304" s="674"/>
      <c r="M304" s="674"/>
      <c r="N304" s="674"/>
      <c r="O304" s="674"/>
      <c r="P304" s="674"/>
      <c r="Q304" s="674"/>
      <c r="R304" s="674"/>
      <c r="S304" s="674"/>
      <c r="T304" s="674"/>
      <c r="U304" s="674"/>
      <c r="V304" s="674"/>
      <c r="W304" s="674"/>
      <c r="X304" s="674"/>
    </row>
    <row r="305" spans="2:24" ht="17.100000000000001" customHeight="1" x14ac:dyDescent="0.2">
      <c r="B305" s="721"/>
      <c r="C305" s="721"/>
      <c r="D305" s="721"/>
      <c r="E305" s="721"/>
      <c r="F305" s="708"/>
      <c r="G305" s="705"/>
      <c r="H305" s="705"/>
      <c r="I305" s="705"/>
      <c r="J305" s="674"/>
      <c r="K305" s="705"/>
      <c r="L305" s="705"/>
      <c r="M305" s="705"/>
      <c r="N305" s="674"/>
      <c r="O305" s="705"/>
      <c r="P305" s="705"/>
      <c r="Q305" s="705"/>
      <c r="R305" s="674"/>
      <c r="S305" s="705"/>
      <c r="T305" s="705"/>
      <c r="U305" s="705"/>
      <c r="V305" s="706"/>
      <c r="W305" s="674"/>
      <c r="X305" s="674"/>
    </row>
    <row r="306" spans="2:24" ht="17.100000000000001" customHeight="1" x14ac:dyDescent="0.25">
      <c r="B306" s="707"/>
      <c r="C306" s="707"/>
      <c r="D306" s="707"/>
      <c r="E306" s="707"/>
      <c r="F306" s="707"/>
      <c r="G306" s="707"/>
      <c r="H306" s="707"/>
      <c r="I306" s="707"/>
      <c r="J306" s="707"/>
      <c r="K306" s="707"/>
      <c r="L306" s="707"/>
      <c r="M306" s="707"/>
      <c r="N306" s="707"/>
      <c r="O306" s="707"/>
      <c r="P306" s="707"/>
      <c r="Q306" s="707"/>
      <c r="R306" s="707"/>
      <c r="S306" s="707"/>
      <c r="T306" s="707"/>
      <c r="U306" s="707"/>
      <c r="V306" s="707"/>
      <c r="W306" s="707"/>
      <c r="X306" s="707"/>
    </row>
    <row r="307" spans="2:24" ht="17.100000000000001" customHeight="1" x14ac:dyDescent="0.2">
      <c r="B307" s="721"/>
      <c r="C307" s="721"/>
      <c r="D307" s="721"/>
      <c r="E307" s="721"/>
      <c r="F307" s="708"/>
      <c r="G307" s="674"/>
      <c r="H307" s="674"/>
      <c r="I307" s="674"/>
      <c r="J307" s="674"/>
      <c r="K307" s="674"/>
      <c r="L307" s="674"/>
      <c r="M307" s="674"/>
      <c r="N307" s="674"/>
      <c r="O307" s="674"/>
      <c r="P307" s="674"/>
      <c r="Q307" s="674"/>
      <c r="R307" s="674"/>
      <c r="S307" s="674"/>
      <c r="T307" s="674"/>
      <c r="U307" s="674"/>
      <c r="V307" s="674"/>
      <c r="W307" s="674"/>
      <c r="X307" s="674"/>
    </row>
    <row r="308" spans="2:24" ht="17.100000000000001" customHeight="1" x14ac:dyDescent="0.2">
      <c r="B308" s="721"/>
      <c r="C308" s="721"/>
      <c r="D308" s="721"/>
      <c r="E308" s="721"/>
      <c r="F308" s="708"/>
      <c r="G308" s="674"/>
      <c r="H308" s="674"/>
      <c r="I308" s="674"/>
      <c r="J308" s="674"/>
      <c r="K308" s="674"/>
      <c r="L308" s="674"/>
      <c r="M308" s="674"/>
      <c r="N308" s="674"/>
      <c r="O308" s="674"/>
      <c r="P308" s="674"/>
      <c r="Q308" s="674"/>
      <c r="R308" s="674"/>
      <c r="S308" s="674"/>
      <c r="T308" s="674"/>
      <c r="U308" s="674"/>
      <c r="V308" s="674"/>
      <c r="W308" s="674"/>
      <c r="X308" s="674"/>
    </row>
    <row r="309" spans="2:24" ht="17.100000000000001" customHeight="1" x14ac:dyDescent="0.2">
      <c r="B309" s="721"/>
      <c r="C309" s="721"/>
      <c r="D309" s="721"/>
      <c r="E309" s="721"/>
      <c r="F309" s="708"/>
      <c r="G309" s="674"/>
      <c r="H309" s="674"/>
      <c r="I309" s="674"/>
      <c r="J309" s="674"/>
      <c r="K309" s="674"/>
      <c r="L309" s="674"/>
      <c r="M309" s="674"/>
      <c r="N309" s="674"/>
      <c r="O309" s="674"/>
      <c r="P309" s="674"/>
      <c r="Q309" s="674"/>
      <c r="R309" s="674"/>
      <c r="S309" s="674"/>
      <c r="T309" s="674"/>
      <c r="U309" s="674"/>
      <c r="V309" s="674"/>
      <c r="W309" s="674"/>
      <c r="X309" s="674"/>
    </row>
    <row r="310" spans="2:24" ht="17.100000000000001" customHeight="1" x14ac:dyDescent="0.2">
      <c r="B310" s="721"/>
      <c r="C310" s="721"/>
      <c r="D310" s="721"/>
      <c r="E310" s="721"/>
      <c r="F310" s="708"/>
      <c r="G310" s="674"/>
      <c r="H310" s="674"/>
      <c r="I310" s="674"/>
      <c r="J310" s="674"/>
      <c r="K310" s="674"/>
      <c r="L310" s="674"/>
      <c r="M310" s="674"/>
      <c r="N310" s="674"/>
      <c r="O310" s="674"/>
      <c r="P310" s="674"/>
      <c r="Q310" s="674"/>
      <c r="R310" s="674"/>
      <c r="S310" s="674"/>
      <c r="T310" s="674"/>
      <c r="U310" s="674"/>
      <c r="V310" s="674"/>
      <c r="W310" s="674"/>
      <c r="X310" s="674"/>
    </row>
    <row r="311" spans="2:24" ht="17.100000000000001" customHeight="1" x14ac:dyDescent="0.2">
      <c r="B311" s="721"/>
      <c r="C311" s="721"/>
      <c r="D311" s="721"/>
      <c r="E311" s="721"/>
      <c r="F311" s="708"/>
      <c r="G311" s="705"/>
      <c r="H311" s="705"/>
      <c r="I311" s="705"/>
      <c r="J311" s="674"/>
      <c r="K311" s="705"/>
      <c r="L311" s="705"/>
      <c r="M311" s="705"/>
      <c r="N311" s="674"/>
      <c r="O311" s="705"/>
      <c r="P311" s="705"/>
      <c r="Q311" s="705"/>
      <c r="R311" s="674"/>
      <c r="S311" s="705"/>
      <c r="T311" s="705"/>
      <c r="U311" s="705"/>
      <c r="V311" s="706"/>
      <c r="W311" s="674"/>
      <c r="X311" s="674"/>
    </row>
    <row r="312" spans="2:24" ht="17.100000000000001" customHeight="1" x14ac:dyDescent="0.25">
      <c r="B312" s="707"/>
      <c r="C312" s="707"/>
      <c r="D312" s="707"/>
      <c r="E312" s="707"/>
      <c r="F312" s="707"/>
      <c r="G312" s="707"/>
      <c r="H312" s="707"/>
      <c r="I312" s="707"/>
      <c r="J312" s="707"/>
      <c r="K312" s="707"/>
      <c r="L312" s="707"/>
      <c r="M312" s="707"/>
      <c r="N312" s="707"/>
      <c r="O312" s="707"/>
      <c r="P312" s="707"/>
      <c r="Q312" s="707"/>
      <c r="R312" s="707"/>
      <c r="S312" s="707"/>
      <c r="T312" s="707"/>
      <c r="U312" s="707"/>
      <c r="V312" s="707"/>
      <c r="W312" s="707"/>
      <c r="X312" s="707"/>
    </row>
    <row r="313" spans="2:24" ht="17.100000000000001" customHeight="1" x14ac:dyDescent="0.2">
      <c r="B313" s="721"/>
      <c r="C313" s="721"/>
      <c r="D313" s="721"/>
      <c r="E313" s="721"/>
      <c r="F313" s="708"/>
      <c r="G313" s="674"/>
      <c r="H313" s="674"/>
      <c r="I313" s="674"/>
      <c r="J313" s="674"/>
      <c r="K313" s="674"/>
      <c r="L313" s="674"/>
      <c r="M313" s="674"/>
      <c r="N313" s="674"/>
      <c r="O313" s="674"/>
      <c r="P313" s="674"/>
      <c r="Q313" s="674"/>
      <c r="R313" s="674"/>
      <c r="S313" s="674"/>
      <c r="T313" s="674"/>
      <c r="U313" s="674"/>
      <c r="V313" s="674"/>
      <c r="W313" s="674"/>
      <c r="X313" s="674"/>
    </row>
    <row r="314" spans="2:24" ht="17.100000000000001" customHeight="1" x14ac:dyDescent="0.2">
      <c r="B314" s="721"/>
      <c r="C314" s="721"/>
      <c r="D314" s="721"/>
      <c r="E314" s="721"/>
      <c r="F314" s="708"/>
      <c r="G314" s="674"/>
      <c r="H314" s="674"/>
      <c r="I314" s="674"/>
      <c r="J314" s="674"/>
      <c r="K314" s="674"/>
      <c r="L314" s="674"/>
      <c r="M314" s="674"/>
      <c r="N314" s="674"/>
      <c r="O314" s="674"/>
      <c r="P314" s="674"/>
      <c r="Q314" s="674"/>
      <c r="R314" s="674"/>
      <c r="S314" s="674"/>
      <c r="T314" s="674"/>
      <c r="U314" s="674"/>
      <c r="V314" s="674"/>
      <c r="W314" s="674"/>
      <c r="X314" s="674"/>
    </row>
    <row r="315" spans="2:24" ht="17.100000000000001" customHeight="1" x14ac:dyDescent="0.2">
      <c r="B315" s="721"/>
      <c r="C315" s="721"/>
      <c r="D315" s="721"/>
      <c r="E315" s="721"/>
      <c r="F315" s="708"/>
      <c r="G315" s="674"/>
      <c r="H315" s="674"/>
      <c r="I315" s="674"/>
      <c r="J315" s="674"/>
      <c r="K315" s="674"/>
      <c r="L315" s="674"/>
      <c r="M315" s="674"/>
      <c r="N315" s="674"/>
      <c r="O315" s="674"/>
      <c r="P315" s="674"/>
      <c r="Q315" s="674"/>
      <c r="R315" s="674"/>
      <c r="S315" s="674"/>
      <c r="T315" s="674"/>
      <c r="U315" s="674"/>
      <c r="V315" s="674"/>
      <c r="W315" s="674"/>
      <c r="X315" s="674"/>
    </row>
    <row r="316" spans="2:24" ht="17.100000000000001" customHeight="1" x14ac:dyDescent="0.2">
      <c r="B316" s="721"/>
      <c r="C316" s="721"/>
      <c r="D316" s="721"/>
      <c r="E316" s="721"/>
      <c r="F316" s="708"/>
      <c r="G316" s="674"/>
      <c r="H316" s="674"/>
      <c r="I316" s="674"/>
      <c r="J316" s="674"/>
      <c r="K316" s="674"/>
      <c r="L316" s="674"/>
      <c r="M316" s="674"/>
      <c r="N316" s="674"/>
      <c r="O316" s="674"/>
      <c r="P316" s="674"/>
      <c r="Q316" s="674"/>
      <c r="R316" s="674"/>
      <c r="S316" s="674"/>
      <c r="T316" s="674"/>
      <c r="U316" s="674"/>
      <c r="V316" s="674"/>
      <c r="W316" s="674"/>
      <c r="X316" s="674"/>
    </row>
    <row r="317" spans="2:24" ht="17.100000000000001" customHeight="1" x14ac:dyDescent="0.2">
      <c r="B317" s="721"/>
      <c r="C317" s="721"/>
      <c r="D317" s="721"/>
      <c r="E317" s="721"/>
      <c r="F317" s="708"/>
      <c r="G317" s="705"/>
      <c r="H317" s="705"/>
      <c r="I317" s="705"/>
      <c r="J317" s="674"/>
      <c r="K317" s="705"/>
      <c r="L317" s="705"/>
      <c r="M317" s="705"/>
      <c r="N317" s="674"/>
      <c r="O317" s="705"/>
      <c r="P317" s="705"/>
      <c r="Q317" s="705"/>
      <c r="R317" s="674"/>
      <c r="S317" s="705"/>
      <c r="T317" s="705"/>
      <c r="U317" s="705"/>
      <c r="V317" s="706"/>
      <c r="W317" s="674"/>
      <c r="X317" s="674"/>
    </row>
    <row r="318" spans="2:24" ht="17.100000000000001" customHeight="1" x14ac:dyDescent="0.25">
      <c r="B318" s="707"/>
      <c r="C318" s="707"/>
      <c r="D318" s="707"/>
      <c r="E318" s="707"/>
      <c r="F318" s="707"/>
      <c r="G318" s="707"/>
      <c r="H318" s="707"/>
      <c r="I318" s="707"/>
      <c r="J318" s="707"/>
      <c r="K318" s="707"/>
      <c r="L318" s="707"/>
      <c r="M318" s="707"/>
      <c r="N318" s="707"/>
      <c r="O318" s="707"/>
      <c r="P318" s="707"/>
      <c r="Q318" s="707"/>
      <c r="R318" s="707"/>
      <c r="S318" s="707"/>
      <c r="T318" s="707"/>
      <c r="U318" s="707"/>
      <c r="V318" s="707"/>
      <c r="W318" s="707"/>
      <c r="X318" s="707"/>
    </row>
    <row r="319" spans="2:24" ht="17.100000000000001" customHeight="1" x14ac:dyDescent="0.2">
      <c r="B319" s="721"/>
      <c r="C319" s="721"/>
      <c r="D319" s="721"/>
      <c r="E319" s="721"/>
      <c r="F319" s="708"/>
      <c r="G319" s="674"/>
      <c r="H319" s="674"/>
      <c r="I319" s="674"/>
      <c r="J319" s="674"/>
      <c r="K319" s="674"/>
      <c r="L319" s="674"/>
      <c r="M319" s="674"/>
      <c r="N319" s="674"/>
      <c r="O319" s="674"/>
      <c r="P319" s="674"/>
      <c r="Q319" s="674"/>
      <c r="R319" s="674"/>
      <c r="S319" s="674"/>
      <c r="T319" s="674"/>
      <c r="U319" s="674"/>
      <c r="V319" s="674"/>
      <c r="W319" s="674"/>
      <c r="X319" s="674"/>
    </row>
    <row r="320" spans="2:24" ht="17.100000000000001" customHeight="1" x14ac:dyDescent="0.2">
      <c r="B320" s="721"/>
      <c r="C320" s="721"/>
      <c r="D320" s="721"/>
      <c r="E320" s="721"/>
      <c r="F320" s="708"/>
      <c r="G320" s="674"/>
      <c r="H320" s="674"/>
      <c r="I320" s="674"/>
      <c r="J320" s="674"/>
      <c r="K320" s="674"/>
      <c r="L320" s="674"/>
      <c r="M320" s="674"/>
      <c r="N320" s="674"/>
      <c r="O320" s="674"/>
      <c r="P320" s="674"/>
      <c r="Q320" s="674"/>
      <c r="R320" s="674"/>
      <c r="S320" s="674"/>
      <c r="T320" s="674"/>
      <c r="U320" s="674"/>
      <c r="V320" s="674"/>
      <c r="W320" s="674"/>
      <c r="X320" s="674"/>
    </row>
    <row r="321" spans="2:24" ht="17.100000000000001" customHeight="1" x14ac:dyDescent="0.2">
      <c r="B321" s="721"/>
      <c r="C321" s="721"/>
      <c r="D321" s="721"/>
      <c r="E321" s="721"/>
      <c r="F321" s="708"/>
      <c r="G321" s="674"/>
      <c r="H321" s="674"/>
      <c r="I321" s="674"/>
      <c r="J321" s="674"/>
      <c r="K321" s="674"/>
      <c r="L321" s="674"/>
      <c r="M321" s="674"/>
      <c r="N321" s="674"/>
      <c r="O321" s="674"/>
      <c r="P321" s="674"/>
      <c r="Q321" s="674"/>
      <c r="R321" s="674"/>
      <c r="S321" s="674"/>
      <c r="T321" s="674"/>
      <c r="U321" s="674"/>
      <c r="V321" s="674"/>
      <c r="W321" s="674"/>
      <c r="X321" s="674"/>
    </row>
    <row r="322" spans="2:24" ht="17.100000000000001" customHeight="1" x14ac:dyDescent="0.2">
      <c r="B322" s="721"/>
      <c r="C322" s="721"/>
      <c r="D322" s="721"/>
      <c r="E322" s="721"/>
      <c r="F322" s="708"/>
      <c r="G322" s="674"/>
      <c r="H322" s="674"/>
      <c r="I322" s="674"/>
      <c r="J322" s="674"/>
      <c r="K322" s="674"/>
      <c r="L322" s="674"/>
      <c r="M322" s="674"/>
      <c r="N322" s="674"/>
      <c r="O322" s="674"/>
      <c r="P322" s="674"/>
      <c r="Q322" s="674"/>
      <c r="R322" s="674"/>
      <c r="S322" s="674"/>
      <c r="T322" s="674"/>
      <c r="U322" s="674"/>
      <c r="V322" s="674"/>
      <c r="W322" s="674"/>
      <c r="X322" s="674"/>
    </row>
    <row r="323" spans="2:24" ht="17.100000000000001" customHeight="1" x14ac:dyDescent="0.2">
      <c r="B323" s="721"/>
      <c r="C323" s="721"/>
      <c r="D323" s="721"/>
      <c r="E323" s="721"/>
      <c r="F323" s="708"/>
      <c r="G323" s="705"/>
      <c r="H323" s="705"/>
      <c r="I323" s="705"/>
      <c r="J323" s="674"/>
      <c r="K323" s="705"/>
      <c r="L323" s="705"/>
      <c r="M323" s="705"/>
      <c r="N323" s="674"/>
      <c r="O323" s="705"/>
      <c r="P323" s="705"/>
      <c r="Q323" s="705"/>
      <c r="R323" s="674"/>
      <c r="S323" s="705"/>
      <c r="T323" s="705"/>
      <c r="U323" s="705"/>
      <c r="V323" s="706"/>
      <c r="W323" s="674"/>
      <c r="X323" s="674"/>
    </row>
    <row r="324" spans="2:24" ht="17.100000000000001" customHeight="1" x14ac:dyDescent="0.25">
      <c r="B324" s="707"/>
      <c r="C324" s="707"/>
      <c r="D324" s="707"/>
      <c r="E324" s="707"/>
      <c r="F324" s="707"/>
      <c r="G324" s="707"/>
      <c r="H324" s="707"/>
      <c r="I324" s="707"/>
      <c r="J324" s="707"/>
      <c r="K324" s="707"/>
      <c r="L324" s="707"/>
      <c r="M324" s="707"/>
      <c r="N324" s="707"/>
      <c r="O324" s="707"/>
      <c r="P324" s="707"/>
      <c r="Q324" s="707"/>
      <c r="R324" s="707"/>
      <c r="S324" s="707"/>
      <c r="T324" s="707"/>
      <c r="U324" s="707"/>
      <c r="V324" s="707"/>
      <c r="W324" s="707"/>
      <c r="X324" s="707"/>
    </row>
    <row r="325" spans="2:24" ht="17.100000000000001" customHeight="1" x14ac:dyDescent="0.2">
      <c r="B325" s="721"/>
      <c r="C325" s="721"/>
      <c r="D325" s="721"/>
      <c r="E325" s="721"/>
      <c r="F325" s="708"/>
      <c r="G325" s="674"/>
      <c r="H325" s="674"/>
      <c r="I325" s="674"/>
      <c r="J325" s="674"/>
      <c r="K325" s="674"/>
      <c r="L325" s="674"/>
      <c r="M325" s="674"/>
      <c r="N325" s="674"/>
      <c r="O325" s="674"/>
      <c r="P325" s="674"/>
      <c r="Q325" s="674"/>
      <c r="R325" s="674"/>
      <c r="S325" s="674"/>
      <c r="T325" s="674"/>
      <c r="U325" s="674"/>
      <c r="V325" s="674"/>
      <c r="W325" s="674"/>
      <c r="X325" s="674"/>
    </row>
    <row r="326" spans="2:24" ht="17.100000000000001" customHeight="1" x14ac:dyDescent="0.2">
      <c r="B326" s="721"/>
      <c r="C326" s="721"/>
      <c r="D326" s="721"/>
      <c r="E326" s="721"/>
      <c r="F326" s="708"/>
      <c r="G326" s="674"/>
      <c r="H326" s="674"/>
      <c r="I326" s="674"/>
      <c r="J326" s="674"/>
      <c r="K326" s="674"/>
      <c r="L326" s="674"/>
      <c r="M326" s="674"/>
      <c r="N326" s="674"/>
      <c r="O326" s="674"/>
      <c r="P326" s="674"/>
      <c r="Q326" s="674"/>
      <c r="R326" s="674"/>
      <c r="S326" s="674"/>
      <c r="T326" s="674"/>
      <c r="U326" s="674"/>
      <c r="V326" s="674"/>
      <c r="W326" s="674"/>
      <c r="X326" s="674"/>
    </row>
    <row r="327" spans="2:24" ht="17.100000000000001" customHeight="1" x14ac:dyDescent="0.2">
      <c r="B327" s="721"/>
      <c r="C327" s="721"/>
      <c r="D327" s="721"/>
      <c r="E327" s="721"/>
      <c r="F327" s="708"/>
      <c r="G327" s="674"/>
      <c r="H327" s="674"/>
      <c r="I327" s="674"/>
      <c r="J327" s="674"/>
      <c r="K327" s="674"/>
      <c r="L327" s="674"/>
      <c r="M327" s="674"/>
      <c r="N327" s="674"/>
      <c r="O327" s="674"/>
      <c r="P327" s="674"/>
      <c r="Q327" s="674"/>
      <c r="R327" s="674"/>
      <c r="S327" s="674"/>
      <c r="T327" s="674"/>
      <c r="U327" s="674"/>
      <c r="V327" s="674"/>
      <c r="W327" s="674"/>
      <c r="X327" s="674"/>
    </row>
    <row r="328" spans="2:24" ht="17.100000000000001" customHeight="1" x14ac:dyDescent="0.2">
      <c r="B328" s="721"/>
      <c r="C328" s="721"/>
      <c r="D328" s="721"/>
      <c r="E328" s="721"/>
      <c r="F328" s="708"/>
      <c r="G328" s="674"/>
      <c r="H328" s="674"/>
      <c r="I328" s="674"/>
      <c r="J328" s="674"/>
      <c r="K328" s="674"/>
      <c r="L328" s="674"/>
      <c r="M328" s="674"/>
      <c r="N328" s="674"/>
      <c r="O328" s="674"/>
      <c r="P328" s="674"/>
      <c r="Q328" s="674"/>
      <c r="R328" s="674"/>
      <c r="S328" s="674"/>
      <c r="T328" s="674"/>
      <c r="U328" s="674"/>
      <c r="V328" s="674"/>
      <c r="W328" s="674"/>
      <c r="X328" s="674"/>
    </row>
    <row r="329" spans="2:24" ht="17.100000000000001" customHeight="1" x14ac:dyDescent="0.2">
      <c r="B329" s="721"/>
      <c r="C329" s="721"/>
      <c r="D329" s="721"/>
      <c r="E329" s="721"/>
      <c r="F329" s="708"/>
      <c r="G329" s="705"/>
      <c r="H329" s="705"/>
      <c r="I329" s="705"/>
      <c r="J329" s="674"/>
      <c r="K329" s="705"/>
      <c r="L329" s="705"/>
      <c r="M329" s="705"/>
      <c r="N329" s="674"/>
      <c r="O329" s="705"/>
      <c r="P329" s="705"/>
      <c r="Q329" s="705"/>
      <c r="R329" s="674"/>
      <c r="S329" s="705"/>
      <c r="T329" s="705"/>
      <c r="U329" s="705"/>
      <c r="V329" s="706"/>
      <c r="W329" s="674"/>
      <c r="X329" s="674"/>
    </row>
    <row r="330" spans="2:24" x14ac:dyDescent="0.25">
      <c r="B330" s="685"/>
      <c r="C330" s="685"/>
      <c r="D330" s="685"/>
      <c r="E330" s="685"/>
      <c r="F330" s="685"/>
      <c r="G330" s="685"/>
      <c r="H330" s="685"/>
      <c r="I330" s="685"/>
      <c r="J330" s="685"/>
      <c r="K330" s="685"/>
      <c r="L330" s="685"/>
      <c r="M330" s="685"/>
      <c r="N330" s="685"/>
      <c r="O330" s="685"/>
      <c r="P330" s="685"/>
      <c r="Q330" s="685"/>
      <c r="R330" s="685"/>
      <c r="S330" s="685"/>
      <c r="T330" s="685"/>
      <c r="U330" s="685"/>
      <c r="V330" s="685"/>
      <c r="W330" s="685"/>
      <c r="X330" s="685"/>
    </row>
    <row r="331" spans="2:24" x14ac:dyDescent="0.25">
      <c r="B331" s="685"/>
      <c r="C331" s="685"/>
      <c r="D331" s="685"/>
      <c r="E331" s="685"/>
      <c r="F331" s="685"/>
      <c r="G331" s="685"/>
      <c r="H331" s="685"/>
      <c r="I331" s="685"/>
      <c r="J331" s="685"/>
      <c r="K331" s="685"/>
      <c r="L331" s="685"/>
      <c r="M331" s="685"/>
      <c r="N331" s="685"/>
      <c r="O331" s="685"/>
      <c r="P331" s="685"/>
      <c r="Q331" s="685"/>
      <c r="R331" s="685"/>
      <c r="S331" s="685"/>
      <c r="T331" s="685"/>
      <c r="U331" s="685"/>
      <c r="V331" s="685"/>
      <c r="W331" s="685"/>
      <c r="X331" s="685"/>
    </row>
    <row r="332" spans="2:24" x14ac:dyDescent="0.25">
      <c r="B332" s="685"/>
      <c r="C332" s="685"/>
      <c r="D332" s="685"/>
      <c r="E332" s="685"/>
      <c r="F332" s="685"/>
      <c r="G332" s="685"/>
      <c r="H332" s="685"/>
      <c r="I332" s="685"/>
      <c r="J332" s="685"/>
      <c r="K332" s="685"/>
      <c r="L332" s="685"/>
      <c r="M332" s="685"/>
      <c r="N332" s="685"/>
      <c r="O332" s="685"/>
      <c r="P332" s="685"/>
      <c r="Q332" s="685"/>
      <c r="R332" s="685"/>
      <c r="S332" s="685"/>
      <c r="T332" s="685"/>
      <c r="U332" s="685"/>
      <c r="V332" s="685"/>
      <c r="W332" s="685"/>
      <c r="X332" s="685"/>
    </row>
    <row r="333" spans="2:24" x14ac:dyDescent="0.25">
      <c r="B333" s="685"/>
      <c r="C333" s="685"/>
      <c r="D333" s="685"/>
      <c r="E333" s="685"/>
      <c r="F333" s="685"/>
      <c r="G333" s="685"/>
      <c r="H333" s="685"/>
      <c r="I333" s="685"/>
      <c r="J333" s="685"/>
      <c r="K333" s="685"/>
      <c r="L333" s="685"/>
      <c r="M333" s="685"/>
      <c r="N333" s="685"/>
      <c r="O333" s="685"/>
      <c r="P333" s="685"/>
      <c r="Q333" s="685"/>
      <c r="R333" s="685"/>
      <c r="S333" s="685"/>
      <c r="T333" s="685"/>
      <c r="U333" s="685"/>
      <c r="V333" s="685"/>
      <c r="W333" s="685"/>
      <c r="X333" s="685"/>
    </row>
    <row r="334" spans="2:24" x14ac:dyDescent="0.25">
      <c r="B334" s="685"/>
      <c r="C334" s="685"/>
      <c r="D334" s="685"/>
      <c r="E334" s="685"/>
      <c r="F334" s="685"/>
      <c r="G334" s="685"/>
      <c r="H334" s="685"/>
      <c r="I334" s="685"/>
      <c r="J334" s="685"/>
      <c r="K334" s="685"/>
      <c r="L334" s="685"/>
      <c r="M334" s="685"/>
      <c r="N334" s="685"/>
      <c r="O334" s="685"/>
      <c r="P334" s="685"/>
      <c r="Q334" s="685"/>
      <c r="R334" s="685"/>
      <c r="S334" s="685"/>
      <c r="T334" s="685"/>
      <c r="U334" s="685"/>
      <c r="V334" s="685"/>
      <c r="W334" s="685"/>
      <c r="X334" s="685"/>
    </row>
    <row r="335" spans="2:24" x14ac:dyDescent="0.25">
      <c r="B335" s="685"/>
      <c r="C335" s="685"/>
      <c r="D335" s="685"/>
      <c r="E335" s="685"/>
      <c r="F335" s="685"/>
      <c r="G335" s="685"/>
      <c r="H335" s="685"/>
      <c r="I335" s="685"/>
      <c r="J335" s="685"/>
      <c r="K335" s="685"/>
      <c r="L335" s="685"/>
      <c r="M335" s="685"/>
      <c r="N335" s="685"/>
      <c r="O335" s="685"/>
      <c r="P335" s="685"/>
      <c r="Q335" s="685"/>
      <c r="R335" s="685"/>
      <c r="S335" s="685"/>
      <c r="T335" s="685"/>
      <c r="U335" s="685"/>
      <c r="V335" s="685"/>
      <c r="W335" s="685"/>
      <c r="X335" s="685"/>
    </row>
    <row r="336" spans="2:24" x14ac:dyDescent="0.25">
      <c r="B336" s="685"/>
      <c r="C336" s="685"/>
      <c r="D336" s="685"/>
      <c r="E336" s="685"/>
      <c r="F336" s="685"/>
      <c r="G336" s="685"/>
      <c r="H336" s="685"/>
      <c r="I336" s="685"/>
      <c r="J336" s="685"/>
      <c r="K336" s="685"/>
      <c r="L336" s="685"/>
      <c r="M336" s="685"/>
      <c r="N336" s="685"/>
      <c r="O336" s="685"/>
      <c r="P336" s="685"/>
      <c r="Q336" s="685"/>
      <c r="R336" s="685"/>
      <c r="S336" s="685"/>
      <c r="T336" s="685"/>
      <c r="U336" s="685"/>
      <c r="V336" s="685"/>
      <c r="W336" s="685"/>
      <c r="X336" s="685"/>
    </row>
    <row r="337" spans="2:24" x14ac:dyDescent="0.25">
      <c r="B337" s="685"/>
      <c r="C337" s="685"/>
      <c r="D337" s="685"/>
      <c r="E337" s="685"/>
      <c r="F337" s="685"/>
      <c r="G337" s="685"/>
      <c r="H337" s="685"/>
      <c r="I337" s="685"/>
      <c r="J337" s="685"/>
      <c r="K337" s="685"/>
      <c r="L337" s="685"/>
      <c r="M337" s="685"/>
      <c r="N337" s="685"/>
      <c r="O337" s="685"/>
      <c r="P337" s="685"/>
      <c r="Q337" s="685"/>
      <c r="R337" s="685"/>
      <c r="S337" s="685"/>
      <c r="T337" s="685"/>
      <c r="U337" s="685"/>
      <c r="V337" s="685"/>
      <c r="W337" s="685"/>
      <c r="X337" s="685"/>
    </row>
    <row r="338" spans="2:24" ht="21.6" customHeight="1" x14ac:dyDescent="0.25">
      <c r="B338" s="685"/>
      <c r="C338" s="685"/>
      <c r="D338" s="685"/>
      <c r="E338" s="685"/>
      <c r="F338" s="685"/>
      <c r="G338" s="685"/>
      <c r="H338" s="685"/>
      <c r="I338" s="685"/>
      <c r="J338" s="685"/>
      <c r="K338" s="685"/>
      <c r="L338" s="685"/>
      <c r="M338" s="685"/>
      <c r="N338" s="685"/>
      <c r="O338" s="685"/>
      <c r="P338" s="685"/>
      <c r="Q338" s="685"/>
      <c r="R338" s="685"/>
      <c r="S338" s="685"/>
      <c r="T338" s="685"/>
      <c r="U338" s="685"/>
      <c r="V338" s="685"/>
      <c r="W338" s="685"/>
      <c r="X338" s="685"/>
    </row>
    <row r="339" spans="2:24" ht="29.45" customHeight="1" x14ac:dyDescent="0.25">
      <c r="B339" s="685"/>
      <c r="C339" s="685"/>
      <c r="D339" s="685"/>
      <c r="E339" s="685"/>
      <c r="F339" s="685"/>
      <c r="G339" s="685"/>
      <c r="H339" s="685"/>
      <c r="I339" s="685"/>
      <c r="J339" s="685"/>
      <c r="K339" s="685"/>
      <c r="L339" s="685"/>
      <c r="M339" s="685"/>
      <c r="N339" s="685"/>
      <c r="O339" s="685"/>
      <c r="P339" s="685"/>
      <c r="Q339" s="685"/>
      <c r="R339" s="685"/>
      <c r="S339" s="685"/>
      <c r="T339" s="685"/>
      <c r="U339" s="685"/>
      <c r="V339" s="685"/>
      <c r="W339" s="685"/>
      <c r="X339" s="685"/>
    </row>
    <row r="340" spans="2:24" ht="28.9" customHeight="1" x14ac:dyDescent="0.25">
      <c r="B340" s="711"/>
      <c r="C340" s="712"/>
      <c r="D340" s="712"/>
      <c r="E340" s="712"/>
      <c r="F340" s="712"/>
      <c r="G340" s="712"/>
      <c r="H340" s="712"/>
      <c r="I340" s="712"/>
      <c r="J340" s="712"/>
      <c r="K340" s="712"/>
      <c r="L340" s="712"/>
      <c r="M340" s="712"/>
      <c r="N340" s="712"/>
      <c r="O340" s="712"/>
      <c r="P340" s="712"/>
      <c r="Q340" s="712"/>
      <c r="R340" s="712"/>
      <c r="S340" s="712"/>
      <c r="T340" s="712"/>
      <c r="U340" s="712"/>
      <c r="V340" s="712"/>
      <c r="W340" s="713"/>
      <c r="X340" s="685"/>
    </row>
    <row r="341" spans="2:24" ht="28.9" customHeight="1" x14ac:dyDescent="0.25">
      <c r="B341" s="711"/>
      <c r="C341" s="712"/>
      <c r="D341" s="712"/>
      <c r="E341" s="712"/>
      <c r="F341" s="712"/>
      <c r="G341" s="712"/>
      <c r="H341" s="712"/>
      <c r="I341" s="712"/>
      <c r="J341" s="712"/>
      <c r="K341" s="712"/>
      <c r="L341" s="712"/>
      <c r="M341" s="712"/>
      <c r="N341" s="712"/>
      <c r="O341" s="712"/>
      <c r="P341" s="712"/>
      <c r="Q341" s="712"/>
      <c r="R341" s="712"/>
      <c r="S341" s="712"/>
      <c r="T341" s="712"/>
      <c r="U341" s="712"/>
      <c r="V341" s="712"/>
      <c r="W341" s="713"/>
      <c r="X341" s="685"/>
    </row>
    <row r="342" spans="2:24" ht="28.9" customHeight="1" x14ac:dyDescent="0.25">
      <c r="B342" s="711"/>
      <c r="C342" s="712"/>
      <c r="D342" s="712"/>
      <c r="E342" s="712"/>
      <c r="F342" s="712"/>
      <c r="G342" s="712"/>
      <c r="H342" s="712"/>
      <c r="I342" s="712"/>
      <c r="J342" s="712"/>
      <c r="K342" s="712"/>
      <c r="L342" s="712"/>
      <c r="M342" s="712"/>
      <c r="N342" s="712"/>
      <c r="O342" s="712"/>
      <c r="P342" s="712"/>
      <c r="Q342" s="712"/>
      <c r="R342" s="712"/>
      <c r="S342" s="712"/>
      <c r="T342" s="712"/>
      <c r="U342" s="712"/>
      <c r="V342" s="712"/>
      <c r="W342" s="713"/>
      <c r="X342" s="685"/>
    </row>
    <row r="343" spans="2:24" ht="28.9" customHeight="1" x14ac:dyDescent="0.25">
      <c r="B343" s="711"/>
      <c r="C343" s="712"/>
      <c r="D343" s="712"/>
      <c r="E343" s="712"/>
      <c r="F343" s="712"/>
      <c r="G343" s="712"/>
      <c r="H343" s="712"/>
      <c r="I343" s="712"/>
      <c r="J343" s="712"/>
      <c r="K343" s="712"/>
      <c r="L343" s="712"/>
      <c r="M343" s="712"/>
      <c r="N343" s="712"/>
      <c r="O343" s="712"/>
      <c r="P343" s="712"/>
      <c r="Q343" s="712"/>
      <c r="R343" s="712"/>
      <c r="S343" s="712"/>
      <c r="T343" s="712"/>
      <c r="U343" s="712"/>
      <c r="V343" s="712"/>
      <c r="W343" s="713"/>
      <c r="X343" s="685"/>
    </row>
    <row r="344" spans="2:24" ht="28.9" customHeight="1" x14ac:dyDescent="0.25">
      <c r="B344" s="711"/>
      <c r="C344" s="712"/>
      <c r="D344" s="712"/>
      <c r="E344" s="712"/>
      <c r="F344" s="712"/>
      <c r="G344" s="712"/>
      <c r="H344" s="712"/>
      <c r="I344" s="712"/>
      <c r="J344" s="712"/>
      <c r="K344" s="712"/>
      <c r="L344" s="712"/>
      <c r="M344" s="712"/>
      <c r="N344" s="712"/>
      <c r="O344" s="712"/>
      <c r="P344" s="712"/>
      <c r="Q344" s="712"/>
      <c r="R344" s="712"/>
      <c r="S344" s="712"/>
      <c r="T344" s="712"/>
      <c r="U344" s="712"/>
      <c r="V344" s="712"/>
      <c r="W344" s="713"/>
      <c r="X344" s="685"/>
    </row>
    <row r="345" spans="2:24" ht="28.9" customHeight="1" x14ac:dyDescent="0.25">
      <c r="B345" s="711"/>
      <c r="C345" s="712"/>
      <c r="D345" s="712"/>
      <c r="E345" s="712"/>
      <c r="F345" s="712"/>
      <c r="G345" s="712"/>
      <c r="H345" s="712"/>
      <c r="I345" s="712"/>
      <c r="J345" s="712"/>
      <c r="K345" s="712"/>
      <c r="L345" s="712"/>
      <c r="M345" s="712"/>
      <c r="N345" s="712"/>
      <c r="O345" s="712"/>
      <c r="P345" s="712"/>
      <c r="Q345" s="712"/>
      <c r="R345" s="712"/>
      <c r="S345" s="712"/>
      <c r="T345" s="712"/>
      <c r="U345" s="712"/>
      <c r="V345" s="712"/>
      <c r="W345" s="713"/>
      <c r="X345" s="685"/>
    </row>
    <row r="346" spans="2:24" ht="28.9" customHeight="1" x14ac:dyDescent="0.25">
      <c r="B346" s="711"/>
      <c r="C346" s="712"/>
      <c r="D346" s="712"/>
      <c r="E346" s="712"/>
      <c r="F346" s="712"/>
      <c r="G346" s="712"/>
      <c r="H346" s="712"/>
      <c r="I346" s="712"/>
      <c r="J346" s="712"/>
      <c r="K346" s="712"/>
      <c r="L346" s="712"/>
      <c r="M346" s="712"/>
      <c r="N346" s="712"/>
      <c r="O346" s="712"/>
      <c r="P346" s="712"/>
      <c r="Q346" s="712"/>
      <c r="R346" s="712"/>
      <c r="S346" s="712"/>
      <c r="T346" s="712"/>
      <c r="U346" s="712"/>
      <c r="V346" s="712"/>
      <c r="W346" s="713"/>
      <c r="X346" s="685"/>
    </row>
    <row r="347" spans="2:24" ht="28.9" customHeight="1" x14ac:dyDescent="0.25">
      <c r="B347" s="711"/>
      <c r="C347" s="712"/>
      <c r="D347" s="712"/>
      <c r="E347" s="712"/>
      <c r="F347" s="712"/>
      <c r="G347" s="712"/>
      <c r="H347" s="712"/>
      <c r="I347" s="712"/>
      <c r="J347" s="712"/>
      <c r="K347" s="712"/>
      <c r="L347" s="712"/>
      <c r="M347" s="712"/>
      <c r="N347" s="712"/>
      <c r="O347" s="712"/>
      <c r="P347" s="712"/>
      <c r="Q347" s="712"/>
      <c r="R347" s="712"/>
      <c r="S347" s="712"/>
      <c r="T347" s="712"/>
      <c r="U347" s="712"/>
      <c r="V347" s="712"/>
      <c r="W347" s="713"/>
      <c r="X347" s="685"/>
    </row>
    <row r="348" spans="2:24" ht="28.9" customHeight="1" x14ac:dyDescent="0.25">
      <c r="B348" s="711"/>
      <c r="C348" s="712"/>
      <c r="D348" s="712"/>
      <c r="E348" s="712"/>
      <c r="F348" s="712"/>
      <c r="G348" s="712"/>
      <c r="H348" s="712"/>
      <c r="I348" s="712"/>
      <c r="J348" s="712"/>
      <c r="K348" s="712"/>
      <c r="L348" s="712"/>
      <c r="M348" s="712"/>
      <c r="N348" s="712"/>
      <c r="O348" s="712"/>
      <c r="P348" s="712"/>
      <c r="Q348" s="712"/>
      <c r="R348" s="712"/>
      <c r="S348" s="712"/>
      <c r="T348" s="712"/>
      <c r="U348" s="712"/>
      <c r="V348" s="712"/>
      <c r="W348" s="713"/>
      <c r="X348" s="685"/>
    </row>
    <row r="349" spans="2:24" ht="22.15" customHeight="1" x14ac:dyDescent="0.25">
      <c r="B349" s="722"/>
      <c r="C349" s="722"/>
      <c r="D349" s="722"/>
      <c r="E349" s="722"/>
      <c r="F349" s="722"/>
      <c r="G349" s="722"/>
      <c r="H349" s="722"/>
      <c r="I349" s="722"/>
      <c r="J349" s="722"/>
      <c r="K349" s="722"/>
      <c r="L349" s="722"/>
      <c r="M349" s="722"/>
      <c r="N349" s="722"/>
      <c r="O349" s="722"/>
      <c r="P349" s="722"/>
      <c r="Q349" s="722"/>
      <c r="R349" s="722"/>
      <c r="S349" s="722"/>
      <c r="T349" s="722"/>
      <c r="U349" s="722"/>
      <c r="V349" s="722"/>
      <c r="W349" s="713"/>
      <c r="X349" s="685"/>
    </row>
    <row r="350" spans="2:24" ht="22.15" customHeight="1" x14ac:dyDescent="0.25">
      <c r="B350" s="722"/>
      <c r="C350" s="722"/>
      <c r="D350" s="722"/>
      <c r="E350" s="722"/>
      <c r="F350" s="722"/>
      <c r="G350" s="722"/>
      <c r="H350" s="722"/>
      <c r="I350" s="722"/>
      <c r="J350" s="722"/>
      <c r="K350" s="722"/>
      <c r="L350" s="722"/>
      <c r="M350" s="722"/>
      <c r="N350" s="722"/>
      <c r="O350" s="722"/>
      <c r="P350" s="722"/>
      <c r="Q350" s="722"/>
      <c r="R350" s="722"/>
      <c r="S350" s="722"/>
      <c r="T350" s="722"/>
      <c r="U350" s="722"/>
      <c r="V350" s="723"/>
      <c r="W350" s="724"/>
      <c r="X350" s="685"/>
    </row>
    <row r="351" spans="2:24" x14ac:dyDescent="0.25">
      <c r="B351" s="685"/>
      <c r="C351" s="685"/>
      <c r="D351" s="685"/>
      <c r="E351" s="685"/>
      <c r="F351" s="685"/>
      <c r="G351" s="685"/>
      <c r="H351" s="685"/>
      <c r="I351" s="685"/>
      <c r="J351" s="685"/>
      <c r="K351" s="685"/>
      <c r="L351" s="685"/>
      <c r="M351" s="685"/>
      <c r="N351" s="685"/>
      <c r="O351" s="685"/>
      <c r="P351" s="685"/>
      <c r="Q351" s="685"/>
      <c r="R351" s="685"/>
      <c r="S351" s="685"/>
      <c r="T351" s="685"/>
      <c r="U351" s="685"/>
      <c r="V351" s="685"/>
      <c r="W351" s="685"/>
      <c r="X351" s="685"/>
    </row>
    <row r="352" spans="2:24" x14ac:dyDescent="0.25">
      <c r="B352" s="685"/>
      <c r="C352" s="685"/>
      <c r="D352" s="685"/>
      <c r="E352" s="685"/>
      <c r="F352" s="685"/>
      <c r="G352" s="685"/>
      <c r="H352" s="685"/>
      <c r="I352" s="685"/>
      <c r="J352" s="685"/>
      <c r="K352" s="685"/>
      <c r="L352" s="685"/>
      <c r="M352" s="685"/>
      <c r="N352" s="685"/>
      <c r="O352" s="685"/>
      <c r="P352" s="685"/>
      <c r="Q352" s="685"/>
      <c r="R352" s="685"/>
      <c r="S352" s="685"/>
      <c r="T352" s="685"/>
      <c r="U352" s="685"/>
      <c r="V352" s="685"/>
      <c r="W352" s="685"/>
      <c r="X352" s="685"/>
    </row>
  </sheetData>
  <sheetProtection selectLockedCells="1"/>
  <mergeCells count="476">
    <mergeCell ref="W225:X225"/>
    <mergeCell ref="W226:X226"/>
    <mergeCell ref="W227:X227"/>
    <mergeCell ref="T216:X216"/>
    <mergeCell ref="T217:X217"/>
    <mergeCell ref="T218:X218"/>
    <mergeCell ref="N220:X220"/>
    <mergeCell ref="R221:X221"/>
    <mergeCell ref="S222:T222"/>
    <mergeCell ref="N216:P216"/>
    <mergeCell ref="N217:P217"/>
    <mergeCell ref="N218:P218"/>
    <mergeCell ref="U222:V222"/>
    <mergeCell ref="Q216:S216"/>
    <mergeCell ref="Q217:S217"/>
    <mergeCell ref="Q218:S218"/>
    <mergeCell ref="W222:X222"/>
    <mergeCell ref="U223:V223"/>
    <mergeCell ref="U224:V224"/>
    <mergeCell ref="U225:V225"/>
    <mergeCell ref="U226:V226"/>
    <mergeCell ref="U227:V227"/>
    <mergeCell ref="N227:Q227"/>
    <mergeCell ref="S226:T226"/>
    <mergeCell ref="I223:J223"/>
    <mergeCell ref="I224:J224"/>
    <mergeCell ref="I225:J225"/>
    <mergeCell ref="K216:M216"/>
    <mergeCell ref="K217:M217"/>
    <mergeCell ref="K218:M218"/>
    <mergeCell ref="N225:Q225"/>
    <mergeCell ref="N226:Q226"/>
    <mergeCell ref="K223:L223"/>
    <mergeCell ref="S227:T227"/>
    <mergeCell ref="W224:X224"/>
    <mergeCell ref="N223:Q223"/>
    <mergeCell ref="N224:Q224"/>
    <mergeCell ref="H214:J214"/>
    <mergeCell ref="H215:J215"/>
    <mergeCell ref="B215:E215"/>
    <mergeCell ref="B216:E216"/>
    <mergeCell ref="B217:E217"/>
    <mergeCell ref="B218:E218"/>
    <mergeCell ref="F215:G215"/>
    <mergeCell ref="F216:G216"/>
    <mergeCell ref="F217:G217"/>
    <mergeCell ref="F218:G218"/>
    <mergeCell ref="N215:P215"/>
    <mergeCell ref="G221:L221"/>
    <mergeCell ref="K215:M215"/>
    <mergeCell ref="H216:J216"/>
    <mergeCell ref="H217:J217"/>
    <mergeCell ref="H218:J218"/>
    <mergeCell ref="W223:X223"/>
    <mergeCell ref="S223:T223"/>
    <mergeCell ref="S224:T224"/>
    <mergeCell ref="S225:T225"/>
    <mergeCell ref="N213:P213"/>
    <mergeCell ref="N214:P214"/>
    <mergeCell ref="F213:G213"/>
    <mergeCell ref="F214:G214"/>
    <mergeCell ref="B221:F222"/>
    <mergeCell ref="N221:Q221"/>
    <mergeCell ref="N222:Q222"/>
    <mergeCell ref="B98:E98"/>
    <mergeCell ref="B93:E93"/>
    <mergeCell ref="B152:X152"/>
    <mergeCell ref="G153:I153"/>
    <mergeCell ref="G154:I154"/>
    <mergeCell ref="G155:I155"/>
    <mergeCell ref="G156:I156"/>
    <mergeCell ref="G157:I157"/>
    <mergeCell ref="K154:M154"/>
    <mergeCell ref="K155:M155"/>
    <mergeCell ref="K156:M156"/>
    <mergeCell ref="K157:M157"/>
    <mergeCell ref="B100:E100"/>
    <mergeCell ref="K153:M153"/>
    <mergeCell ref="B162:E162"/>
    <mergeCell ref="B163:E163"/>
    <mergeCell ref="B164:E164"/>
    <mergeCell ref="T213:X213"/>
    <mergeCell ref="T214:X214"/>
    <mergeCell ref="T215:X215"/>
    <mergeCell ref="Q213:S213"/>
    <mergeCell ref="Q214:S214"/>
    <mergeCell ref="Q215:S215"/>
    <mergeCell ref="B220:L220"/>
    <mergeCell ref="B169:E169"/>
    <mergeCell ref="B181:E181"/>
    <mergeCell ref="B175:E175"/>
    <mergeCell ref="B180:E180"/>
    <mergeCell ref="B179:E179"/>
    <mergeCell ref="B190:X190"/>
    <mergeCell ref="B191:E191"/>
    <mergeCell ref="B193:E193"/>
    <mergeCell ref="V205:W205"/>
    <mergeCell ref="X205:Y205"/>
    <mergeCell ref="Q205:R205"/>
    <mergeCell ref="S205:T205"/>
    <mergeCell ref="Q203:T203"/>
    <mergeCell ref="C203:E203"/>
    <mergeCell ref="G203:J203"/>
    <mergeCell ref="L203:O203"/>
    <mergeCell ref="H212:J212"/>
    <mergeCell ref="B44:E44"/>
    <mergeCell ref="B34:E34"/>
    <mergeCell ref="B35:E35"/>
    <mergeCell ref="B36:E36"/>
    <mergeCell ref="V203:Y203"/>
    <mergeCell ref="Q204:R204"/>
    <mergeCell ref="S204:T204"/>
    <mergeCell ref="B109:E109"/>
    <mergeCell ref="B111:E111"/>
    <mergeCell ref="B95:X95"/>
    <mergeCell ref="B72:E72"/>
    <mergeCell ref="B73:E73"/>
    <mergeCell ref="B74:E74"/>
    <mergeCell ref="C204:D204"/>
    <mergeCell ref="B172:X172"/>
    <mergeCell ref="B173:E173"/>
    <mergeCell ref="B174:E174"/>
    <mergeCell ref="B176:E176"/>
    <mergeCell ref="B177:E177"/>
    <mergeCell ref="B178:E178"/>
    <mergeCell ref="X204:Y204"/>
    <mergeCell ref="B52:E52"/>
    <mergeCell ref="B43:E43"/>
    <mergeCell ref="B41:X41"/>
    <mergeCell ref="F4:X4"/>
    <mergeCell ref="B10:E10"/>
    <mergeCell ref="B11:E11"/>
    <mergeCell ref="B194:E194"/>
    <mergeCell ref="B195:E195"/>
    <mergeCell ref="B45:E45"/>
    <mergeCell ref="B46:E46"/>
    <mergeCell ref="B108:E108"/>
    <mergeCell ref="B91:E91"/>
    <mergeCell ref="B76:X76"/>
    <mergeCell ref="B55:E55"/>
    <mergeCell ref="B56:E56"/>
    <mergeCell ref="B57:E57"/>
    <mergeCell ref="B58:E58"/>
    <mergeCell ref="B71:X71"/>
    <mergeCell ref="B77:E77"/>
    <mergeCell ref="B47:E47"/>
    <mergeCell ref="B48:E48"/>
    <mergeCell ref="B101:E101"/>
    <mergeCell ref="B107:E107"/>
    <mergeCell ref="B61:E61"/>
    <mergeCell ref="B60:E60"/>
    <mergeCell ref="B65:E65"/>
    <mergeCell ref="B87:E87"/>
    <mergeCell ref="B6:E6"/>
    <mergeCell ref="B7:E7"/>
    <mergeCell ref="B26:E26"/>
    <mergeCell ref="B31:X31"/>
    <mergeCell ref="B32:E32"/>
    <mergeCell ref="B33:E33"/>
    <mergeCell ref="W20:X20"/>
    <mergeCell ref="L20:N20"/>
    <mergeCell ref="G20:J20"/>
    <mergeCell ref="B28:E28"/>
    <mergeCell ref="L16:O16"/>
    <mergeCell ref="F11:K11"/>
    <mergeCell ref="F10:K10"/>
    <mergeCell ref="L13:O14"/>
    <mergeCell ref="P13:U14"/>
    <mergeCell ref="P15:U15"/>
    <mergeCell ref="P16:U16"/>
    <mergeCell ref="P17:U17"/>
    <mergeCell ref="B27:E27"/>
    <mergeCell ref="B29:E29"/>
    <mergeCell ref="P10:X10"/>
    <mergeCell ref="P11:X11"/>
    <mergeCell ref="L10:O10"/>
    <mergeCell ref="L11:O11"/>
    <mergeCell ref="L15:O15"/>
    <mergeCell ref="B37:E37"/>
    <mergeCell ref="B38:E38"/>
    <mergeCell ref="B39:E39"/>
    <mergeCell ref="B42:E42"/>
    <mergeCell ref="B1:X1"/>
    <mergeCell ref="Q20:U20"/>
    <mergeCell ref="B22:X22"/>
    <mergeCell ref="B23:E23"/>
    <mergeCell ref="B24:E24"/>
    <mergeCell ref="B25:E25"/>
    <mergeCell ref="B17:E17"/>
    <mergeCell ref="F13:K14"/>
    <mergeCell ref="F15:K15"/>
    <mergeCell ref="F16:K16"/>
    <mergeCell ref="F17:K17"/>
    <mergeCell ref="F5:X5"/>
    <mergeCell ref="F6:X6"/>
    <mergeCell ref="F7:X7"/>
    <mergeCell ref="F8:X8"/>
    <mergeCell ref="B8:E8"/>
    <mergeCell ref="F3:X3"/>
    <mergeCell ref="B13:E14"/>
    <mergeCell ref="B15:E15"/>
    <mergeCell ref="B16:E16"/>
    <mergeCell ref="L17:O17"/>
    <mergeCell ref="B3:E3"/>
    <mergeCell ref="B4:E4"/>
    <mergeCell ref="B5:E5"/>
    <mergeCell ref="S157:U157"/>
    <mergeCell ref="B118:E118"/>
    <mergeCell ref="B125:E125"/>
    <mergeCell ref="B126:E126"/>
    <mergeCell ref="B136:E136"/>
    <mergeCell ref="B141:E141"/>
    <mergeCell ref="O154:Q154"/>
    <mergeCell ref="B115:X115"/>
    <mergeCell ref="B129:E129"/>
    <mergeCell ref="B132:E132"/>
    <mergeCell ref="B133:E133"/>
    <mergeCell ref="B134:E134"/>
    <mergeCell ref="B128:E128"/>
    <mergeCell ref="B153:E153"/>
    <mergeCell ref="B154:E154"/>
    <mergeCell ref="O155:Q155"/>
    <mergeCell ref="O156:Q156"/>
    <mergeCell ref="B155:E155"/>
    <mergeCell ref="B156:E156"/>
    <mergeCell ref="B165:E165"/>
    <mergeCell ref="B199:E199"/>
    <mergeCell ref="B184:E184"/>
    <mergeCell ref="B201:E201"/>
    <mergeCell ref="B198:E198"/>
    <mergeCell ref="B187:E187"/>
    <mergeCell ref="B185:E185"/>
    <mergeCell ref="B186:E186"/>
    <mergeCell ref="B183:X183"/>
    <mergeCell ref="N204:O204"/>
    <mergeCell ref="L205:M205"/>
    <mergeCell ref="N205:O205"/>
    <mergeCell ref="K212:M212"/>
    <mergeCell ref="N212:P212"/>
    <mergeCell ref="C205:D205"/>
    <mergeCell ref="G204:H204"/>
    <mergeCell ref="I204:J204"/>
    <mergeCell ref="G205:H205"/>
    <mergeCell ref="I205:J205"/>
    <mergeCell ref="C206:D206"/>
    <mergeCell ref="C207:D207"/>
    <mergeCell ref="L204:M204"/>
    <mergeCell ref="B211:X211"/>
    <mergeCell ref="F212:G212"/>
    <mergeCell ref="T212:X212"/>
    <mergeCell ref="V204:W204"/>
    <mergeCell ref="H206:I206"/>
    <mergeCell ref="M206:N206"/>
    <mergeCell ref="H207:I207"/>
    <mergeCell ref="M207:N207"/>
    <mergeCell ref="B213:E213"/>
    <mergeCell ref="B214:E214"/>
    <mergeCell ref="Q212:S212"/>
    <mergeCell ref="H213:J213"/>
    <mergeCell ref="K213:M213"/>
    <mergeCell ref="K214:M214"/>
    <mergeCell ref="J235:R235"/>
    <mergeCell ref="B223:F223"/>
    <mergeCell ref="B227:F227"/>
    <mergeCell ref="B226:F226"/>
    <mergeCell ref="B225:F225"/>
    <mergeCell ref="B224:F224"/>
    <mergeCell ref="K222:L222"/>
    <mergeCell ref="K227:L227"/>
    <mergeCell ref="I222:J222"/>
    <mergeCell ref="B235:E235"/>
    <mergeCell ref="F235:G235"/>
    <mergeCell ref="H235:I235"/>
    <mergeCell ref="B233:E233"/>
    <mergeCell ref="B234:E234"/>
    <mergeCell ref="J234:R234"/>
    <mergeCell ref="J233:R233"/>
    <mergeCell ref="I226:J226"/>
    <mergeCell ref="F231:G231"/>
    <mergeCell ref="H231:I231"/>
    <mergeCell ref="B232:E232"/>
    <mergeCell ref="K226:L226"/>
    <mergeCell ref="K225:L225"/>
    <mergeCell ref="K224:L224"/>
    <mergeCell ref="H234:I234"/>
    <mergeCell ref="H233:I233"/>
    <mergeCell ref="H232:I232"/>
    <mergeCell ref="F234:G234"/>
    <mergeCell ref="F233:G233"/>
    <mergeCell ref="F232:G232"/>
    <mergeCell ref="J232:R232"/>
    <mergeCell ref="J231:R231"/>
    <mergeCell ref="B230:R230"/>
    <mergeCell ref="B229:R229"/>
    <mergeCell ref="B231:E231"/>
    <mergeCell ref="I227:J227"/>
    <mergeCell ref="F249:G249"/>
    <mergeCell ref="H249:I249"/>
    <mergeCell ref="J253:R253"/>
    <mergeCell ref="B256:E256"/>
    <mergeCell ref="F256:G256"/>
    <mergeCell ref="H256:I256"/>
    <mergeCell ref="J254:R254"/>
    <mergeCell ref="J256:R256"/>
    <mergeCell ref="B250:E250"/>
    <mergeCell ref="F250:G250"/>
    <mergeCell ref="H250:I250"/>
    <mergeCell ref="J250:R250"/>
    <mergeCell ref="B251:R251"/>
    <mergeCell ref="B252:E252"/>
    <mergeCell ref="F252:G252"/>
    <mergeCell ref="H252:I252"/>
    <mergeCell ref="J252:R252"/>
    <mergeCell ref="B255:E255"/>
    <mergeCell ref="F255:G255"/>
    <mergeCell ref="H255:I255"/>
    <mergeCell ref="J255:R255"/>
    <mergeCell ref="B236:E236"/>
    <mergeCell ref="F236:G236"/>
    <mergeCell ref="H236:I236"/>
    <mergeCell ref="B246:E246"/>
    <mergeCell ref="F246:G246"/>
    <mergeCell ref="H246:I246"/>
    <mergeCell ref="B240:E240"/>
    <mergeCell ref="F240:G240"/>
    <mergeCell ref="H240:I240"/>
    <mergeCell ref="B241:E241"/>
    <mergeCell ref="F241:G241"/>
    <mergeCell ref="H241:I241"/>
    <mergeCell ref="B243:E243"/>
    <mergeCell ref="F243:G243"/>
    <mergeCell ref="H243:I243"/>
    <mergeCell ref="B237:R237"/>
    <mergeCell ref="B238:E238"/>
    <mergeCell ref="F238:G238"/>
    <mergeCell ref="J239:R239"/>
    <mergeCell ref="J240:R240"/>
    <mergeCell ref="J241:R241"/>
    <mergeCell ref="J243:R243"/>
    <mergeCell ref="H238:I238"/>
    <mergeCell ref="J238:R238"/>
    <mergeCell ref="F239:G239"/>
    <mergeCell ref="H239:I239"/>
    <mergeCell ref="B254:E254"/>
    <mergeCell ref="F254:G254"/>
    <mergeCell ref="H254:I254"/>
    <mergeCell ref="F242:G242"/>
    <mergeCell ref="H242:I242"/>
    <mergeCell ref="J242:R242"/>
    <mergeCell ref="J249:R249"/>
    <mergeCell ref="B248:E248"/>
    <mergeCell ref="F248:G248"/>
    <mergeCell ref="H248:I248"/>
    <mergeCell ref="J248:R248"/>
    <mergeCell ref="B244:R244"/>
    <mergeCell ref="B245:E245"/>
    <mergeCell ref="F245:G245"/>
    <mergeCell ref="H245:I245"/>
    <mergeCell ref="J245:R245"/>
    <mergeCell ref="J246:R246"/>
    <mergeCell ref="B247:E247"/>
    <mergeCell ref="F247:G247"/>
    <mergeCell ref="H247:I247"/>
    <mergeCell ref="J247:R247"/>
    <mergeCell ref="B249:E249"/>
    <mergeCell ref="B259:E259"/>
    <mergeCell ref="F259:G259"/>
    <mergeCell ref="H259:I259"/>
    <mergeCell ref="J259:R259"/>
    <mergeCell ref="B260:E260"/>
    <mergeCell ref="F260:G260"/>
    <mergeCell ref="H260:I260"/>
    <mergeCell ref="J260:R260"/>
    <mergeCell ref="B261:E261"/>
    <mergeCell ref="F261:G261"/>
    <mergeCell ref="H261:I261"/>
    <mergeCell ref="J261:R261"/>
    <mergeCell ref="B262:E262"/>
    <mergeCell ref="F262:G262"/>
    <mergeCell ref="H262:I262"/>
    <mergeCell ref="J262:R262"/>
    <mergeCell ref="B263:E263"/>
    <mergeCell ref="F263:G263"/>
    <mergeCell ref="H263:I263"/>
    <mergeCell ref="J263:R263"/>
    <mergeCell ref="B264:E264"/>
    <mergeCell ref="F264:G264"/>
    <mergeCell ref="H264:I264"/>
    <mergeCell ref="J264:R264"/>
    <mergeCell ref="B258:R258"/>
    <mergeCell ref="B257:E257"/>
    <mergeCell ref="F257:G257"/>
    <mergeCell ref="H257:I257"/>
    <mergeCell ref="B123:E123"/>
    <mergeCell ref="B159:X159"/>
    <mergeCell ref="B160:E160"/>
    <mergeCell ref="B161:E161"/>
    <mergeCell ref="B166:E166"/>
    <mergeCell ref="B167:E167"/>
    <mergeCell ref="B142:E142"/>
    <mergeCell ref="B170:E170"/>
    <mergeCell ref="B168:E168"/>
    <mergeCell ref="B200:E200"/>
    <mergeCell ref="B196:E196"/>
    <mergeCell ref="B197:E197"/>
    <mergeCell ref="B192:E192"/>
    <mergeCell ref="J257:R257"/>
    <mergeCell ref="B253:E253"/>
    <mergeCell ref="F253:G253"/>
    <mergeCell ref="H253:I253"/>
    <mergeCell ref="J236:R236"/>
    <mergeCell ref="B242:E242"/>
    <mergeCell ref="B239:E239"/>
    <mergeCell ref="B157:E157"/>
    <mergeCell ref="B113:X113"/>
    <mergeCell ref="B114:E114"/>
    <mergeCell ref="B135:E135"/>
    <mergeCell ref="B130:E130"/>
    <mergeCell ref="B139:E139"/>
    <mergeCell ref="B140:E140"/>
    <mergeCell ref="B119:E119"/>
    <mergeCell ref="B127:E127"/>
    <mergeCell ref="B131:E131"/>
    <mergeCell ref="B120:E120"/>
    <mergeCell ref="B124:X124"/>
    <mergeCell ref="B138:E138"/>
    <mergeCell ref="B137:X137"/>
    <mergeCell ref="B116:E116"/>
    <mergeCell ref="B117:E117"/>
    <mergeCell ref="O153:Q153"/>
    <mergeCell ref="O157:Q157"/>
    <mergeCell ref="S153:U153"/>
    <mergeCell ref="S154:U154"/>
    <mergeCell ref="S155:U155"/>
    <mergeCell ref="S156:U156"/>
    <mergeCell ref="B143:X143"/>
    <mergeCell ref="B144:E144"/>
    <mergeCell ref="B151:N151"/>
    <mergeCell ref="B110:E110"/>
    <mergeCell ref="B92:E92"/>
    <mergeCell ref="B96:E96"/>
    <mergeCell ref="B102:E102"/>
    <mergeCell ref="B105:E105"/>
    <mergeCell ref="B106:E106"/>
    <mergeCell ref="B104:E104"/>
    <mergeCell ref="B78:E78"/>
    <mergeCell ref="B85:E85"/>
    <mergeCell ref="B84:E84"/>
    <mergeCell ref="B103:E103"/>
    <mergeCell ref="B99:E99"/>
    <mergeCell ref="B97:E97"/>
    <mergeCell ref="B88:E88"/>
    <mergeCell ref="B89:E89"/>
    <mergeCell ref="B90:E90"/>
    <mergeCell ref="B86:E86"/>
    <mergeCell ref="B82:E82"/>
    <mergeCell ref="B81:E81"/>
    <mergeCell ref="B146:E146"/>
    <mergeCell ref="B149:E149"/>
    <mergeCell ref="B147:E147"/>
    <mergeCell ref="B148:E148"/>
    <mergeCell ref="B145:E145"/>
    <mergeCell ref="B49:E49"/>
    <mergeCell ref="B50:E50"/>
    <mergeCell ref="B51:E51"/>
    <mergeCell ref="B69:E69"/>
    <mergeCell ref="B68:E68"/>
    <mergeCell ref="B53:E53"/>
    <mergeCell ref="B54:E54"/>
    <mergeCell ref="B64:E64"/>
    <mergeCell ref="B63:E63"/>
    <mergeCell ref="B62:E62"/>
    <mergeCell ref="B66:E66"/>
    <mergeCell ref="B67:E67"/>
    <mergeCell ref="B59:E59"/>
    <mergeCell ref="B121:E121"/>
  </mergeCells>
  <hyperlinks>
    <hyperlink ref="F209" location="'Info Sheet 2016'!A34" display="Back to Paper Bought"/>
    <hyperlink ref="B105:E105" location="'Info Sheet 2016'!E120" display="Paper Bought"/>
    <hyperlink ref="L209" location="'Info Sheet 2016'!A71" display="Back to Conveyor "/>
    <hyperlink ref="B126:E126" location="'Info Sheet 2016'!K120" display="Conveyor belting sent for recycling"/>
  </hyperlinks>
  <pageMargins left="0.7" right="0.7" top="0.75" bottom="0.75" header="0.3" footer="0.3"/>
  <pageSetup paperSize="8" scale="44" orientation="portrait" r:id="rId1"/>
  <rowBreaks count="2" manualBreakCount="2">
    <brk id="150" max="23" man="1"/>
    <brk id="265" max="2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N685"/>
  <sheetViews>
    <sheetView showGridLines="0" showRuler="0" showWhiteSpace="0" view="pageBreakPreview" topLeftCell="A493" zoomScale="80" zoomScaleNormal="100" zoomScaleSheetLayoutView="80" workbookViewId="0">
      <selection activeCell="F488" sqref="F488:M488"/>
    </sheetView>
  </sheetViews>
  <sheetFormatPr defaultColWidth="9.140625" defaultRowHeight="14.25" x14ac:dyDescent="0.25"/>
  <cols>
    <col min="1" max="1" width="9.140625" style="34"/>
    <col min="2" max="2" width="11.42578125" style="34" customWidth="1"/>
    <col min="3" max="3" width="15.140625" style="34" customWidth="1"/>
    <col min="4" max="4" width="12.28515625" style="34" customWidth="1"/>
    <col min="5" max="6" width="9.140625" style="34"/>
    <col min="7" max="7" width="7.140625" style="34" customWidth="1"/>
    <col min="8" max="8" width="15.5703125" style="34" customWidth="1"/>
    <col min="9" max="9" width="19.28515625" style="34" customWidth="1"/>
    <col min="10" max="10" width="1.7109375" style="34" hidden="1" customWidth="1"/>
    <col min="11" max="11" width="1.5703125" style="34" hidden="1" customWidth="1"/>
    <col min="12" max="12" width="3.140625" style="34" hidden="1" customWidth="1"/>
    <col min="13" max="16384" width="9.140625" style="34"/>
  </cols>
  <sheetData>
    <row r="1" spans="2:11" x14ac:dyDescent="0.25">
      <c r="B1" s="33"/>
      <c r="C1" s="33"/>
      <c r="D1" s="33"/>
      <c r="E1" s="33"/>
      <c r="F1" s="33"/>
      <c r="G1" s="33"/>
      <c r="H1" s="33"/>
      <c r="I1" s="33"/>
      <c r="J1" s="33"/>
      <c r="K1" s="33"/>
    </row>
    <row r="2" spans="2:11" ht="7.5" customHeight="1" thickBot="1" x14ac:dyDescent="0.3">
      <c r="B2" s="33"/>
      <c r="C2" s="33"/>
      <c r="D2" s="33"/>
      <c r="E2" s="33"/>
      <c r="F2" s="33"/>
      <c r="G2" s="33"/>
      <c r="H2" s="33"/>
      <c r="I2" s="33"/>
      <c r="J2" s="33"/>
      <c r="K2" s="33"/>
    </row>
    <row r="3" spans="2:11" ht="14.25" customHeight="1" x14ac:dyDescent="0.25">
      <c r="B3" s="1468" t="s">
        <v>646</v>
      </c>
      <c r="C3" s="1469"/>
      <c r="D3" s="1469"/>
      <c r="E3" s="1470"/>
      <c r="F3" s="33"/>
      <c r="G3" s="33"/>
      <c r="H3" s="33"/>
      <c r="I3" s="33"/>
      <c r="J3" s="33"/>
      <c r="K3" s="33"/>
    </row>
    <row r="4" spans="2:11" ht="5.25" customHeight="1" x14ac:dyDescent="0.25">
      <c r="B4" s="1471"/>
      <c r="C4" s="1472"/>
      <c r="D4" s="1472"/>
      <c r="E4" s="1473"/>
      <c r="F4" s="33"/>
      <c r="G4" s="33"/>
      <c r="H4" s="33"/>
      <c r="I4" s="33"/>
      <c r="J4" s="33"/>
      <c r="K4" s="33"/>
    </row>
    <row r="5" spans="2:11" ht="22.5" customHeight="1" thickBot="1" x14ac:dyDescent="0.3">
      <c r="B5" s="1474" t="s">
        <v>836</v>
      </c>
      <c r="C5" s="1475"/>
      <c r="D5" s="1475"/>
      <c r="E5" s="1476"/>
      <c r="F5" s="33"/>
      <c r="G5" s="33"/>
      <c r="H5" s="33"/>
      <c r="I5" s="33"/>
      <c r="J5" s="33"/>
      <c r="K5" s="33"/>
    </row>
    <row r="6" spans="2:11" x14ac:dyDescent="0.25">
      <c r="B6" s="33"/>
      <c r="C6" s="33"/>
      <c r="D6" s="33"/>
      <c r="E6" s="33"/>
      <c r="F6" s="33"/>
      <c r="G6" s="33"/>
      <c r="H6" s="33"/>
      <c r="I6" s="33"/>
      <c r="J6" s="33"/>
      <c r="K6" s="33"/>
    </row>
    <row r="7" spans="2:11" ht="22.5" customHeight="1" x14ac:dyDescent="0.25">
      <c r="B7" s="33"/>
      <c r="C7" s="33"/>
      <c r="D7" s="33"/>
      <c r="E7" s="33"/>
      <c r="F7" s="33"/>
      <c r="G7" s="33"/>
      <c r="H7" s="33"/>
      <c r="I7" s="33"/>
      <c r="J7" s="33"/>
      <c r="K7" s="33"/>
    </row>
    <row r="8" spans="2:11" ht="24" customHeight="1" x14ac:dyDescent="0.25">
      <c r="B8" s="33"/>
      <c r="C8" s="33"/>
      <c r="D8" s="33"/>
      <c r="E8" s="33"/>
      <c r="F8" s="33"/>
      <c r="G8" s="33"/>
      <c r="H8" s="33"/>
      <c r="I8" s="33"/>
      <c r="J8" s="33"/>
      <c r="K8" s="33"/>
    </row>
    <row r="9" spans="2:11" x14ac:dyDescent="0.25">
      <c r="B9" s="33"/>
      <c r="C9" s="33"/>
      <c r="D9" s="33"/>
      <c r="E9" s="33"/>
      <c r="F9" s="33"/>
      <c r="G9" s="33"/>
      <c r="H9" s="33"/>
      <c r="I9" s="33"/>
      <c r="J9" s="33"/>
      <c r="K9" s="33"/>
    </row>
    <row r="10" spans="2:11" x14ac:dyDescent="0.25">
      <c r="B10" s="33"/>
      <c r="C10" s="33"/>
      <c r="D10" s="33"/>
      <c r="E10" s="33"/>
      <c r="F10" s="33"/>
      <c r="G10" s="33"/>
      <c r="H10" s="33"/>
      <c r="I10" s="33"/>
      <c r="J10" s="33"/>
      <c r="K10" s="33"/>
    </row>
    <row r="11" spans="2:11" x14ac:dyDescent="0.25">
      <c r="B11" s="33"/>
      <c r="C11" s="33"/>
      <c r="D11" s="33"/>
      <c r="E11" s="33"/>
      <c r="F11" s="33"/>
      <c r="G11" s="33"/>
      <c r="H11" s="33"/>
      <c r="I11" s="33"/>
      <c r="J11" s="33"/>
      <c r="K11" s="33"/>
    </row>
    <row r="12" spans="2:11" x14ac:dyDescent="0.25">
      <c r="B12" s="33"/>
      <c r="C12" s="33"/>
      <c r="D12" s="33"/>
      <c r="E12" s="33"/>
      <c r="F12" s="33"/>
      <c r="G12" s="33"/>
      <c r="H12" s="33"/>
      <c r="I12" s="33"/>
      <c r="J12" s="33"/>
      <c r="K12" s="33"/>
    </row>
    <row r="13" spans="2:11" x14ac:dyDescent="0.25">
      <c r="B13" s="33"/>
      <c r="C13" s="33"/>
      <c r="D13" s="33"/>
      <c r="E13" s="33"/>
      <c r="F13" s="33"/>
      <c r="G13" s="33"/>
      <c r="H13" s="33"/>
      <c r="I13" s="33"/>
      <c r="J13" s="33"/>
      <c r="K13" s="33"/>
    </row>
    <row r="14" spans="2:11" x14ac:dyDescent="0.25">
      <c r="B14" s="33"/>
      <c r="C14" s="33"/>
      <c r="D14" s="33"/>
      <c r="E14" s="33"/>
      <c r="F14" s="33"/>
      <c r="G14" s="33"/>
      <c r="H14" s="33"/>
      <c r="I14" s="33"/>
      <c r="J14" s="33"/>
      <c r="K14" s="33"/>
    </row>
    <row r="15" spans="2:11" x14ac:dyDescent="0.25">
      <c r="B15" s="33"/>
      <c r="C15" s="33"/>
      <c r="D15" s="33"/>
      <c r="E15" s="33"/>
      <c r="F15" s="33"/>
      <c r="G15" s="33"/>
      <c r="H15" s="33"/>
      <c r="I15" s="33"/>
      <c r="J15" s="33"/>
      <c r="K15" s="33"/>
    </row>
    <row r="16" spans="2:11" x14ac:dyDescent="0.25">
      <c r="B16" s="33"/>
      <c r="C16" s="33"/>
      <c r="D16" s="33"/>
      <c r="E16" s="33"/>
      <c r="F16" s="33"/>
      <c r="G16" s="33"/>
      <c r="H16" s="33"/>
      <c r="I16" s="33"/>
      <c r="J16" s="33"/>
      <c r="K16" s="33"/>
    </row>
    <row r="17" spans="2:11" x14ac:dyDescent="0.25">
      <c r="B17" s="33"/>
      <c r="C17" s="33"/>
      <c r="D17" s="33"/>
      <c r="E17" s="33"/>
      <c r="F17" s="33"/>
      <c r="G17" s="33"/>
      <c r="H17" s="33"/>
      <c r="I17" s="33"/>
      <c r="J17" s="33"/>
      <c r="K17" s="33"/>
    </row>
    <row r="18" spans="2:11" x14ac:dyDescent="0.25">
      <c r="B18" s="33"/>
      <c r="C18" s="33"/>
      <c r="D18" s="33"/>
      <c r="E18" s="33"/>
      <c r="F18" s="33"/>
      <c r="G18" s="33"/>
      <c r="H18" s="33"/>
      <c r="I18" s="33"/>
      <c r="J18" s="33"/>
      <c r="K18" s="33"/>
    </row>
    <row r="19" spans="2:11" x14ac:dyDescent="0.25">
      <c r="B19" s="33"/>
      <c r="C19" s="33"/>
      <c r="D19" s="33"/>
      <c r="E19" s="33"/>
      <c r="F19" s="33"/>
      <c r="G19" s="33"/>
      <c r="H19" s="33"/>
      <c r="I19" s="33"/>
      <c r="J19" s="33"/>
      <c r="K19" s="33"/>
    </row>
    <row r="20" spans="2:11" x14ac:dyDescent="0.25">
      <c r="B20" s="33"/>
      <c r="C20" s="33"/>
      <c r="D20" s="33"/>
      <c r="E20" s="33"/>
      <c r="F20" s="33"/>
      <c r="G20" s="33"/>
      <c r="H20" s="33"/>
      <c r="I20" s="33"/>
      <c r="J20" s="33"/>
      <c r="K20" s="33"/>
    </row>
    <row r="21" spans="2:11" x14ac:dyDescent="0.25">
      <c r="B21" s="33"/>
      <c r="C21" s="33"/>
      <c r="D21" s="33"/>
      <c r="E21" s="33"/>
      <c r="F21" s="33"/>
      <c r="G21" s="33"/>
      <c r="H21" s="33"/>
      <c r="I21" s="33"/>
      <c r="J21" s="33"/>
      <c r="K21" s="33"/>
    </row>
    <row r="22" spans="2:11" x14ac:dyDescent="0.25">
      <c r="B22" s="33"/>
      <c r="C22" s="33"/>
      <c r="D22" s="33"/>
      <c r="E22" s="33"/>
      <c r="F22" s="33"/>
      <c r="G22" s="33"/>
      <c r="H22" s="33"/>
      <c r="I22" s="33"/>
      <c r="J22" s="33"/>
      <c r="K22" s="33"/>
    </row>
    <row r="23" spans="2:11" x14ac:dyDescent="0.25">
      <c r="B23" s="33"/>
      <c r="C23" s="33"/>
      <c r="D23" s="33"/>
      <c r="E23" s="33"/>
      <c r="F23" s="33"/>
      <c r="G23" s="33"/>
      <c r="H23" s="33"/>
      <c r="I23" s="33"/>
      <c r="J23" s="33"/>
      <c r="K23" s="33"/>
    </row>
    <row r="24" spans="2:11" x14ac:dyDescent="0.25">
      <c r="B24" s="33"/>
      <c r="C24" s="33"/>
      <c r="D24" s="33"/>
      <c r="E24" s="33"/>
      <c r="F24" s="33"/>
      <c r="G24" s="33"/>
      <c r="H24" s="33"/>
      <c r="I24" s="33"/>
      <c r="J24" s="33"/>
      <c r="K24" s="33"/>
    </row>
    <row r="25" spans="2:11" x14ac:dyDescent="0.25">
      <c r="B25" s="33"/>
      <c r="C25" s="33"/>
      <c r="D25" s="33"/>
      <c r="E25" s="33"/>
      <c r="F25" s="33"/>
      <c r="G25" s="33"/>
      <c r="H25" s="33"/>
      <c r="I25" s="33"/>
      <c r="J25" s="33"/>
      <c r="K25" s="33"/>
    </row>
    <row r="26" spans="2:11" x14ac:dyDescent="0.25">
      <c r="B26" s="33"/>
      <c r="C26" s="33"/>
      <c r="D26" s="33"/>
      <c r="E26" s="33"/>
      <c r="F26" s="33"/>
      <c r="G26" s="33"/>
      <c r="H26" s="33"/>
      <c r="I26" s="33"/>
      <c r="J26" s="33"/>
      <c r="K26" s="33"/>
    </row>
    <row r="27" spans="2:11" x14ac:dyDescent="0.25">
      <c r="B27" s="33"/>
      <c r="C27" s="33"/>
      <c r="D27" s="33"/>
      <c r="E27" s="33"/>
      <c r="F27" s="33"/>
      <c r="G27" s="33"/>
      <c r="H27" s="33"/>
      <c r="I27" s="33"/>
      <c r="J27" s="33"/>
      <c r="K27" s="33"/>
    </row>
    <row r="28" spans="2:11" x14ac:dyDescent="0.25">
      <c r="B28" s="33"/>
      <c r="C28" s="33"/>
      <c r="D28" s="33"/>
      <c r="E28" s="33"/>
      <c r="F28" s="33"/>
      <c r="G28" s="33"/>
      <c r="H28" s="33"/>
      <c r="I28" s="33"/>
      <c r="J28" s="33"/>
      <c r="K28" s="33"/>
    </row>
    <row r="29" spans="2:11" x14ac:dyDescent="0.25">
      <c r="B29" s="33"/>
      <c r="C29" s="33"/>
      <c r="D29" s="33"/>
      <c r="E29" s="33"/>
      <c r="F29" s="33"/>
      <c r="G29" s="33"/>
      <c r="H29" s="33"/>
      <c r="I29" s="33"/>
      <c r="J29" s="33"/>
      <c r="K29" s="33"/>
    </row>
    <row r="30" spans="2:11" x14ac:dyDescent="0.25">
      <c r="B30" s="33"/>
      <c r="C30" s="33"/>
      <c r="D30" s="33"/>
      <c r="E30" s="33"/>
      <c r="F30" s="33"/>
      <c r="G30" s="33"/>
      <c r="H30" s="33"/>
      <c r="I30" s="33"/>
      <c r="J30" s="33"/>
      <c r="K30" s="33"/>
    </row>
    <row r="31" spans="2:11" x14ac:dyDescent="0.25">
      <c r="B31" s="33"/>
      <c r="C31" s="33"/>
      <c r="D31" s="33"/>
      <c r="E31" s="33"/>
      <c r="F31" s="33"/>
      <c r="G31" s="33"/>
      <c r="H31" s="33"/>
      <c r="I31" s="33"/>
      <c r="J31" s="33"/>
      <c r="K31" s="33"/>
    </row>
    <row r="32" spans="2:11" x14ac:dyDescent="0.25">
      <c r="B32" s="33"/>
      <c r="C32" s="33"/>
      <c r="D32" s="33"/>
      <c r="E32" s="33"/>
      <c r="F32" s="33"/>
      <c r="G32" s="33"/>
      <c r="H32" s="33"/>
      <c r="I32" s="33"/>
      <c r="J32" s="33"/>
      <c r="K32" s="33"/>
    </row>
    <row r="33" spans="2:11" x14ac:dyDescent="0.25">
      <c r="B33" s="33"/>
      <c r="C33" s="33"/>
      <c r="D33" s="33"/>
      <c r="E33" s="33"/>
      <c r="F33" s="33"/>
      <c r="G33" s="33"/>
      <c r="H33" s="33"/>
      <c r="I33" s="33"/>
      <c r="J33" s="33"/>
      <c r="K33" s="33"/>
    </row>
    <row r="34" spans="2:11" x14ac:dyDescent="0.25">
      <c r="B34" s="33"/>
      <c r="C34" s="33"/>
      <c r="D34" s="33"/>
      <c r="E34" s="33"/>
      <c r="F34" s="33"/>
      <c r="G34" s="33"/>
      <c r="H34" s="33"/>
      <c r="I34" s="33"/>
      <c r="J34" s="33"/>
      <c r="K34" s="33"/>
    </row>
    <row r="35" spans="2:11" x14ac:dyDescent="0.25">
      <c r="B35" s="33"/>
      <c r="C35" s="33"/>
      <c r="D35" s="33"/>
      <c r="E35" s="33"/>
      <c r="F35" s="33"/>
      <c r="G35" s="33"/>
      <c r="H35" s="33"/>
      <c r="I35" s="33"/>
      <c r="J35" s="33"/>
      <c r="K35" s="33"/>
    </row>
    <row r="36" spans="2:11" x14ac:dyDescent="0.25">
      <c r="B36" s="33"/>
      <c r="C36" s="33"/>
      <c r="D36" s="33"/>
      <c r="E36" s="33"/>
      <c r="F36" s="33"/>
      <c r="G36" s="33"/>
      <c r="H36" s="33"/>
      <c r="I36" s="33"/>
      <c r="J36" s="33"/>
      <c r="K36" s="33"/>
    </row>
    <row r="37" spans="2:11" x14ac:dyDescent="0.25">
      <c r="B37" s="33"/>
      <c r="C37" s="33"/>
      <c r="D37" s="33"/>
      <c r="E37" s="33"/>
      <c r="F37" s="33"/>
      <c r="G37" s="33"/>
      <c r="H37" s="33"/>
      <c r="I37" s="33"/>
      <c r="J37" s="33"/>
      <c r="K37" s="33"/>
    </row>
    <row r="38" spans="2:11" x14ac:dyDescent="0.25">
      <c r="B38" s="33"/>
      <c r="C38" s="33"/>
      <c r="D38" s="33"/>
      <c r="E38" s="33"/>
      <c r="F38" s="33"/>
      <c r="G38" s="33"/>
      <c r="H38" s="33"/>
      <c r="I38" s="33"/>
      <c r="J38" s="33"/>
      <c r="K38" s="33"/>
    </row>
    <row r="39" spans="2:11" x14ac:dyDescent="0.25">
      <c r="B39" s="33"/>
      <c r="C39" s="33"/>
      <c r="D39" s="33"/>
      <c r="E39" s="33"/>
      <c r="F39" s="33"/>
      <c r="G39" s="33"/>
      <c r="H39" s="33"/>
      <c r="I39" s="33"/>
      <c r="J39" s="33"/>
      <c r="K39" s="33"/>
    </row>
    <row r="40" spans="2:11" x14ac:dyDescent="0.25">
      <c r="B40" s="33"/>
      <c r="C40" s="33"/>
      <c r="D40" s="33"/>
      <c r="E40" s="33"/>
      <c r="F40" s="33"/>
      <c r="G40" s="33"/>
      <c r="H40" s="33"/>
      <c r="I40" s="33"/>
      <c r="J40" s="33"/>
      <c r="K40" s="33"/>
    </row>
    <row r="41" spans="2:11" x14ac:dyDescent="0.25">
      <c r="B41" s="33"/>
      <c r="C41" s="33"/>
      <c r="D41" s="33"/>
      <c r="E41" s="33"/>
      <c r="F41" s="33"/>
      <c r="G41" s="33"/>
      <c r="H41" s="33"/>
      <c r="I41" s="33"/>
      <c r="J41" s="33"/>
      <c r="K41" s="33"/>
    </row>
    <row r="42" spans="2:11" x14ac:dyDescent="0.25">
      <c r="B42" s="33"/>
      <c r="C42" s="33"/>
      <c r="D42" s="33"/>
      <c r="E42" s="33"/>
      <c r="F42" s="33"/>
      <c r="G42" s="33"/>
      <c r="H42" s="33"/>
      <c r="I42" s="33"/>
      <c r="J42" s="33"/>
      <c r="K42" s="33"/>
    </row>
    <row r="43" spans="2:11" x14ac:dyDescent="0.25">
      <c r="B43" s="33"/>
      <c r="C43" s="33"/>
      <c r="D43" s="33"/>
      <c r="E43" s="33"/>
      <c r="F43" s="33"/>
      <c r="G43" s="33"/>
      <c r="H43" s="33"/>
      <c r="I43" s="33"/>
      <c r="J43" s="33"/>
      <c r="K43" s="33"/>
    </row>
    <row r="44" spans="2:11" x14ac:dyDescent="0.25">
      <c r="B44" s="33"/>
      <c r="C44" s="33"/>
      <c r="D44" s="33"/>
      <c r="E44" s="33"/>
      <c r="F44" s="33"/>
      <c r="G44" s="33"/>
      <c r="H44" s="33"/>
      <c r="I44" s="33"/>
      <c r="J44" s="33"/>
      <c r="K44" s="33"/>
    </row>
    <row r="45" spans="2:11" x14ac:dyDescent="0.25">
      <c r="B45" s="33"/>
      <c r="C45" s="33"/>
      <c r="D45" s="33"/>
      <c r="E45" s="33"/>
      <c r="F45" s="33"/>
      <c r="G45" s="33"/>
      <c r="H45" s="33"/>
      <c r="I45" s="33"/>
      <c r="J45" s="33"/>
      <c r="K45" s="33"/>
    </row>
    <row r="46" spans="2:11" x14ac:dyDescent="0.25">
      <c r="B46" s="33"/>
      <c r="C46" s="33"/>
      <c r="D46" s="33"/>
      <c r="E46" s="33"/>
      <c r="F46" s="33"/>
      <c r="G46" s="33"/>
      <c r="H46" s="33"/>
      <c r="I46" s="33"/>
      <c r="J46" s="33"/>
      <c r="K46" s="33"/>
    </row>
    <row r="47" spans="2:11" x14ac:dyDescent="0.25">
      <c r="B47" s="33"/>
      <c r="C47" s="33"/>
      <c r="D47" s="33"/>
      <c r="E47" s="33"/>
      <c r="F47" s="33"/>
      <c r="G47" s="33"/>
      <c r="H47" s="33"/>
      <c r="I47" s="33"/>
      <c r="J47" s="33"/>
      <c r="K47" s="33"/>
    </row>
    <row r="48" spans="2:11" x14ac:dyDescent="0.25">
      <c r="B48" s="33"/>
      <c r="C48" s="33"/>
      <c r="D48" s="33"/>
      <c r="E48" s="33"/>
      <c r="F48" s="33"/>
      <c r="G48" s="33"/>
      <c r="H48" s="33"/>
      <c r="I48" s="33"/>
      <c r="J48" s="33"/>
      <c r="K48" s="33"/>
    </row>
    <row r="49" spans="2:13" x14ac:dyDescent="0.25">
      <c r="B49" s="33"/>
      <c r="C49" s="33"/>
      <c r="D49" s="33"/>
      <c r="E49" s="33"/>
      <c r="F49" s="33"/>
      <c r="G49" s="33"/>
      <c r="H49" s="33"/>
      <c r="I49" s="33"/>
      <c r="J49" s="33"/>
      <c r="K49" s="33"/>
    </row>
    <row r="50" spans="2:13" x14ac:dyDescent="0.25">
      <c r="B50" s="33"/>
      <c r="C50" s="33"/>
      <c r="D50" s="33"/>
      <c r="E50" s="33"/>
      <c r="F50" s="33"/>
      <c r="G50" s="33"/>
      <c r="H50" s="33"/>
      <c r="I50" s="33"/>
      <c r="J50" s="33"/>
      <c r="K50" s="33"/>
    </row>
    <row r="51" spans="2:13" x14ac:dyDescent="0.25">
      <c r="B51" s="33"/>
      <c r="C51" s="33"/>
      <c r="D51" s="33"/>
      <c r="E51" s="33"/>
      <c r="F51" s="33"/>
      <c r="G51" s="33"/>
      <c r="H51" s="33"/>
      <c r="I51" s="33"/>
      <c r="J51" s="33"/>
      <c r="K51" s="33"/>
    </row>
    <row r="52" spans="2:13" x14ac:dyDescent="0.25">
      <c r="B52" s="33"/>
      <c r="C52" s="33"/>
      <c r="D52" s="33"/>
      <c r="E52" s="33"/>
      <c r="F52" s="33"/>
      <c r="G52" s="33"/>
      <c r="H52" s="33"/>
      <c r="I52" s="33"/>
      <c r="J52" s="33"/>
      <c r="K52" s="33"/>
    </row>
    <row r="53" spans="2:13" x14ac:dyDescent="0.25">
      <c r="B53" s="33"/>
      <c r="C53" s="33"/>
      <c r="D53" s="33"/>
      <c r="E53" s="33"/>
      <c r="F53" s="33"/>
      <c r="G53" s="33"/>
      <c r="H53" s="33"/>
      <c r="I53" s="33"/>
      <c r="J53" s="33"/>
      <c r="K53" s="33"/>
    </row>
    <row r="54" spans="2:13" ht="18.75" x14ac:dyDescent="0.35">
      <c r="B54" s="35" t="s">
        <v>71</v>
      </c>
      <c r="K54" s="36"/>
    </row>
    <row r="55" spans="2:13" ht="18.75" x14ac:dyDescent="0.35">
      <c r="B55" s="35"/>
      <c r="K55" s="36"/>
    </row>
    <row r="56" spans="2:13" ht="20.85" customHeight="1" x14ac:dyDescent="0.25">
      <c r="B56" s="1298" t="s">
        <v>72</v>
      </c>
      <c r="C56" s="1298"/>
      <c r="D56" s="1298"/>
      <c r="E56" s="1298"/>
      <c r="F56" s="1298"/>
      <c r="G56" s="1298"/>
      <c r="H56" s="1298"/>
      <c r="I56" s="34">
        <v>2</v>
      </c>
      <c r="K56" s="37" t="e">
        <f>K100</f>
        <v>#NAME?</v>
      </c>
      <c r="M56" s="38"/>
    </row>
    <row r="57" spans="2:13" ht="20.85" customHeight="1" x14ac:dyDescent="0.25">
      <c r="B57" s="1298" t="s">
        <v>73</v>
      </c>
      <c r="C57" s="1298"/>
      <c r="D57" s="1298"/>
      <c r="E57" s="1298"/>
      <c r="F57" s="1298"/>
      <c r="G57" s="1298"/>
      <c r="H57" s="1298"/>
      <c r="I57" s="34">
        <v>4</v>
      </c>
      <c r="K57" s="39" t="e">
        <f>K131</f>
        <v>#NAME?</v>
      </c>
      <c r="M57" s="40"/>
    </row>
    <row r="58" spans="2:13" ht="20.85" customHeight="1" x14ac:dyDescent="0.25">
      <c r="B58" s="1299" t="s">
        <v>304</v>
      </c>
      <c r="C58" s="1299"/>
      <c r="D58" s="1299"/>
      <c r="E58" s="1299"/>
      <c r="F58" s="1299"/>
      <c r="G58" s="1299"/>
      <c r="H58" s="1299"/>
      <c r="I58" s="49">
        <v>5</v>
      </c>
      <c r="J58" s="49"/>
      <c r="K58" s="49" t="e">
        <f>K171</f>
        <v>#NAME?</v>
      </c>
      <c r="M58" s="40"/>
    </row>
    <row r="59" spans="2:13" ht="20.85" customHeight="1" x14ac:dyDescent="0.25">
      <c r="B59" s="49"/>
      <c r="C59" s="1299" t="s">
        <v>307</v>
      </c>
      <c r="D59" s="1299"/>
      <c r="E59" s="1299"/>
      <c r="F59" s="1299"/>
      <c r="G59" s="1299"/>
      <c r="H59" s="1299"/>
      <c r="I59" s="49">
        <v>5</v>
      </c>
      <c r="J59" s="49"/>
      <c r="K59" s="49" t="e">
        <f>K175</f>
        <v>#NAME?</v>
      </c>
      <c r="M59" s="40"/>
    </row>
    <row r="60" spans="2:13" ht="20.85" customHeight="1" x14ac:dyDescent="0.25">
      <c r="B60" s="49"/>
      <c r="C60" s="1299" t="s">
        <v>308</v>
      </c>
      <c r="D60" s="1299"/>
      <c r="E60" s="1299"/>
      <c r="F60" s="1299"/>
      <c r="G60" s="1299"/>
      <c r="H60" s="1299"/>
      <c r="I60" s="49">
        <v>5</v>
      </c>
      <c r="J60" s="49"/>
      <c r="K60" s="49" t="e">
        <f>K193</f>
        <v>#NAME?</v>
      </c>
      <c r="M60" s="40"/>
    </row>
    <row r="61" spans="2:13" ht="20.85" customHeight="1" x14ac:dyDescent="0.25">
      <c r="B61" s="49"/>
      <c r="C61" s="771" t="s">
        <v>773</v>
      </c>
      <c r="D61" s="771"/>
      <c r="E61" s="771"/>
      <c r="F61" s="771"/>
      <c r="G61" s="771"/>
      <c r="H61" s="771"/>
      <c r="I61" s="49"/>
      <c r="J61" s="49"/>
      <c r="K61" s="49"/>
      <c r="M61" s="40"/>
    </row>
    <row r="62" spans="2:13" ht="20.85" customHeight="1" x14ac:dyDescent="0.25">
      <c r="B62" s="49"/>
      <c r="C62" s="1299" t="s">
        <v>699</v>
      </c>
      <c r="D62" s="1299"/>
      <c r="E62" s="1299"/>
      <c r="F62" s="1299"/>
      <c r="G62" s="1299"/>
      <c r="H62" s="1299"/>
      <c r="I62" s="49">
        <v>6</v>
      </c>
      <c r="J62" s="49"/>
      <c r="K62" s="49" t="e">
        <f>K228</f>
        <v>#NAME?</v>
      </c>
      <c r="M62" s="40"/>
    </row>
    <row r="63" spans="2:13" ht="20.85" customHeight="1" x14ac:dyDescent="0.25">
      <c r="B63" s="49"/>
      <c r="C63" s="1299" t="s">
        <v>707</v>
      </c>
      <c r="D63" s="1299"/>
      <c r="E63" s="1299"/>
      <c r="F63" s="1299"/>
      <c r="G63" s="1299"/>
      <c r="H63" s="1299"/>
      <c r="I63" s="49">
        <v>6</v>
      </c>
      <c r="J63" s="49"/>
      <c r="K63" s="49" t="e">
        <f>K240</f>
        <v>#NAME?</v>
      </c>
      <c r="M63" s="40"/>
    </row>
    <row r="64" spans="2:13" ht="20.85" customHeight="1" x14ac:dyDescent="0.25">
      <c r="B64" s="49"/>
      <c r="C64" s="1299" t="s">
        <v>701</v>
      </c>
      <c r="D64" s="1299"/>
      <c r="E64" s="1299"/>
      <c r="F64" s="1299"/>
      <c r="G64" s="1299"/>
      <c r="H64" s="1299"/>
      <c r="I64" s="49">
        <v>7</v>
      </c>
      <c r="J64" s="49"/>
      <c r="K64" s="49" t="e">
        <f>#REF!</f>
        <v>#REF!</v>
      </c>
      <c r="M64" s="40"/>
    </row>
    <row r="65" spans="2:11" ht="20.85" customHeight="1" x14ac:dyDescent="0.25">
      <c r="B65" s="1304" t="s">
        <v>309</v>
      </c>
      <c r="C65" s="1304"/>
      <c r="D65" s="1304"/>
      <c r="E65" s="1304"/>
      <c r="F65" s="1304"/>
      <c r="G65" s="1304"/>
      <c r="H65" s="1304"/>
      <c r="I65" s="49">
        <v>8</v>
      </c>
      <c r="J65" s="49"/>
      <c r="K65" s="49" t="e">
        <f>K263</f>
        <v>#NAME?</v>
      </c>
    </row>
    <row r="66" spans="2:11" ht="20.85" customHeight="1" x14ac:dyDescent="0.25">
      <c r="B66" s="49"/>
      <c r="C66" s="1299" t="s">
        <v>311</v>
      </c>
      <c r="D66" s="1299"/>
      <c r="E66" s="1299"/>
      <c r="F66" s="1299"/>
      <c r="G66" s="1299"/>
      <c r="H66" s="1299"/>
      <c r="I66" s="49">
        <v>8</v>
      </c>
      <c r="J66" s="49"/>
      <c r="K66" s="49" t="e">
        <f>K268</f>
        <v>#NAME?</v>
      </c>
    </row>
    <row r="67" spans="2:11" ht="20.85" customHeight="1" x14ac:dyDescent="0.25">
      <c r="B67" s="49"/>
      <c r="C67" s="1299" t="s">
        <v>312</v>
      </c>
      <c r="D67" s="1299"/>
      <c r="E67" s="1299"/>
      <c r="F67" s="1299"/>
      <c r="G67" s="1299"/>
      <c r="H67" s="1299"/>
      <c r="I67" s="49">
        <v>8</v>
      </c>
      <c r="J67" s="49"/>
      <c r="K67" s="49" t="e">
        <f>K283</f>
        <v>#NAME?</v>
      </c>
    </row>
    <row r="68" spans="2:11" ht="20.85" customHeight="1" x14ac:dyDescent="0.25">
      <c r="B68" s="49"/>
      <c r="C68" s="1299" t="s">
        <v>709</v>
      </c>
      <c r="D68" s="1299"/>
      <c r="E68" s="1299"/>
      <c r="F68" s="1299"/>
      <c r="G68" s="1299"/>
      <c r="H68" s="1299"/>
      <c r="I68" s="49">
        <v>8</v>
      </c>
      <c r="J68" s="49"/>
      <c r="K68" s="49" t="e">
        <f>K295</f>
        <v>#NAME?</v>
      </c>
    </row>
    <row r="69" spans="2:11" ht="20.85" customHeight="1" x14ac:dyDescent="0.25">
      <c r="B69" s="49"/>
      <c r="C69" s="1299" t="s">
        <v>313</v>
      </c>
      <c r="D69" s="1299"/>
      <c r="E69" s="1299"/>
      <c r="F69" s="1299"/>
      <c r="G69" s="1299"/>
      <c r="H69" s="1299"/>
      <c r="I69" s="49">
        <v>9</v>
      </c>
      <c r="J69" s="49"/>
      <c r="K69" s="49" t="e">
        <f>K307</f>
        <v>#NAME?</v>
      </c>
    </row>
    <row r="70" spans="2:11" ht="20.85" customHeight="1" x14ac:dyDescent="0.25">
      <c r="B70" s="49"/>
      <c r="C70" s="1299" t="s">
        <v>314</v>
      </c>
      <c r="D70" s="1299"/>
      <c r="E70" s="1299"/>
      <c r="F70" s="1299"/>
      <c r="G70" s="1299"/>
      <c r="H70" s="1299"/>
      <c r="I70" s="49">
        <v>9</v>
      </c>
      <c r="J70" s="49"/>
      <c r="K70" s="49" t="e">
        <f>K319</f>
        <v>#NAME?</v>
      </c>
    </row>
    <row r="71" spans="2:11" ht="20.85" customHeight="1" x14ac:dyDescent="0.25">
      <c r="B71" s="49"/>
      <c r="C71" s="1299" t="s">
        <v>556</v>
      </c>
      <c r="D71" s="1299"/>
      <c r="E71" s="1299"/>
      <c r="F71" s="1299"/>
      <c r="G71" s="1299"/>
      <c r="H71" s="1299"/>
      <c r="I71" s="49">
        <v>9</v>
      </c>
      <c r="J71" s="49"/>
      <c r="K71" s="49" t="e">
        <f>K331</f>
        <v>#NAME?</v>
      </c>
    </row>
    <row r="72" spans="2:11" ht="20.85" customHeight="1" x14ac:dyDescent="0.25">
      <c r="B72" s="49"/>
      <c r="C72" s="1299" t="s">
        <v>551</v>
      </c>
      <c r="D72" s="1299"/>
      <c r="E72" s="1299"/>
      <c r="F72" s="1299"/>
      <c r="G72" s="1299"/>
      <c r="H72" s="1299"/>
      <c r="I72" s="49">
        <v>10</v>
      </c>
      <c r="J72" s="49"/>
      <c r="K72" s="49" t="e">
        <f>K343</f>
        <v>#NAME?</v>
      </c>
    </row>
    <row r="73" spans="2:11" ht="20.85" customHeight="1" x14ac:dyDescent="0.25">
      <c r="B73" s="49"/>
      <c r="C73" s="1299" t="s">
        <v>885</v>
      </c>
      <c r="D73" s="1299"/>
      <c r="E73" s="1299"/>
      <c r="F73" s="1299"/>
      <c r="G73" s="1299"/>
      <c r="H73" s="1299"/>
      <c r="I73" s="49">
        <v>10</v>
      </c>
      <c r="J73" s="49"/>
      <c r="K73" s="49" t="e">
        <f>K354</f>
        <v>#NAME?</v>
      </c>
    </row>
    <row r="74" spans="2:11" ht="20.85" customHeight="1" x14ac:dyDescent="0.25">
      <c r="B74" s="49"/>
      <c r="C74" s="49"/>
      <c r="D74" s="72"/>
      <c r="E74" s="72"/>
      <c r="F74" s="72"/>
      <c r="G74" s="72"/>
      <c r="H74" s="72"/>
      <c r="I74" s="49"/>
      <c r="J74" s="49"/>
      <c r="K74" s="49"/>
    </row>
    <row r="75" spans="2:11" ht="20.85" customHeight="1" x14ac:dyDescent="0.25">
      <c r="B75" s="1299" t="s">
        <v>317</v>
      </c>
      <c r="C75" s="1299"/>
      <c r="D75" s="1299"/>
      <c r="E75" s="1299"/>
      <c r="F75" s="1299"/>
      <c r="G75" s="1299"/>
      <c r="H75" s="1299"/>
      <c r="I75" s="49">
        <v>11</v>
      </c>
      <c r="J75" s="49"/>
      <c r="K75" s="49" t="e">
        <f>K365</f>
        <v>#NAME?</v>
      </c>
    </row>
    <row r="76" spans="2:11" ht="20.85" customHeight="1" x14ac:dyDescent="0.25">
      <c r="B76" s="124"/>
      <c r="C76" s="1299" t="s">
        <v>323</v>
      </c>
      <c r="D76" s="1299"/>
      <c r="E76" s="1299"/>
      <c r="F76" s="1299"/>
      <c r="G76" s="1299"/>
      <c r="H76" s="1299"/>
      <c r="I76" s="49">
        <v>11</v>
      </c>
      <c r="J76" s="49"/>
      <c r="K76" s="49" t="e">
        <f>K368</f>
        <v>#NAME?</v>
      </c>
    </row>
    <row r="77" spans="2:11" ht="20.85" customHeight="1" x14ac:dyDescent="0.25">
      <c r="B77" s="124"/>
      <c r="C77" s="1299" t="s">
        <v>395</v>
      </c>
      <c r="D77" s="1299"/>
      <c r="E77" s="1299"/>
      <c r="F77" s="1299"/>
      <c r="G77" s="1299"/>
      <c r="H77" s="1299"/>
      <c r="I77" s="49">
        <v>11</v>
      </c>
      <c r="J77" s="49"/>
      <c r="K77" s="49" t="e">
        <f>K388</f>
        <v>#NAME?</v>
      </c>
    </row>
    <row r="78" spans="2:11" ht="20.85" customHeight="1" x14ac:dyDescent="0.25">
      <c r="B78" s="124"/>
      <c r="C78" s="1299" t="s">
        <v>324</v>
      </c>
      <c r="D78" s="1299"/>
      <c r="E78" s="1299"/>
      <c r="F78" s="1299"/>
      <c r="G78" s="1299"/>
      <c r="H78" s="1299"/>
      <c r="I78" s="49">
        <v>12</v>
      </c>
      <c r="J78" s="49"/>
      <c r="K78" s="49" t="e">
        <f>K417</f>
        <v>#NAME?</v>
      </c>
    </row>
    <row r="79" spans="2:11" ht="20.85" customHeight="1" x14ac:dyDescent="0.25">
      <c r="B79" s="124"/>
      <c r="C79" s="1299" t="s">
        <v>325</v>
      </c>
      <c r="D79" s="1299"/>
      <c r="E79" s="1299"/>
      <c r="F79" s="1299"/>
      <c r="G79" s="1299"/>
      <c r="H79" s="1299"/>
      <c r="I79" s="49">
        <v>12</v>
      </c>
      <c r="J79" s="49"/>
      <c r="K79" s="49" t="e">
        <f>K437</f>
        <v>#NAME?</v>
      </c>
    </row>
    <row r="80" spans="2:11" ht="20.85" customHeight="1" x14ac:dyDescent="0.25">
      <c r="B80" s="1299" t="s">
        <v>329</v>
      </c>
      <c r="C80" s="1299"/>
      <c r="D80" s="1299"/>
      <c r="E80" s="1299"/>
      <c r="F80" s="1299"/>
      <c r="G80" s="1299"/>
      <c r="H80" s="1299"/>
      <c r="I80" s="49">
        <v>13</v>
      </c>
      <c r="J80" s="49"/>
      <c r="K80" s="49" t="e">
        <f>K452</f>
        <v>#NAME?</v>
      </c>
    </row>
    <row r="81" spans="2:11" ht="20.85" customHeight="1" x14ac:dyDescent="0.25">
      <c r="B81" s="124"/>
      <c r="C81" s="1299" t="s">
        <v>330</v>
      </c>
      <c r="D81" s="1299"/>
      <c r="E81" s="1299"/>
      <c r="F81" s="1299"/>
      <c r="G81" s="1299"/>
      <c r="H81" s="1299"/>
      <c r="I81" s="49">
        <v>13</v>
      </c>
      <c r="J81" s="49"/>
      <c r="K81" s="49" t="e">
        <f>K458</f>
        <v>#NAME?</v>
      </c>
    </row>
    <row r="82" spans="2:11" ht="20.85" customHeight="1" x14ac:dyDescent="0.25">
      <c r="B82" s="124"/>
      <c r="C82" s="1299" t="s">
        <v>331</v>
      </c>
      <c r="D82" s="1299"/>
      <c r="E82" s="1299"/>
      <c r="F82" s="1299"/>
      <c r="G82" s="1299"/>
      <c r="H82" s="1299"/>
      <c r="I82" s="49">
        <v>13</v>
      </c>
      <c r="J82" s="49"/>
      <c r="K82" s="49" t="e">
        <f>K469</f>
        <v>#NAME?</v>
      </c>
    </row>
    <row r="83" spans="2:11" ht="20.85" customHeight="1" x14ac:dyDescent="0.25">
      <c r="B83" s="49"/>
      <c r="C83" s="49" t="s">
        <v>332</v>
      </c>
      <c r="D83" s="49"/>
      <c r="E83" s="49"/>
      <c r="F83" s="49"/>
      <c r="G83" s="49"/>
      <c r="H83" s="49"/>
      <c r="I83" s="49">
        <v>14</v>
      </c>
      <c r="J83" s="49"/>
      <c r="K83" s="49" t="e">
        <f>K482</f>
        <v>#NAME?</v>
      </c>
    </row>
    <row r="84" spans="2:11" ht="20.85" customHeight="1" x14ac:dyDescent="0.25">
      <c r="B84" s="49"/>
      <c r="C84" s="1299" t="s">
        <v>396</v>
      </c>
      <c r="D84" s="1299"/>
      <c r="E84" s="1299"/>
      <c r="F84" s="1299"/>
      <c r="G84" s="1299"/>
      <c r="H84" s="1299"/>
      <c r="I84" s="49">
        <v>14</v>
      </c>
      <c r="J84" s="49"/>
      <c r="K84" s="49" t="e">
        <f>#REF!</f>
        <v>#REF!</v>
      </c>
    </row>
    <row r="85" spans="2:11" ht="20.85" customHeight="1" x14ac:dyDescent="0.25">
      <c r="B85" s="49"/>
      <c r="C85" s="1299" t="s">
        <v>337</v>
      </c>
      <c r="D85" s="1299"/>
      <c r="E85" s="1299"/>
      <c r="F85" s="1299"/>
      <c r="G85" s="1299"/>
      <c r="H85" s="1299"/>
      <c r="I85" s="49">
        <v>14</v>
      </c>
      <c r="J85" s="49"/>
      <c r="K85" s="49" t="e">
        <f>K511</f>
        <v>#NAME?</v>
      </c>
    </row>
    <row r="86" spans="2:11" ht="20.85" customHeight="1" x14ac:dyDescent="0.25">
      <c r="B86" s="49"/>
      <c r="C86" s="1299" t="s">
        <v>341</v>
      </c>
      <c r="D86" s="1299"/>
      <c r="E86" s="1299"/>
      <c r="F86" s="1299"/>
      <c r="G86" s="1299"/>
      <c r="H86" s="1299"/>
      <c r="I86" s="49">
        <v>15</v>
      </c>
      <c r="J86" s="49"/>
      <c r="K86" s="49" t="e">
        <f>K523</f>
        <v>#NAME?</v>
      </c>
    </row>
    <row r="87" spans="2:11" ht="20.85" customHeight="1" x14ac:dyDescent="0.25">
      <c r="B87" s="49"/>
      <c r="C87" s="1299" t="s">
        <v>342</v>
      </c>
      <c r="D87" s="1299"/>
      <c r="E87" s="1299"/>
      <c r="F87" s="1299"/>
      <c r="G87" s="1299"/>
      <c r="H87" s="1299"/>
      <c r="I87" s="49">
        <v>15</v>
      </c>
      <c r="J87" s="49"/>
      <c r="K87" s="49" t="e">
        <f>K540</f>
        <v>#NAME?</v>
      </c>
    </row>
    <row r="88" spans="2:11" ht="20.85" customHeight="1" x14ac:dyDescent="0.25">
      <c r="B88" s="49"/>
      <c r="C88" s="1299" t="s">
        <v>343</v>
      </c>
      <c r="D88" s="1299"/>
      <c r="E88" s="1299"/>
      <c r="F88" s="1299"/>
      <c r="G88" s="1299"/>
      <c r="H88" s="1299"/>
      <c r="I88" s="49">
        <v>16</v>
      </c>
      <c r="J88" s="49"/>
      <c r="K88" s="49" t="e">
        <f>K565</f>
        <v>#NAME?</v>
      </c>
    </row>
    <row r="89" spans="2:11" ht="20.85" customHeight="1" x14ac:dyDescent="0.25">
      <c r="B89" s="49"/>
      <c r="C89" s="1299" t="s">
        <v>346</v>
      </c>
      <c r="D89" s="1299"/>
      <c r="E89" s="1299"/>
      <c r="F89" s="1299"/>
      <c r="G89" s="1299"/>
      <c r="H89" s="1299"/>
      <c r="I89" s="49">
        <v>16</v>
      </c>
      <c r="J89" s="49"/>
      <c r="K89" s="49" t="e">
        <f>K596</f>
        <v>#NAME?</v>
      </c>
    </row>
    <row r="90" spans="2:11" ht="20.85" customHeight="1" x14ac:dyDescent="0.25">
      <c r="B90" s="124"/>
      <c r="C90" s="1299" t="s">
        <v>347</v>
      </c>
      <c r="D90" s="1299"/>
      <c r="E90" s="1299"/>
      <c r="F90" s="1299"/>
      <c r="G90" s="1299"/>
      <c r="H90" s="1299"/>
      <c r="I90" s="49">
        <v>17</v>
      </c>
      <c r="J90" s="49"/>
      <c r="K90" s="49" t="e">
        <f>K615</f>
        <v>#NAME?</v>
      </c>
    </row>
    <row r="91" spans="2:11" ht="20.85" customHeight="1" x14ac:dyDescent="0.25">
      <c r="B91" s="376"/>
      <c r="C91" s="376" t="s">
        <v>775</v>
      </c>
      <c r="D91" s="376"/>
      <c r="E91" s="376"/>
      <c r="F91" s="376"/>
      <c r="G91" s="376"/>
      <c r="H91" s="376"/>
      <c r="I91" s="49">
        <v>17</v>
      </c>
      <c r="J91" s="49"/>
      <c r="K91" s="49"/>
    </row>
    <row r="92" spans="2:11" ht="20.85" customHeight="1" x14ac:dyDescent="0.25">
      <c r="B92" s="1299" t="s">
        <v>348</v>
      </c>
      <c r="C92" s="1299"/>
      <c r="D92" s="1299"/>
      <c r="E92" s="1299"/>
      <c r="F92" s="1299"/>
      <c r="G92" s="1299"/>
      <c r="H92" s="1299"/>
      <c r="I92" s="49">
        <v>17</v>
      </c>
      <c r="J92" s="49"/>
      <c r="K92" s="49" t="e">
        <f>K632</f>
        <v>#NAME?</v>
      </c>
    </row>
    <row r="93" spans="2:11" ht="20.85" customHeight="1" x14ac:dyDescent="0.25">
      <c r="B93" s="124"/>
      <c r="C93" s="1299" t="s">
        <v>350</v>
      </c>
      <c r="D93" s="1299"/>
      <c r="E93" s="1299"/>
      <c r="F93" s="1299"/>
      <c r="G93" s="1299"/>
      <c r="H93" s="1299"/>
      <c r="I93" s="49">
        <v>17</v>
      </c>
      <c r="J93" s="49"/>
      <c r="K93" s="49" t="e">
        <f>K636</f>
        <v>#NAME?</v>
      </c>
    </row>
    <row r="94" spans="2:11" ht="20.85" customHeight="1" x14ac:dyDescent="0.25">
      <c r="B94" s="124"/>
      <c r="C94" s="1299" t="s">
        <v>351</v>
      </c>
      <c r="D94" s="1299"/>
      <c r="E94" s="1299"/>
      <c r="F94" s="1299"/>
      <c r="G94" s="1299"/>
      <c r="H94" s="1299"/>
      <c r="I94" s="49">
        <v>17</v>
      </c>
      <c r="J94" s="49"/>
      <c r="K94" s="49" t="e">
        <f>K654</f>
        <v>#NAME?</v>
      </c>
    </row>
    <row r="95" spans="2:11" ht="20.85" customHeight="1" x14ac:dyDescent="0.25">
      <c r="B95" s="124"/>
      <c r="C95" s="1299" t="s">
        <v>353</v>
      </c>
      <c r="D95" s="1299"/>
      <c r="E95" s="1299"/>
      <c r="F95" s="1299"/>
      <c r="G95" s="1299"/>
      <c r="H95" s="1299"/>
      <c r="I95" s="49">
        <v>18</v>
      </c>
      <c r="J95" s="49"/>
      <c r="K95" s="49" t="e">
        <f>K668</f>
        <v>#NAME?</v>
      </c>
    </row>
    <row r="96" spans="2:11" ht="20.85" customHeight="1" x14ac:dyDescent="0.25">
      <c r="B96" s="49"/>
      <c r="C96" s="1299" t="s">
        <v>354</v>
      </c>
      <c r="D96" s="1299"/>
      <c r="E96" s="1299"/>
      <c r="F96" s="1299"/>
      <c r="G96" s="1299"/>
      <c r="H96" s="1299"/>
      <c r="I96" s="49">
        <v>18</v>
      </c>
      <c r="J96" s="49"/>
      <c r="K96" s="49" t="e">
        <f>K679</f>
        <v>#NAME?</v>
      </c>
    </row>
    <row r="97" spans="2:11" ht="42.75" customHeight="1" x14ac:dyDescent="0.25">
      <c r="B97" s="49"/>
      <c r="C97" s="476"/>
      <c r="D97" s="476"/>
      <c r="E97" s="476"/>
      <c r="F97" s="476"/>
      <c r="G97" s="476"/>
      <c r="H97" s="476"/>
      <c r="I97" s="49"/>
      <c r="J97" s="49"/>
      <c r="K97" s="49"/>
    </row>
    <row r="98" spans="2:11" ht="20.85" customHeight="1" x14ac:dyDescent="0.25">
      <c r="B98" s="49"/>
      <c r="C98" s="476"/>
      <c r="D98" s="476"/>
      <c r="E98" s="476"/>
      <c r="F98" s="476"/>
      <c r="G98" s="476"/>
      <c r="H98" s="476"/>
      <c r="I98" s="49"/>
      <c r="J98" s="49"/>
      <c r="K98" s="49"/>
    </row>
    <row r="99" spans="2:11" ht="20.25" customHeight="1" x14ac:dyDescent="0.25">
      <c r="B99" s="49"/>
      <c r="C99" s="49"/>
      <c r="D99" s="49"/>
      <c r="E99" s="49"/>
      <c r="F99" s="49"/>
      <c r="G99" s="49"/>
      <c r="H99" s="49"/>
      <c r="I99" s="49"/>
      <c r="J99" s="49"/>
      <c r="K99" s="49"/>
    </row>
    <row r="100" spans="2:11" ht="20.25" customHeight="1" x14ac:dyDescent="0.25">
      <c r="B100" s="51" t="s">
        <v>72</v>
      </c>
      <c r="C100" s="49"/>
      <c r="D100" s="49"/>
      <c r="E100" s="49"/>
      <c r="F100" s="49"/>
      <c r="G100" s="49"/>
      <c r="H100" s="49"/>
      <c r="I100" s="49"/>
      <c r="J100" s="49"/>
      <c r="K100" s="52" t="e">
        <f>ThisPage</f>
        <v>#NAME?</v>
      </c>
    </row>
    <row r="101" spans="2:11" ht="20.25" customHeight="1" x14ac:dyDescent="0.25">
      <c r="B101" s="49"/>
      <c r="C101" s="49"/>
      <c r="D101" s="49"/>
      <c r="E101" s="49"/>
      <c r="F101" s="49"/>
      <c r="G101" s="49"/>
      <c r="H101" s="49"/>
      <c r="I101" s="49"/>
      <c r="J101" s="49"/>
      <c r="K101" s="49"/>
    </row>
    <row r="102" spans="2:11" ht="20.25" customHeight="1" x14ac:dyDescent="0.25">
      <c r="B102" s="1304" t="s">
        <v>776</v>
      </c>
      <c r="C102" s="1304"/>
      <c r="D102" s="1304"/>
      <c r="E102" s="1304"/>
      <c r="F102" s="1304"/>
      <c r="G102" s="1304"/>
      <c r="H102" s="1304"/>
      <c r="I102" s="49">
        <v>5</v>
      </c>
      <c r="J102" s="49"/>
      <c r="K102" s="49" t="e">
        <f>K179</f>
        <v>#NAME?</v>
      </c>
    </row>
    <row r="103" spans="2:11" ht="20.25" customHeight="1" x14ac:dyDescent="0.25">
      <c r="B103" s="1304" t="s">
        <v>691</v>
      </c>
      <c r="C103" s="1304"/>
      <c r="D103" s="1304"/>
      <c r="E103" s="1304"/>
      <c r="F103" s="1304"/>
      <c r="G103" s="1304"/>
      <c r="H103" s="1304"/>
      <c r="I103" s="49">
        <v>5</v>
      </c>
      <c r="J103" s="49"/>
      <c r="K103" s="49" t="e">
        <f>K199</f>
        <v>#NAME?</v>
      </c>
    </row>
    <row r="104" spans="2:11" ht="20.85" customHeight="1" x14ac:dyDescent="0.25">
      <c r="B104" s="1304" t="s">
        <v>682</v>
      </c>
      <c r="C104" s="1304"/>
      <c r="D104" s="1304"/>
      <c r="E104" s="1304"/>
      <c r="F104" s="1304"/>
      <c r="G104" s="1304"/>
      <c r="H104" s="1304"/>
      <c r="I104" s="49">
        <v>6</v>
      </c>
      <c r="J104" s="49"/>
      <c r="K104" s="49" t="e">
        <f>K212</f>
        <v>#NAME?</v>
      </c>
    </row>
    <row r="105" spans="2:11" ht="20.85" customHeight="1" x14ac:dyDescent="0.25">
      <c r="B105" s="385" t="s">
        <v>777</v>
      </c>
      <c r="C105" s="385"/>
      <c r="D105" s="385"/>
      <c r="E105" s="385"/>
      <c r="F105" s="385"/>
      <c r="G105" s="385"/>
      <c r="H105" s="385"/>
      <c r="I105" s="49">
        <v>6</v>
      </c>
      <c r="J105" s="49"/>
      <c r="K105" s="49"/>
    </row>
    <row r="106" spans="2:11" ht="20.85" customHeight="1" x14ac:dyDescent="0.25">
      <c r="B106" s="1304" t="s">
        <v>704</v>
      </c>
      <c r="C106" s="1304"/>
      <c r="D106" s="1304"/>
      <c r="E106" s="1304"/>
      <c r="F106" s="1304"/>
      <c r="G106" s="1304"/>
      <c r="H106" s="1304"/>
      <c r="I106" s="49">
        <v>6</v>
      </c>
      <c r="J106" s="49"/>
      <c r="K106" s="49" t="e">
        <f>K233</f>
        <v>#NAME?</v>
      </c>
    </row>
    <row r="107" spans="2:11" ht="20.85" customHeight="1" x14ac:dyDescent="0.25">
      <c r="B107" s="1304" t="s">
        <v>705</v>
      </c>
      <c r="C107" s="1304"/>
      <c r="D107" s="1304"/>
      <c r="E107" s="1304"/>
      <c r="F107" s="1304"/>
      <c r="G107" s="1304"/>
      <c r="H107" s="1304"/>
      <c r="I107" s="49">
        <v>7</v>
      </c>
      <c r="J107" s="49"/>
      <c r="K107" s="49" t="e">
        <f>#REF!</f>
        <v>#REF!</v>
      </c>
    </row>
    <row r="108" spans="2:11" ht="20.85" customHeight="1" x14ac:dyDescent="0.25">
      <c r="B108" s="1304" t="s">
        <v>778</v>
      </c>
      <c r="C108" s="1304"/>
      <c r="D108" s="1304"/>
      <c r="E108" s="1304"/>
      <c r="F108" s="1304"/>
      <c r="G108" s="1304"/>
      <c r="H108" s="1304"/>
      <c r="I108" s="49">
        <v>8</v>
      </c>
      <c r="J108" s="49"/>
      <c r="K108" s="49" t="e">
        <f>K271</f>
        <v>#NAME?</v>
      </c>
    </row>
    <row r="109" spans="2:11" ht="20.85" customHeight="1" x14ac:dyDescent="0.25">
      <c r="B109" s="1304" t="s">
        <v>713</v>
      </c>
      <c r="C109" s="1304"/>
      <c r="D109" s="1304"/>
      <c r="E109" s="1304"/>
      <c r="F109" s="1304"/>
      <c r="G109" s="1304"/>
      <c r="H109" s="1304"/>
      <c r="I109" s="49">
        <v>8</v>
      </c>
      <c r="J109" s="49"/>
      <c r="K109" s="49" t="e">
        <f>K287</f>
        <v>#NAME?</v>
      </c>
    </row>
    <row r="110" spans="2:11" ht="20.85" customHeight="1" x14ac:dyDescent="0.25">
      <c r="B110" s="1304" t="s">
        <v>715</v>
      </c>
      <c r="C110" s="1304"/>
      <c r="D110" s="1304"/>
      <c r="E110" s="1304"/>
      <c r="F110" s="1304"/>
      <c r="G110" s="1304"/>
      <c r="H110" s="1304"/>
      <c r="I110" s="49">
        <v>8</v>
      </c>
      <c r="J110" s="49"/>
      <c r="K110" s="49" t="e">
        <f>K298</f>
        <v>#NAME?</v>
      </c>
    </row>
    <row r="111" spans="2:11" ht="20.85" customHeight="1" x14ac:dyDescent="0.25">
      <c r="B111" s="1304" t="s">
        <v>717</v>
      </c>
      <c r="C111" s="1304"/>
      <c r="D111" s="1304"/>
      <c r="E111" s="1304"/>
      <c r="F111" s="1304"/>
      <c r="G111" s="1304"/>
      <c r="H111" s="1304"/>
      <c r="I111" s="49">
        <v>9</v>
      </c>
      <c r="J111" s="49"/>
      <c r="K111" s="49" t="e">
        <f>K311</f>
        <v>#NAME?</v>
      </c>
    </row>
    <row r="112" spans="2:11" ht="20.85" customHeight="1" x14ac:dyDescent="0.25">
      <c r="B112" s="1304" t="s">
        <v>720</v>
      </c>
      <c r="C112" s="1304"/>
      <c r="D112" s="1304"/>
      <c r="E112" s="1304"/>
      <c r="F112" s="1304"/>
      <c r="G112" s="1304"/>
      <c r="H112" s="1304"/>
      <c r="I112" s="49">
        <v>9</v>
      </c>
      <c r="J112" s="49"/>
      <c r="K112" s="49"/>
    </row>
    <row r="113" spans="2:11" ht="20.85" customHeight="1" x14ac:dyDescent="0.25">
      <c r="B113" s="1304" t="s">
        <v>888</v>
      </c>
      <c r="C113" s="1304"/>
      <c r="D113" s="1304"/>
      <c r="E113" s="1304"/>
      <c r="F113" s="1304"/>
      <c r="G113" s="1304"/>
      <c r="H113" s="1304"/>
      <c r="I113" s="49">
        <v>9</v>
      </c>
      <c r="J113" s="49"/>
      <c r="K113" s="49"/>
    </row>
    <row r="114" spans="2:11" ht="20.85" customHeight="1" x14ac:dyDescent="0.25">
      <c r="B114" s="1304" t="s">
        <v>722</v>
      </c>
      <c r="C114" s="1304"/>
      <c r="D114" s="1304"/>
      <c r="E114" s="1304"/>
      <c r="F114" s="1304"/>
      <c r="G114" s="1304"/>
      <c r="H114" s="1304"/>
      <c r="I114" s="49">
        <v>10</v>
      </c>
      <c r="J114" s="49"/>
      <c r="K114" s="49"/>
    </row>
    <row r="115" spans="2:11" ht="20.85" customHeight="1" x14ac:dyDescent="0.25">
      <c r="B115" s="1304" t="s">
        <v>889</v>
      </c>
      <c r="C115" s="1304"/>
      <c r="D115" s="1304"/>
      <c r="E115" s="1304"/>
      <c r="F115" s="1304"/>
      <c r="G115" s="1304"/>
      <c r="H115" s="1304"/>
      <c r="I115" s="49">
        <v>10</v>
      </c>
      <c r="J115" s="49"/>
      <c r="K115" s="49">
        <f>K357</f>
        <v>0</v>
      </c>
    </row>
    <row r="116" spans="2:11" ht="20.85" customHeight="1" x14ac:dyDescent="0.25">
      <c r="B116" s="1304" t="s">
        <v>872</v>
      </c>
      <c r="C116" s="1304"/>
      <c r="D116" s="1304"/>
      <c r="E116" s="1304"/>
      <c r="F116" s="1304"/>
      <c r="G116" s="1304"/>
      <c r="H116" s="1304"/>
      <c r="I116" s="49">
        <v>11</v>
      </c>
      <c r="J116" s="49"/>
      <c r="K116" s="49" t="e">
        <f>K372</f>
        <v>#NAME?</v>
      </c>
    </row>
    <row r="117" spans="2:11" ht="20.85" customHeight="1" x14ac:dyDescent="0.25">
      <c r="B117" s="1304" t="s">
        <v>873</v>
      </c>
      <c r="C117" s="1304"/>
      <c r="D117" s="1304"/>
      <c r="E117" s="1304"/>
      <c r="F117" s="1304"/>
      <c r="G117" s="1304"/>
      <c r="H117" s="1304"/>
      <c r="I117" s="49">
        <v>11</v>
      </c>
      <c r="J117" s="49"/>
      <c r="K117" s="49" t="e">
        <f>K392</f>
        <v>#NAME?</v>
      </c>
    </row>
    <row r="118" spans="2:11" ht="20.85" customHeight="1" x14ac:dyDescent="0.25">
      <c r="B118" s="1304" t="s">
        <v>874</v>
      </c>
      <c r="C118" s="1304"/>
      <c r="D118" s="1304"/>
      <c r="E118" s="1304"/>
      <c r="F118" s="1304"/>
      <c r="G118" s="1304"/>
      <c r="H118" s="1304"/>
      <c r="I118" s="49">
        <v>12</v>
      </c>
      <c r="J118" s="49"/>
      <c r="K118" s="49" t="e">
        <f>K426</f>
        <v>#NAME?</v>
      </c>
    </row>
    <row r="119" spans="2:11" ht="20.85" customHeight="1" x14ac:dyDescent="0.25">
      <c r="B119" s="1304" t="s">
        <v>875</v>
      </c>
      <c r="C119" s="1304"/>
      <c r="D119" s="1304"/>
      <c r="E119" s="1304"/>
      <c r="F119" s="1304"/>
      <c r="G119" s="1304"/>
      <c r="H119" s="1304"/>
      <c r="I119" s="49">
        <v>12</v>
      </c>
      <c r="J119" s="49"/>
      <c r="K119" s="49" t="e">
        <f>K441</f>
        <v>#NAME?</v>
      </c>
    </row>
    <row r="120" spans="2:11" ht="20.85" customHeight="1" x14ac:dyDescent="0.25">
      <c r="B120" s="1304" t="s">
        <v>876</v>
      </c>
      <c r="C120" s="1304"/>
      <c r="D120" s="1304"/>
      <c r="E120" s="1304"/>
      <c r="F120" s="1304"/>
      <c r="G120" s="1304"/>
      <c r="H120" s="1304"/>
      <c r="I120" s="49">
        <v>13</v>
      </c>
      <c r="J120" s="49"/>
      <c r="K120" s="49" t="e">
        <f>K461</f>
        <v>#NAME?</v>
      </c>
    </row>
    <row r="121" spans="2:11" ht="20.85" customHeight="1" x14ac:dyDescent="0.25">
      <c r="B121" s="1304" t="s">
        <v>877</v>
      </c>
      <c r="C121" s="1304"/>
      <c r="D121" s="1304"/>
      <c r="E121" s="1304"/>
      <c r="F121" s="1304"/>
      <c r="G121" s="1304"/>
      <c r="H121" s="1304"/>
      <c r="I121" s="49">
        <v>13</v>
      </c>
      <c r="J121" s="49"/>
      <c r="K121" s="49" t="e">
        <f>K474</f>
        <v>#NAME?</v>
      </c>
    </row>
    <row r="122" spans="2:11" ht="20.85" customHeight="1" x14ac:dyDescent="0.25">
      <c r="B122" s="1304" t="s">
        <v>878</v>
      </c>
      <c r="C122" s="1304"/>
      <c r="D122" s="1304"/>
      <c r="E122" s="1304"/>
      <c r="F122" s="1304"/>
      <c r="G122" s="1304"/>
      <c r="H122" s="1304"/>
      <c r="I122" s="49">
        <v>14</v>
      </c>
      <c r="J122" s="49"/>
      <c r="K122" s="49" t="e">
        <f>K493</f>
        <v>#NAME?</v>
      </c>
    </row>
    <row r="123" spans="2:11" ht="20.85" customHeight="1" x14ac:dyDescent="0.25">
      <c r="B123" s="1304" t="s">
        <v>879</v>
      </c>
      <c r="C123" s="1304"/>
      <c r="D123" s="1304"/>
      <c r="E123" s="1304"/>
      <c r="F123" s="1304"/>
      <c r="G123" s="1304"/>
      <c r="H123" s="1304"/>
      <c r="I123" s="49">
        <v>14</v>
      </c>
      <c r="J123" s="49"/>
      <c r="K123" s="49" t="e">
        <f>K518</f>
        <v>#NAME?</v>
      </c>
    </row>
    <row r="124" spans="2:11" ht="20.85" customHeight="1" x14ac:dyDescent="0.25">
      <c r="B124" s="1304" t="s">
        <v>880</v>
      </c>
      <c r="C124" s="1304"/>
      <c r="D124" s="1304"/>
      <c r="E124" s="1304"/>
      <c r="F124" s="1304"/>
      <c r="G124" s="1304"/>
      <c r="H124" s="1304"/>
      <c r="I124" s="49">
        <v>15</v>
      </c>
      <c r="J124" s="49"/>
      <c r="K124" s="49" t="e">
        <f>K525</f>
        <v>#NAME?</v>
      </c>
    </row>
    <row r="125" spans="2:11" ht="20.85" customHeight="1" x14ac:dyDescent="0.25">
      <c r="B125" s="1304" t="s">
        <v>881</v>
      </c>
      <c r="C125" s="1304"/>
      <c r="D125" s="1304"/>
      <c r="E125" s="1304"/>
      <c r="F125" s="1304"/>
      <c r="G125" s="1304"/>
      <c r="H125" s="1304"/>
      <c r="I125" s="49">
        <v>15</v>
      </c>
      <c r="J125" s="49"/>
      <c r="K125" s="49" t="e">
        <f>K542</f>
        <v>#NAME?</v>
      </c>
    </row>
    <row r="126" spans="2:11" ht="20.85" customHeight="1" x14ac:dyDescent="0.25">
      <c r="B126" s="1304" t="s">
        <v>882</v>
      </c>
      <c r="C126" s="1304"/>
      <c r="D126" s="1304"/>
      <c r="E126" s="1304"/>
      <c r="F126" s="1304"/>
      <c r="G126" s="1304"/>
      <c r="H126" s="1304"/>
      <c r="I126" s="49">
        <v>16</v>
      </c>
      <c r="J126" s="49"/>
      <c r="K126" s="49" t="e">
        <f>K567</f>
        <v>#NAME?</v>
      </c>
    </row>
    <row r="127" spans="2:11" ht="20.85" customHeight="1" x14ac:dyDescent="0.25">
      <c r="B127" s="1304" t="s">
        <v>883</v>
      </c>
      <c r="C127" s="1304"/>
      <c r="D127" s="1304"/>
      <c r="E127" s="1304"/>
      <c r="F127" s="1304"/>
      <c r="G127" s="1304"/>
      <c r="H127" s="1304"/>
      <c r="I127" s="49">
        <v>16</v>
      </c>
      <c r="J127" s="49"/>
      <c r="K127" s="49" t="e">
        <f>K598</f>
        <v>#NAME?</v>
      </c>
    </row>
    <row r="128" spans="2:11" ht="20.85" customHeight="1" x14ac:dyDescent="0.25">
      <c r="B128" s="1304" t="s">
        <v>884</v>
      </c>
      <c r="C128" s="1304"/>
      <c r="D128" s="1304"/>
      <c r="E128" s="1304"/>
      <c r="F128" s="1304"/>
      <c r="G128" s="1304"/>
      <c r="H128" s="1304"/>
      <c r="I128" s="49">
        <v>17</v>
      </c>
      <c r="J128" s="49"/>
      <c r="K128" s="49" t="e">
        <f>K616</f>
        <v>#NAME?</v>
      </c>
    </row>
    <row r="129" spans="2:13" ht="20.85" customHeight="1" x14ac:dyDescent="0.25">
      <c r="B129" s="1304"/>
      <c r="C129" s="1304"/>
      <c r="D129" s="1304"/>
      <c r="E129" s="1304"/>
      <c r="F129" s="1304"/>
      <c r="G129" s="1304"/>
      <c r="H129" s="1304"/>
      <c r="I129" s="49"/>
      <c r="J129" s="49"/>
      <c r="K129" s="49"/>
    </row>
    <row r="130" spans="2:13" ht="20.85" customHeight="1" x14ac:dyDescent="0.25">
      <c r="B130" s="49"/>
      <c r="C130" s="49"/>
      <c r="D130" s="49"/>
      <c r="E130" s="49"/>
      <c r="F130" s="49"/>
      <c r="G130" s="49"/>
      <c r="H130" s="49"/>
      <c r="I130" s="49"/>
      <c r="J130" s="49"/>
      <c r="K130" s="49"/>
    </row>
    <row r="131" spans="2:13" ht="15" x14ac:dyDescent="0.25">
      <c r="B131" s="50" t="s">
        <v>67</v>
      </c>
      <c r="C131" s="49"/>
      <c r="D131" s="49"/>
      <c r="E131" s="49"/>
      <c r="F131" s="49"/>
      <c r="G131" s="49"/>
      <c r="H131" s="49"/>
      <c r="I131" s="49"/>
      <c r="J131" s="49"/>
      <c r="K131" s="52" t="e">
        <f>ThisPage</f>
        <v>#NAME?</v>
      </c>
    </row>
    <row r="132" spans="2:13" ht="14.25" customHeight="1" x14ac:dyDescent="0.25">
      <c r="B132" s="1480"/>
      <c r="C132" s="1481"/>
      <c r="D132" s="1481"/>
      <c r="E132" s="1481"/>
      <c r="F132" s="1481"/>
      <c r="G132" s="1481"/>
      <c r="H132" s="1481"/>
      <c r="I132" s="1481"/>
      <c r="J132" s="1481"/>
      <c r="K132" s="1482"/>
      <c r="M132" s="175"/>
    </row>
    <row r="133" spans="2:13" ht="14.25" customHeight="1" x14ac:dyDescent="0.25">
      <c r="B133" s="1483"/>
      <c r="C133" s="1484"/>
      <c r="D133" s="1484"/>
      <c r="E133" s="1484"/>
      <c r="F133" s="1484"/>
      <c r="G133" s="1484"/>
      <c r="H133" s="1484"/>
      <c r="I133" s="1484"/>
      <c r="J133" s="1484"/>
      <c r="K133" s="1485"/>
      <c r="M133" s="175"/>
    </row>
    <row r="134" spans="2:13" ht="14.25" customHeight="1" x14ac:dyDescent="0.25">
      <c r="B134" s="1483"/>
      <c r="C134" s="1484"/>
      <c r="D134" s="1484"/>
      <c r="E134" s="1484"/>
      <c r="F134" s="1484"/>
      <c r="G134" s="1484"/>
      <c r="H134" s="1484"/>
      <c r="I134" s="1484"/>
      <c r="J134" s="1484"/>
      <c r="K134" s="1485"/>
      <c r="M134" s="175"/>
    </row>
    <row r="135" spans="2:13" ht="14.25" customHeight="1" x14ac:dyDescent="0.25">
      <c r="B135" s="1483"/>
      <c r="C135" s="1484"/>
      <c r="D135" s="1484"/>
      <c r="E135" s="1484"/>
      <c r="F135" s="1484"/>
      <c r="G135" s="1484"/>
      <c r="H135" s="1484"/>
      <c r="I135" s="1484"/>
      <c r="J135" s="1484"/>
      <c r="K135" s="1485"/>
      <c r="M135" s="175"/>
    </row>
    <row r="136" spans="2:13" ht="16.5" customHeight="1" x14ac:dyDescent="0.25">
      <c r="B136" s="1483"/>
      <c r="C136" s="1484"/>
      <c r="D136" s="1484"/>
      <c r="E136" s="1484"/>
      <c r="F136" s="1484"/>
      <c r="G136" s="1484"/>
      <c r="H136" s="1484"/>
      <c r="I136" s="1484"/>
      <c r="J136" s="1484"/>
      <c r="K136" s="1485"/>
      <c r="M136" s="175"/>
    </row>
    <row r="137" spans="2:13" ht="16.5" customHeight="1" x14ac:dyDescent="0.25">
      <c r="B137" s="1483"/>
      <c r="C137" s="1484"/>
      <c r="D137" s="1484"/>
      <c r="E137" s="1484"/>
      <c r="F137" s="1484"/>
      <c r="G137" s="1484"/>
      <c r="H137" s="1484"/>
      <c r="I137" s="1484"/>
      <c r="J137" s="1484"/>
      <c r="K137" s="1485"/>
      <c r="M137" s="175"/>
    </row>
    <row r="138" spans="2:13" ht="16.5" customHeight="1" x14ac:dyDescent="0.25">
      <c r="B138" s="1483"/>
      <c r="C138" s="1484"/>
      <c r="D138" s="1484"/>
      <c r="E138" s="1484"/>
      <c r="F138" s="1484"/>
      <c r="G138" s="1484"/>
      <c r="H138" s="1484"/>
      <c r="I138" s="1484"/>
      <c r="J138" s="1484"/>
      <c r="K138" s="1485"/>
      <c r="M138" s="175"/>
    </row>
    <row r="139" spans="2:13" ht="16.5" customHeight="1" x14ac:dyDescent="0.25">
      <c r="B139" s="1483"/>
      <c r="C139" s="1484"/>
      <c r="D139" s="1484"/>
      <c r="E139" s="1484"/>
      <c r="F139" s="1484"/>
      <c r="G139" s="1484"/>
      <c r="H139" s="1484"/>
      <c r="I139" s="1484"/>
      <c r="J139" s="1484"/>
      <c r="K139" s="1485"/>
      <c r="M139" s="175"/>
    </row>
    <row r="140" spans="2:13" ht="16.5" customHeight="1" x14ac:dyDescent="0.25">
      <c r="B140" s="1483"/>
      <c r="C140" s="1484"/>
      <c r="D140" s="1484"/>
      <c r="E140" s="1484"/>
      <c r="F140" s="1484"/>
      <c r="G140" s="1484"/>
      <c r="H140" s="1484"/>
      <c r="I140" s="1484"/>
      <c r="J140" s="1484"/>
      <c r="K140" s="1485"/>
      <c r="M140" s="175"/>
    </row>
    <row r="141" spans="2:13" ht="16.5" customHeight="1" x14ac:dyDescent="0.25">
      <c r="B141" s="1483"/>
      <c r="C141" s="1484"/>
      <c r="D141" s="1484"/>
      <c r="E141" s="1484"/>
      <c r="F141" s="1484"/>
      <c r="G141" s="1484"/>
      <c r="H141" s="1484"/>
      <c r="I141" s="1484"/>
      <c r="J141" s="1484"/>
      <c r="K141" s="1485"/>
      <c r="M141" s="175"/>
    </row>
    <row r="142" spans="2:13" ht="16.5" customHeight="1" x14ac:dyDescent="0.25">
      <c r="B142" s="1483"/>
      <c r="C142" s="1484"/>
      <c r="D142" s="1484"/>
      <c r="E142" s="1484"/>
      <c r="F142" s="1484"/>
      <c r="G142" s="1484"/>
      <c r="H142" s="1484"/>
      <c r="I142" s="1484"/>
      <c r="J142" s="1484"/>
      <c r="K142" s="1485"/>
      <c r="M142" s="175"/>
    </row>
    <row r="143" spans="2:13" ht="16.5" customHeight="1" x14ac:dyDescent="0.25">
      <c r="B143" s="1483"/>
      <c r="C143" s="1484"/>
      <c r="D143" s="1484"/>
      <c r="E143" s="1484"/>
      <c r="F143" s="1484"/>
      <c r="G143" s="1484"/>
      <c r="H143" s="1484"/>
      <c r="I143" s="1484"/>
      <c r="J143" s="1484"/>
      <c r="K143" s="1485"/>
      <c r="M143" s="175"/>
    </row>
    <row r="144" spans="2:13" ht="16.5" customHeight="1" x14ac:dyDescent="0.25">
      <c r="B144" s="1483"/>
      <c r="C144" s="1484"/>
      <c r="D144" s="1484"/>
      <c r="E144" s="1484"/>
      <c r="F144" s="1484"/>
      <c r="G144" s="1484"/>
      <c r="H144" s="1484"/>
      <c r="I144" s="1484"/>
      <c r="J144" s="1484"/>
      <c r="K144" s="1485"/>
      <c r="M144" s="175"/>
    </row>
    <row r="145" spans="2:13" ht="16.5" customHeight="1" x14ac:dyDescent="0.25">
      <c r="B145" s="1483"/>
      <c r="C145" s="1484"/>
      <c r="D145" s="1484"/>
      <c r="E145" s="1484"/>
      <c r="F145" s="1484"/>
      <c r="G145" s="1484"/>
      <c r="H145" s="1484"/>
      <c r="I145" s="1484"/>
      <c r="J145" s="1484"/>
      <c r="K145" s="1485"/>
      <c r="M145" s="175"/>
    </row>
    <row r="146" spans="2:13" ht="16.5" customHeight="1" x14ac:dyDescent="0.25">
      <c r="B146" s="1483"/>
      <c r="C146" s="1484"/>
      <c r="D146" s="1484"/>
      <c r="E146" s="1484"/>
      <c r="F146" s="1484"/>
      <c r="G146" s="1484"/>
      <c r="H146" s="1484"/>
      <c r="I146" s="1484"/>
      <c r="J146" s="1484"/>
      <c r="K146" s="1485"/>
      <c r="M146" s="175"/>
    </row>
    <row r="147" spans="2:13" ht="16.5" customHeight="1" x14ac:dyDescent="0.25">
      <c r="B147" s="1483"/>
      <c r="C147" s="1484"/>
      <c r="D147" s="1484"/>
      <c r="E147" s="1484"/>
      <c r="F147" s="1484"/>
      <c r="G147" s="1484"/>
      <c r="H147" s="1484"/>
      <c r="I147" s="1484"/>
      <c r="J147" s="1484"/>
      <c r="K147" s="1485"/>
      <c r="M147" s="175"/>
    </row>
    <row r="148" spans="2:13" ht="16.5" customHeight="1" x14ac:dyDescent="0.25">
      <c r="B148" s="1483"/>
      <c r="C148" s="1484"/>
      <c r="D148" s="1484"/>
      <c r="E148" s="1484"/>
      <c r="F148" s="1484"/>
      <c r="G148" s="1484"/>
      <c r="H148" s="1484"/>
      <c r="I148" s="1484"/>
      <c r="J148" s="1484"/>
      <c r="K148" s="1485"/>
      <c r="M148" s="175"/>
    </row>
    <row r="149" spans="2:13" ht="14.25" customHeight="1" x14ac:dyDescent="0.25">
      <c r="B149" s="1483"/>
      <c r="C149" s="1484"/>
      <c r="D149" s="1484"/>
      <c r="E149" s="1484"/>
      <c r="F149" s="1484"/>
      <c r="G149" s="1484"/>
      <c r="H149" s="1484"/>
      <c r="I149" s="1484"/>
      <c r="J149" s="1484"/>
      <c r="K149" s="1485"/>
      <c r="M149" s="175"/>
    </row>
    <row r="150" spans="2:13" ht="14.25" customHeight="1" x14ac:dyDescent="0.25">
      <c r="B150" s="1483"/>
      <c r="C150" s="1484"/>
      <c r="D150" s="1484"/>
      <c r="E150" s="1484"/>
      <c r="F150" s="1484"/>
      <c r="G150" s="1484"/>
      <c r="H150" s="1484"/>
      <c r="I150" s="1484"/>
      <c r="J150" s="1484"/>
      <c r="K150" s="1485"/>
      <c r="M150" s="175"/>
    </row>
    <row r="151" spans="2:13" ht="18" customHeight="1" x14ac:dyDescent="0.25">
      <c r="B151" s="1486"/>
      <c r="C151" s="1487"/>
      <c r="D151" s="1487"/>
      <c r="E151" s="1487"/>
      <c r="F151" s="1487"/>
      <c r="G151" s="1487"/>
      <c r="H151" s="1487"/>
      <c r="I151" s="1487"/>
      <c r="J151" s="1487"/>
      <c r="K151" s="1488"/>
      <c r="M151" s="175"/>
    </row>
    <row r="152" spans="2:13" ht="4.3499999999999996" customHeight="1" x14ac:dyDescent="0.25">
      <c r="B152" s="49"/>
      <c r="C152" s="49"/>
      <c r="D152" s="49"/>
      <c r="E152" s="49"/>
      <c r="F152" s="49"/>
      <c r="G152" s="49"/>
      <c r="H152" s="49"/>
      <c r="I152" s="49"/>
      <c r="J152" s="49"/>
      <c r="K152" s="49"/>
    </row>
    <row r="153" spans="2:13" ht="33" customHeight="1" x14ac:dyDescent="0.25">
      <c r="B153" s="49" t="s">
        <v>182</v>
      </c>
      <c r="C153" s="49"/>
      <c r="D153" s="49"/>
      <c r="E153" s="49"/>
      <c r="F153" s="49"/>
      <c r="G153" s="49"/>
      <c r="H153" s="49"/>
      <c r="I153" s="49"/>
      <c r="J153" s="49"/>
      <c r="K153" s="49"/>
    </row>
    <row r="154" spans="2:13" x14ac:dyDescent="0.25">
      <c r="B154" s="1479" t="s">
        <v>273</v>
      </c>
      <c r="C154" s="1344"/>
      <c r="D154" s="1344"/>
      <c r="E154" s="1344"/>
      <c r="F154" s="1344"/>
      <c r="G154" s="1344"/>
      <c r="H154" s="1344"/>
      <c r="I154" s="1344"/>
      <c r="J154" s="1344"/>
      <c r="K154" s="1344"/>
    </row>
    <row r="155" spans="2:13" ht="15" customHeight="1" x14ac:dyDescent="0.25">
      <c r="B155" s="1344"/>
      <c r="C155" s="1344"/>
      <c r="D155" s="1344"/>
      <c r="E155" s="1344"/>
      <c r="F155" s="1344"/>
      <c r="G155" s="1344"/>
      <c r="H155" s="1344"/>
      <c r="I155" s="1344"/>
      <c r="J155" s="1344"/>
      <c r="K155" s="1344"/>
    </row>
    <row r="156" spans="2:13" x14ac:dyDescent="0.25">
      <c r="B156" s="1344"/>
      <c r="C156" s="1344"/>
      <c r="D156" s="1344"/>
      <c r="E156" s="1344"/>
      <c r="F156" s="1344"/>
      <c r="G156" s="1344"/>
      <c r="H156" s="1344"/>
      <c r="I156" s="1344"/>
      <c r="J156" s="1344"/>
      <c r="K156" s="1344"/>
    </row>
    <row r="157" spans="2:13" ht="15" x14ac:dyDescent="0.25">
      <c r="B157" s="49"/>
      <c r="C157" s="49"/>
      <c r="D157" s="49"/>
      <c r="E157" s="49"/>
      <c r="F157" s="49"/>
      <c r="G157" s="49"/>
      <c r="H157" s="49"/>
      <c r="I157" s="49"/>
      <c r="J157" s="49"/>
      <c r="K157" s="49"/>
    </row>
    <row r="158" spans="2:13" ht="15" customHeight="1" x14ac:dyDescent="0.25">
      <c r="B158" s="49"/>
      <c r="C158" s="49"/>
      <c r="D158" s="49"/>
      <c r="E158" s="49"/>
      <c r="F158" s="49"/>
      <c r="G158" s="49"/>
      <c r="H158" s="49"/>
      <c r="I158" s="49"/>
      <c r="J158" s="49"/>
      <c r="K158" s="49"/>
    </row>
    <row r="159" spans="2:13" ht="15" customHeight="1" x14ac:dyDescent="0.25">
      <c r="B159" s="1303"/>
      <c r="C159" s="1303"/>
      <c r="D159" s="1303"/>
      <c r="E159" s="49"/>
      <c r="F159" s="49"/>
      <c r="G159" s="49"/>
      <c r="H159" s="49"/>
      <c r="I159" s="49"/>
      <c r="J159" s="49"/>
      <c r="K159" s="49"/>
    </row>
    <row r="160" spans="2:13" ht="25.5" customHeight="1" x14ac:dyDescent="0.25">
      <c r="B160" s="1304" t="s">
        <v>183</v>
      </c>
      <c r="C160" s="1304"/>
      <c r="D160" s="1304"/>
      <c r="E160" s="49"/>
      <c r="F160" s="49"/>
      <c r="G160" s="49"/>
      <c r="H160" s="49"/>
      <c r="I160" s="49"/>
      <c r="J160" s="49"/>
      <c r="K160" s="49"/>
    </row>
    <row r="161" spans="2:11" ht="15" x14ac:dyDescent="0.25">
      <c r="B161" s="49"/>
      <c r="C161" s="49"/>
      <c r="D161" s="49"/>
      <c r="E161" s="49"/>
      <c r="F161" s="49"/>
      <c r="G161" s="49"/>
      <c r="H161" s="49"/>
      <c r="I161" s="49"/>
      <c r="J161" s="49"/>
      <c r="K161" s="49"/>
    </row>
    <row r="162" spans="2:11" ht="15" customHeight="1" x14ac:dyDescent="0.25">
      <c r="B162" s="49"/>
      <c r="C162" s="49"/>
      <c r="D162" s="49"/>
      <c r="E162" s="49"/>
      <c r="F162" s="49"/>
      <c r="G162" s="49"/>
      <c r="H162" s="49"/>
      <c r="I162" s="49"/>
      <c r="J162" s="49"/>
      <c r="K162" s="49"/>
    </row>
    <row r="163" spans="2:11" ht="15" customHeight="1" x14ac:dyDescent="0.25">
      <c r="B163" s="53"/>
      <c r="C163" s="53"/>
      <c r="D163" s="53"/>
      <c r="E163" s="49"/>
      <c r="F163" s="49"/>
      <c r="G163" s="49"/>
      <c r="H163" s="49"/>
      <c r="I163" s="49"/>
      <c r="J163" s="49"/>
      <c r="K163" s="49"/>
    </row>
    <row r="164" spans="2:11" ht="25.5" customHeight="1" x14ac:dyDescent="0.25">
      <c r="B164" s="1444" t="s">
        <v>184</v>
      </c>
      <c r="C164" s="1444"/>
      <c r="D164" s="1444"/>
      <c r="E164" s="49"/>
      <c r="F164" s="49"/>
      <c r="G164" s="49"/>
      <c r="H164" s="49"/>
      <c r="I164" s="49"/>
      <c r="J164" s="49"/>
      <c r="K164" s="49"/>
    </row>
    <row r="165" spans="2:11" ht="15" x14ac:dyDescent="0.25">
      <c r="B165" s="49"/>
      <c r="C165" s="49"/>
      <c r="D165" s="49"/>
      <c r="E165" s="49"/>
      <c r="F165" s="49"/>
      <c r="G165" s="49"/>
      <c r="H165" s="49"/>
      <c r="I165" s="49"/>
      <c r="J165" s="49"/>
      <c r="K165" s="49"/>
    </row>
    <row r="166" spans="2:11" ht="15" x14ac:dyDescent="0.25">
      <c r="B166" s="49"/>
      <c r="C166" s="49"/>
      <c r="D166" s="49"/>
      <c r="E166" s="49"/>
      <c r="F166" s="49"/>
      <c r="G166" s="49"/>
      <c r="H166" s="49"/>
      <c r="I166" s="49"/>
      <c r="J166" s="49"/>
      <c r="K166" s="49"/>
    </row>
    <row r="167" spans="2:11" ht="15" x14ac:dyDescent="0.25">
      <c r="B167" s="53"/>
      <c r="C167" s="53"/>
      <c r="D167" s="53"/>
      <c r="E167" s="49"/>
      <c r="F167" s="49"/>
      <c r="G167" s="49"/>
      <c r="H167" s="49"/>
      <c r="I167" s="49"/>
      <c r="J167" s="49"/>
      <c r="K167" s="49"/>
    </row>
    <row r="168" spans="2:11" ht="25.5" customHeight="1" x14ac:dyDescent="0.25">
      <c r="B168" s="1444" t="s">
        <v>185</v>
      </c>
      <c r="C168" s="1444"/>
      <c r="D168" s="1444"/>
      <c r="E168" s="49"/>
      <c r="F168" s="49"/>
      <c r="G168" s="54" t="s">
        <v>186</v>
      </c>
      <c r="H168" s="1303"/>
      <c r="I168" s="1303"/>
      <c r="J168" s="49"/>
      <c r="K168" s="49"/>
    </row>
    <row r="169" spans="2:11" ht="15" x14ac:dyDescent="0.25">
      <c r="B169" s="49"/>
      <c r="C169" s="49"/>
      <c r="D169" s="49"/>
      <c r="E169" s="49"/>
      <c r="F169" s="49"/>
      <c r="G169" s="49"/>
      <c r="H169" s="49"/>
      <c r="I169" s="49"/>
      <c r="J169" s="49"/>
      <c r="K169" s="49"/>
    </row>
    <row r="170" spans="2:11" ht="15" x14ac:dyDescent="0.25">
      <c r="B170" s="49"/>
      <c r="C170" s="49"/>
      <c r="D170" s="49"/>
      <c r="E170" s="49"/>
      <c r="F170" s="49"/>
      <c r="G170" s="49"/>
      <c r="H170" s="49"/>
      <c r="I170" s="49"/>
      <c r="J170" s="49"/>
      <c r="K170" s="49"/>
    </row>
    <row r="171" spans="2:11" ht="15" x14ac:dyDescent="0.25">
      <c r="B171" s="55" t="s">
        <v>299</v>
      </c>
      <c r="C171" s="49"/>
      <c r="D171" s="49"/>
      <c r="E171" s="49"/>
      <c r="F171" s="49"/>
      <c r="G171" s="49"/>
      <c r="H171" s="49"/>
      <c r="I171" s="49"/>
      <c r="J171" s="49"/>
      <c r="K171" s="56" t="e">
        <f>ThisPage</f>
        <v>#NAME?</v>
      </c>
    </row>
    <row r="172" spans="2:11" x14ac:dyDescent="0.25">
      <c r="B172" s="1344" t="s">
        <v>424</v>
      </c>
      <c r="C172" s="1344"/>
      <c r="D172" s="1344"/>
      <c r="E172" s="1344"/>
      <c r="F172" s="1344"/>
      <c r="G172" s="1344"/>
      <c r="H172" s="1344"/>
      <c r="I172" s="1344"/>
      <c r="J172" s="1344"/>
      <c r="K172" s="1344"/>
    </row>
    <row r="173" spans="2:11" x14ac:dyDescent="0.25">
      <c r="B173" s="1344"/>
      <c r="C173" s="1344"/>
      <c r="D173" s="1344"/>
      <c r="E173" s="1344"/>
      <c r="F173" s="1344"/>
      <c r="G173" s="1344"/>
      <c r="H173" s="1344"/>
      <c r="I173" s="1344"/>
      <c r="J173" s="1344"/>
      <c r="K173" s="1344"/>
    </row>
    <row r="174" spans="2:11" x14ac:dyDescent="0.25">
      <c r="B174" s="1344"/>
      <c r="C174" s="1344"/>
      <c r="D174" s="1344"/>
      <c r="E174" s="1344"/>
      <c r="F174" s="1344"/>
      <c r="G174" s="1344"/>
      <c r="H174" s="1344"/>
      <c r="I174" s="1344"/>
      <c r="J174" s="1344"/>
      <c r="K174" s="1344"/>
    </row>
    <row r="175" spans="2:11" ht="15" x14ac:dyDescent="0.25">
      <c r="B175" s="50" t="s">
        <v>300</v>
      </c>
      <c r="C175" s="49"/>
      <c r="D175" s="49"/>
      <c r="E175" s="49"/>
      <c r="F175" s="49"/>
      <c r="G175" s="49"/>
      <c r="H175" s="49"/>
      <c r="I175" s="49"/>
      <c r="J175" s="49"/>
      <c r="K175" s="56" t="e">
        <f>ThisPage</f>
        <v>#NAME?</v>
      </c>
    </row>
    <row r="176" spans="2:11" x14ac:dyDescent="0.25">
      <c r="B176" s="1447" t="s">
        <v>838</v>
      </c>
      <c r="C176" s="1447"/>
      <c r="D176" s="1447"/>
      <c r="E176" s="1447"/>
      <c r="F176" s="1447"/>
      <c r="G176" s="1447"/>
      <c r="H176" s="1447"/>
      <c r="I176" s="1447"/>
      <c r="J176" s="1447"/>
      <c r="K176" s="1447"/>
    </row>
    <row r="177" spans="2:14" x14ac:dyDescent="0.25">
      <c r="B177" s="1447"/>
      <c r="C177" s="1447"/>
      <c r="D177" s="1447"/>
      <c r="E177" s="1447"/>
      <c r="F177" s="1447"/>
      <c r="G177" s="1447"/>
      <c r="H177" s="1447"/>
      <c r="I177" s="1447"/>
      <c r="J177" s="1447"/>
      <c r="K177" s="1447"/>
    </row>
    <row r="178" spans="2:14" ht="15" x14ac:dyDescent="0.25">
      <c r="B178" s="57"/>
      <c r="C178" s="49"/>
      <c r="D178" s="49"/>
      <c r="E178" s="49"/>
      <c r="F178" s="49"/>
      <c r="G178" s="49"/>
      <c r="H178" s="49"/>
      <c r="I178" s="49"/>
      <c r="J178" s="49"/>
      <c r="K178" s="49"/>
    </row>
    <row r="179" spans="2:14" ht="19.7" customHeight="1" x14ac:dyDescent="0.25">
      <c r="B179" s="1222" t="s">
        <v>839</v>
      </c>
      <c r="C179" s="1222"/>
      <c r="D179" s="1222"/>
      <c r="E179" s="1269"/>
      <c r="F179" s="1269"/>
      <c r="G179" s="1269"/>
      <c r="H179" s="1269"/>
      <c r="I179" s="1269"/>
      <c r="J179" s="1269"/>
      <c r="K179" s="66" t="e">
        <f>ThisPage</f>
        <v>#NAME?</v>
      </c>
    </row>
    <row r="180" spans="2:14" ht="15" x14ac:dyDescent="0.25">
      <c r="B180" s="1226" t="s">
        <v>837</v>
      </c>
      <c r="C180" s="1354"/>
      <c r="D180" s="1354"/>
      <c r="E180" s="1477"/>
      <c r="F180" s="1477"/>
      <c r="G180" s="1477"/>
      <c r="H180" s="1477"/>
      <c r="I180" s="1477"/>
      <c r="J180" s="173"/>
      <c r="K180" s="173"/>
      <c r="M180" s="174"/>
      <c r="N180" s="174"/>
    </row>
    <row r="181" spans="2:14" ht="15" x14ac:dyDescent="0.25">
      <c r="B181" s="1448" t="s">
        <v>83</v>
      </c>
      <c r="C181" s="1449"/>
      <c r="D181" s="1449"/>
      <c r="E181" s="1477"/>
      <c r="F181" s="1477"/>
      <c r="G181" s="1477"/>
      <c r="H181" s="1477"/>
      <c r="I181" s="1477"/>
      <c r="J181" s="173"/>
      <c r="K181" s="173"/>
      <c r="M181" s="174"/>
      <c r="N181" s="174"/>
    </row>
    <row r="182" spans="2:14" ht="15" x14ac:dyDescent="0.25">
      <c r="B182" s="1448" t="s">
        <v>274</v>
      </c>
      <c r="C182" s="1449"/>
      <c r="D182" s="1449"/>
      <c r="E182" s="1477"/>
      <c r="F182" s="1477"/>
      <c r="G182" s="1477"/>
      <c r="H182" s="1477"/>
      <c r="I182" s="1477"/>
      <c r="J182" s="173"/>
      <c r="K182" s="173"/>
      <c r="M182" s="174"/>
      <c r="N182" s="174"/>
    </row>
    <row r="183" spans="2:14" ht="14.25" customHeight="1" x14ac:dyDescent="0.25">
      <c r="B183" s="1489" t="s">
        <v>84</v>
      </c>
      <c r="C183" s="1490"/>
      <c r="D183" s="1491"/>
      <c r="E183" s="1498"/>
      <c r="F183" s="1499"/>
      <c r="G183" s="1499"/>
      <c r="H183" s="1499"/>
      <c r="I183" s="1500"/>
      <c r="J183" s="173"/>
      <c r="K183" s="173"/>
      <c r="M183" s="174"/>
      <c r="N183" s="174"/>
    </row>
    <row r="184" spans="2:14" ht="14.25" customHeight="1" x14ac:dyDescent="0.25">
      <c r="B184" s="1492"/>
      <c r="C184" s="1493"/>
      <c r="D184" s="1494"/>
      <c r="E184" s="1501"/>
      <c r="F184" s="1502"/>
      <c r="G184" s="1502"/>
      <c r="H184" s="1502"/>
      <c r="I184" s="1503"/>
      <c r="J184" s="173"/>
      <c r="K184" s="173"/>
      <c r="M184" s="174"/>
      <c r="N184" s="174"/>
    </row>
    <row r="185" spans="2:14" ht="14.25" customHeight="1" x14ac:dyDescent="0.25">
      <c r="B185" s="1495"/>
      <c r="C185" s="1496"/>
      <c r="D185" s="1497"/>
      <c r="E185" s="1504"/>
      <c r="F185" s="1505"/>
      <c r="G185" s="1505"/>
      <c r="H185" s="1505"/>
      <c r="I185" s="1506"/>
      <c r="J185" s="173"/>
      <c r="K185" s="173"/>
      <c r="M185" s="174"/>
      <c r="N185" s="174"/>
    </row>
    <row r="186" spans="2:14" ht="14.25" customHeight="1" x14ac:dyDescent="0.25">
      <c r="B186" s="788" t="s">
        <v>678</v>
      </c>
      <c r="C186" s="775"/>
      <c r="D186" s="776"/>
      <c r="E186" s="1477"/>
      <c r="F186" s="1477"/>
      <c r="G186" s="1477"/>
      <c r="H186" s="1477"/>
      <c r="I186" s="1477"/>
      <c r="J186" s="173"/>
      <c r="K186" s="173"/>
      <c r="M186" s="174"/>
      <c r="N186" s="174"/>
    </row>
    <row r="187" spans="2:14" ht="17.100000000000001" customHeight="1" x14ac:dyDescent="0.25">
      <c r="B187" s="1226" t="s">
        <v>679</v>
      </c>
      <c r="C187" s="1354"/>
      <c r="D187" s="1227"/>
      <c r="E187" s="1477"/>
      <c r="F187" s="1477"/>
      <c r="G187" s="1477"/>
      <c r="H187" s="1477"/>
      <c r="I187" s="1477"/>
      <c r="J187" s="173"/>
      <c r="K187" s="173"/>
      <c r="M187" s="174"/>
      <c r="N187" s="174"/>
    </row>
    <row r="188" spans="2:14" ht="28.5" customHeight="1" x14ac:dyDescent="0.25">
      <c r="B188" s="1226" t="s">
        <v>840</v>
      </c>
      <c r="C188" s="1354"/>
      <c r="D188" s="1227"/>
      <c r="E188" s="1477"/>
      <c r="F188" s="1477"/>
      <c r="G188" s="1477"/>
      <c r="H188" s="1477"/>
      <c r="I188" s="1477"/>
      <c r="J188" s="173"/>
      <c r="K188" s="173"/>
      <c r="M188" s="174"/>
      <c r="N188" s="174"/>
    </row>
    <row r="189" spans="2:14" ht="15" x14ac:dyDescent="0.25">
      <c r="B189" s="59"/>
      <c r="C189" s="59"/>
      <c r="D189" s="59"/>
      <c r="E189" s="60"/>
      <c r="F189" s="60"/>
      <c r="G189" s="60"/>
      <c r="H189" s="60"/>
      <c r="I189" s="60"/>
      <c r="J189" s="60"/>
      <c r="K189" s="60"/>
    </row>
    <row r="190" spans="2:14" ht="7.5" customHeight="1" x14ac:dyDescent="0.25">
      <c r="B190" s="61"/>
      <c r="C190" s="61"/>
      <c r="D190" s="61"/>
      <c r="E190" s="61"/>
      <c r="F190" s="61"/>
      <c r="G190" s="62"/>
      <c r="H190" s="60"/>
      <c r="I190" s="60"/>
      <c r="J190" s="60"/>
      <c r="K190" s="60"/>
    </row>
    <row r="191" spans="2:14" ht="30.75" customHeight="1" x14ac:dyDescent="0.25">
      <c r="B191" s="1478" t="s">
        <v>841</v>
      </c>
      <c r="C191" s="1478"/>
      <c r="D191" s="1478"/>
      <c r="E191" s="1478"/>
      <c r="F191" s="1478"/>
      <c r="G191" s="1478"/>
      <c r="H191" s="1478"/>
      <c r="I191" s="1478"/>
      <c r="J191" s="1478"/>
      <c r="K191" s="1478"/>
    </row>
    <row r="192" spans="2:14" ht="15" x14ac:dyDescent="0.25">
      <c r="B192" s="63"/>
      <c r="C192" s="59"/>
      <c r="D192" s="59"/>
      <c r="E192" s="60"/>
      <c r="F192" s="60"/>
      <c r="G192" s="60"/>
      <c r="H192" s="60"/>
      <c r="I192" s="60"/>
      <c r="J192" s="60"/>
      <c r="K192" s="60"/>
    </row>
    <row r="193" spans="2:11" ht="15" x14ac:dyDescent="0.25">
      <c r="B193" s="50" t="s">
        <v>301</v>
      </c>
      <c r="C193" s="64"/>
      <c r="D193" s="64"/>
      <c r="E193" s="60"/>
      <c r="F193" s="60"/>
      <c r="G193" s="60"/>
      <c r="H193" s="60"/>
      <c r="I193" s="60"/>
      <c r="J193" s="60"/>
      <c r="K193" s="65" t="e">
        <f>ThisPage</f>
        <v>#NAME?</v>
      </c>
    </row>
    <row r="194" spans="2:11" ht="14.25" customHeight="1" x14ac:dyDescent="0.25">
      <c r="B194" s="1454" t="s">
        <v>305</v>
      </c>
      <c r="C194" s="1454"/>
      <c r="D194" s="1454"/>
      <c r="E194" s="1454"/>
      <c r="F194" s="1454"/>
      <c r="G194" s="1454"/>
      <c r="H194" s="1454"/>
      <c r="I194" s="1454"/>
      <c r="J194" s="1454"/>
      <c r="K194" s="1454"/>
    </row>
    <row r="195" spans="2:11" x14ac:dyDescent="0.25">
      <c r="B195" s="1454"/>
      <c r="C195" s="1454"/>
      <c r="D195" s="1454"/>
      <c r="E195" s="1454"/>
      <c r="F195" s="1454"/>
      <c r="G195" s="1454"/>
      <c r="H195" s="1454"/>
      <c r="I195" s="1454"/>
      <c r="J195" s="1454"/>
      <c r="K195" s="1454"/>
    </row>
    <row r="196" spans="2:11" x14ac:dyDescent="0.25">
      <c r="B196" s="1454"/>
      <c r="C196" s="1454"/>
      <c r="D196" s="1454"/>
      <c r="E196" s="1454"/>
      <c r="F196" s="1454"/>
      <c r="G196" s="1454"/>
      <c r="H196" s="1454"/>
      <c r="I196" s="1454"/>
      <c r="J196" s="1454"/>
      <c r="K196" s="1454"/>
    </row>
    <row r="197" spans="2:11" x14ac:dyDescent="0.25">
      <c r="B197" s="1454"/>
      <c r="C197" s="1454"/>
      <c r="D197" s="1454"/>
      <c r="E197" s="1454"/>
      <c r="F197" s="1454"/>
      <c r="G197" s="1454"/>
      <c r="H197" s="1454"/>
      <c r="I197" s="1454"/>
      <c r="J197" s="1454"/>
      <c r="K197" s="1454"/>
    </row>
    <row r="198" spans="2:11" x14ac:dyDescent="0.25">
      <c r="B198" s="1454"/>
      <c r="C198" s="1454"/>
      <c r="D198" s="1454"/>
      <c r="E198" s="1454"/>
      <c r="F198" s="1454"/>
      <c r="G198" s="1454"/>
      <c r="H198" s="1454"/>
      <c r="I198" s="1454"/>
      <c r="J198" s="1454"/>
      <c r="K198" s="1454"/>
    </row>
    <row r="199" spans="2:11" ht="19.5" customHeight="1" x14ac:dyDescent="0.25">
      <c r="B199" s="1323" t="s">
        <v>689</v>
      </c>
      <c r="C199" s="1323"/>
      <c r="D199" s="1323"/>
      <c r="E199" s="1323"/>
      <c r="F199" s="1323"/>
      <c r="G199" s="1323"/>
      <c r="H199" s="1323"/>
      <c r="I199" s="1323"/>
      <c r="J199" s="1323"/>
      <c r="K199" s="66" t="e">
        <f>ThisPage</f>
        <v>#NAME?</v>
      </c>
    </row>
    <row r="200" spans="2:11" ht="15" x14ac:dyDescent="0.25">
      <c r="B200" s="1302" t="s">
        <v>78</v>
      </c>
      <c r="C200" s="1302"/>
      <c r="D200" s="1328" t="s">
        <v>79</v>
      </c>
      <c r="E200" s="1329"/>
      <c r="F200" s="1302" t="s">
        <v>569</v>
      </c>
      <c r="G200" s="1302"/>
      <c r="H200" s="1302" t="s">
        <v>570</v>
      </c>
      <c r="I200" s="1302"/>
      <c r="J200" s="49"/>
      <c r="K200" s="49"/>
    </row>
    <row r="201" spans="2:11" ht="15" x14ac:dyDescent="0.25">
      <c r="B201" s="1310" t="s">
        <v>576</v>
      </c>
      <c r="C201" s="1310"/>
      <c r="D201" s="1314"/>
      <c r="E201" s="1314"/>
      <c r="F201" s="1314"/>
      <c r="G201" s="1314"/>
      <c r="H201" s="1314"/>
      <c r="I201" s="1314"/>
      <c r="J201" s="49"/>
      <c r="K201" s="49"/>
    </row>
    <row r="202" spans="2:11" ht="15" x14ac:dyDescent="0.25">
      <c r="B202" s="1283" t="s">
        <v>574</v>
      </c>
      <c r="C202" s="1284"/>
      <c r="D202" s="1324"/>
      <c r="E202" s="1325"/>
      <c r="F202" s="1324"/>
      <c r="G202" s="1325"/>
      <c r="H202" s="1324"/>
      <c r="I202" s="1325"/>
      <c r="J202" s="49"/>
      <c r="K202" s="49"/>
    </row>
    <row r="203" spans="2:11" ht="15" x14ac:dyDescent="0.25">
      <c r="B203" s="1310" t="s">
        <v>275</v>
      </c>
      <c r="C203" s="1310"/>
      <c r="D203" s="1321"/>
      <c r="E203" s="1322"/>
      <c r="F203" s="1321"/>
      <c r="G203" s="1322"/>
      <c r="H203" s="1314"/>
      <c r="I203" s="1314"/>
      <c r="J203" s="49"/>
      <c r="K203" s="49"/>
    </row>
    <row r="204" spans="2:11" ht="15" x14ac:dyDescent="0.25">
      <c r="B204" s="1310" t="s">
        <v>229</v>
      </c>
      <c r="C204" s="1310"/>
      <c r="D204" s="1314"/>
      <c r="E204" s="1314"/>
      <c r="F204" s="1314"/>
      <c r="G204" s="1314"/>
      <c r="H204" s="1314"/>
      <c r="I204" s="1314"/>
      <c r="J204" s="49"/>
      <c r="K204" s="49"/>
    </row>
    <row r="205" spans="2:11" ht="15" x14ac:dyDescent="0.25">
      <c r="B205" s="1310" t="s">
        <v>69</v>
      </c>
      <c r="C205" s="1310"/>
      <c r="D205" s="1314"/>
      <c r="E205" s="1314"/>
      <c r="F205" s="1314"/>
      <c r="G205" s="1314"/>
      <c r="H205" s="1314"/>
      <c r="I205" s="1314"/>
      <c r="J205" s="49"/>
      <c r="K205" s="49"/>
    </row>
    <row r="206" spans="2:11" ht="15" x14ac:dyDescent="0.25">
      <c r="B206" s="1283" t="s">
        <v>70</v>
      </c>
      <c r="C206" s="1284"/>
      <c r="D206" s="1314"/>
      <c r="E206" s="1314"/>
      <c r="F206" s="1314"/>
      <c r="G206" s="1314"/>
      <c r="H206" s="1314"/>
      <c r="I206" s="1314"/>
      <c r="J206" s="49"/>
      <c r="K206" s="49"/>
    </row>
    <row r="207" spans="2:11" ht="15" x14ac:dyDescent="0.25">
      <c r="B207" s="1303"/>
      <c r="C207" s="1303"/>
      <c r="D207" s="1303"/>
      <c r="E207" s="1303"/>
      <c r="F207" s="49"/>
      <c r="G207" s="49"/>
      <c r="H207" s="49"/>
      <c r="I207" s="49"/>
      <c r="J207" s="49"/>
      <c r="K207" s="49"/>
    </row>
    <row r="208" spans="2:11" ht="15" x14ac:dyDescent="0.25">
      <c r="B208" s="1304" t="s">
        <v>276</v>
      </c>
      <c r="C208" s="1304"/>
      <c r="D208" s="1304"/>
      <c r="E208" s="1304"/>
      <c r="F208" s="1304"/>
      <c r="G208" s="1304"/>
      <c r="H208" s="1304"/>
      <c r="I208" s="1304"/>
      <c r="J208" s="1304"/>
      <c r="K208" s="1304"/>
    </row>
    <row r="209" spans="2:13" ht="15" x14ac:dyDescent="0.25">
      <c r="B209" s="1304" t="s">
        <v>277</v>
      </c>
      <c r="C209" s="1304"/>
      <c r="D209" s="1304"/>
      <c r="E209" s="1304"/>
      <c r="F209" s="1304"/>
      <c r="G209" s="1304"/>
      <c r="H209" s="1304"/>
      <c r="I209" s="1304"/>
      <c r="J209" s="1304"/>
      <c r="K209" s="1304"/>
    </row>
    <row r="210" spans="2:13" ht="15" x14ac:dyDescent="0.25">
      <c r="B210" s="1304" t="s">
        <v>278</v>
      </c>
      <c r="C210" s="1304"/>
      <c r="D210" s="1304"/>
      <c r="E210" s="1304"/>
      <c r="F210" s="1304"/>
      <c r="G210" s="1304"/>
      <c r="H210" s="1304"/>
      <c r="I210" s="1304"/>
      <c r="J210" s="1304"/>
      <c r="K210" s="1304"/>
    </row>
    <row r="211" spans="2:13" ht="3" customHeight="1" x14ac:dyDescent="0.25">
      <c r="B211" s="49"/>
      <c r="C211" s="49"/>
      <c r="D211" s="49"/>
      <c r="E211" s="49"/>
      <c r="F211" s="49"/>
      <c r="G211" s="49"/>
      <c r="H211" s="49"/>
      <c r="I211" s="49"/>
      <c r="J211" s="49"/>
      <c r="K211" s="49"/>
    </row>
    <row r="212" spans="2:13" s="41" customFormat="1" ht="19.7" customHeight="1" x14ac:dyDescent="0.25">
      <c r="B212" s="1222" t="s">
        <v>688</v>
      </c>
      <c r="C212" s="1222"/>
      <c r="D212" s="1222"/>
      <c r="E212" s="1222"/>
      <c r="F212" s="1222"/>
      <c r="G212" s="1222"/>
      <c r="H212" s="1222"/>
      <c r="I212" s="1222"/>
      <c r="J212" s="1222"/>
      <c r="K212" s="58" t="e">
        <f>ThisPage</f>
        <v>#NAME?</v>
      </c>
    </row>
    <row r="213" spans="2:13" ht="15" x14ac:dyDescent="0.25">
      <c r="B213" s="1232" t="s">
        <v>78</v>
      </c>
      <c r="C213" s="1232"/>
      <c r="D213" s="1300" t="s">
        <v>91</v>
      </c>
      <c r="E213" s="1301"/>
      <c r="F213" s="1223" t="s">
        <v>98</v>
      </c>
      <c r="G213" s="1223"/>
      <c r="H213" s="1223"/>
      <c r="I213" s="1223"/>
      <c r="J213" s="1223"/>
      <c r="K213" s="1223"/>
      <c r="M213" s="175"/>
    </row>
    <row r="214" spans="2:13" ht="31.5" customHeight="1" x14ac:dyDescent="0.25">
      <c r="B214" s="1310" t="s">
        <v>573</v>
      </c>
      <c r="C214" s="1310"/>
      <c r="D214" s="1233"/>
      <c r="E214" s="1233"/>
      <c r="F214" s="1327"/>
      <c r="G214" s="1327"/>
      <c r="H214" s="1327"/>
      <c r="I214" s="1327"/>
      <c r="J214" s="1327"/>
      <c r="K214" s="1327"/>
      <c r="M214" s="175"/>
    </row>
    <row r="215" spans="2:13" ht="15" x14ac:dyDescent="0.25">
      <c r="B215" s="1283" t="s">
        <v>574</v>
      </c>
      <c r="C215" s="1284"/>
      <c r="D215" s="1312"/>
      <c r="E215" s="1313"/>
      <c r="F215" s="1294"/>
      <c r="G215" s="1256"/>
      <c r="H215" s="1256"/>
      <c r="I215" s="1257"/>
      <c r="J215" s="295"/>
      <c r="K215" s="295"/>
      <c r="M215" s="175"/>
    </row>
    <row r="216" spans="2:13" ht="15" x14ac:dyDescent="0.25">
      <c r="B216" s="1310" t="s">
        <v>68</v>
      </c>
      <c r="C216" s="1310"/>
      <c r="D216" s="1311"/>
      <c r="E216" s="1311"/>
      <c r="F216" s="1270"/>
      <c r="G216" s="1270"/>
      <c r="H216" s="1270"/>
      <c r="I216" s="1270"/>
      <c r="J216" s="1270"/>
      <c r="K216" s="1270"/>
      <c r="M216" s="175"/>
    </row>
    <row r="217" spans="2:13" ht="15" x14ac:dyDescent="0.25">
      <c r="B217" s="1310" t="s">
        <v>229</v>
      </c>
      <c r="C217" s="1310"/>
      <c r="D217" s="1311"/>
      <c r="E217" s="1311"/>
      <c r="F217" s="1270"/>
      <c r="G217" s="1270"/>
      <c r="H217" s="1270"/>
      <c r="I217" s="1270"/>
      <c r="J217" s="1270"/>
      <c r="K217" s="1270"/>
      <c r="M217" s="175"/>
    </row>
    <row r="218" spans="2:13" ht="15" x14ac:dyDescent="0.25">
      <c r="B218" s="1310" t="s">
        <v>69</v>
      </c>
      <c r="C218" s="1310"/>
      <c r="D218" s="1311"/>
      <c r="E218" s="1311"/>
      <c r="F218" s="1270"/>
      <c r="G218" s="1270"/>
      <c r="H218" s="1270"/>
      <c r="I218" s="1270"/>
      <c r="J218" s="1270"/>
      <c r="K218" s="1270"/>
      <c r="M218" s="175"/>
    </row>
    <row r="219" spans="2:13" ht="15" x14ac:dyDescent="0.25">
      <c r="B219" s="1283" t="s">
        <v>70</v>
      </c>
      <c r="C219" s="1284"/>
      <c r="D219" s="1311"/>
      <c r="E219" s="1311"/>
      <c r="F219" s="1270"/>
      <c r="G219" s="1270"/>
      <c r="H219" s="1270"/>
      <c r="I219" s="1270"/>
      <c r="J219" s="1270"/>
      <c r="K219" s="1270"/>
      <c r="M219" s="175"/>
    </row>
    <row r="220" spans="2:13" ht="15" x14ac:dyDescent="0.25">
      <c r="B220" s="77"/>
      <c r="C220" s="77"/>
      <c r="D220" s="342"/>
      <c r="E220" s="342"/>
      <c r="F220" s="770"/>
      <c r="G220" s="770"/>
      <c r="H220" s="770"/>
      <c r="I220" s="770"/>
      <c r="J220" s="770"/>
      <c r="K220" s="770"/>
      <c r="M220" s="174"/>
    </row>
    <row r="221" spans="2:13" ht="15" x14ac:dyDescent="0.25">
      <c r="B221" s="805" t="s">
        <v>690</v>
      </c>
      <c r="C221" s="77"/>
      <c r="D221" s="342"/>
      <c r="E221" s="342"/>
      <c r="F221" s="770"/>
      <c r="G221" s="770"/>
      <c r="H221" s="770"/>
      <c r="I221" s="770"/>
      <c r="J221" s="770"/>
      <c r="K221" s="770"/>
      <c r="M221" s="174"/>
    </row>
    <row r="222" spans="2:13" ht="15" x14ac:dyDescent="0.25">
      <c r="B222" s="49"/>
      <c r="C222" s="49"/>
      <c r="D222" s="49"/>
      <c r="E222" s="49"/>
      <c r="F222" s="49"/>
      <c r="G222" s="49"/>
      <c r="H222" s="49"/>
      <c r="I222" s="49"/>
      <c r="J222" s="49"/>
      <c r="K222" s="49"/>
    </row>
    <row r="223" spans="2:13" ht="15" x14ac:dyDescent="0.25">
      <c r="B223" s="1222" t="s">
        <v>687</v>
      </c>
      <c r="C223" s="1222"/>
      <c r="D223" s="1222"/>
      <c r="E223" s="1222"/>
      <c r="F223" s="1222"/>
      <c r="G223" s="1222"/>
      <c r="H223" s="1222"/>
      <c r="I223" s="1222"/>
      <c r="J223" s="1222"/>
      <c r="K223" s="49"/>
    </row>
    <row r="224" spans="2:13" ht="26.25" customHeight="1" x14ac:dyDescent="0.25">
      <c r="B224" s="409" t="s">
        <v>565</v>
      </c>
      <c r="C224" s="440" t="s">
        <v>566</v>
      </c>
      <c r="D224" s="444" t="s">
        <v>577</v>
      </c>
      <c r="E224" s="410" t="s">
        <v>222</v>
      </c>
      <c r="F224" s="1318" t="s">
        <v>568</v>
      </c>
      <c r="G224" s="1319"/>
      <c r="H224" s="1319"/>
      <c r="I224" s="1320"/>
      <c r="J224" s="49"/>
      <c r="K224" s="49"/>
    </row>
    <row r="225" spans="2:13" ht="15" x14ac:dyDescent="0.25">
      <c r="B225" s="441"/>
      <c r="C225" s="441"/>
      <c r="D225" s="441"/>
      <c r="E225" s="441"/>
      <c r="F225" s="1210"/>
      <c r="G225" s="1225"/>
      <c r="H225" s="1225"/>
      <c r="I225" s="1211"/>
      <c r="J225" s="49"/>
      <c r="K225" s="49"/>
    </row>
    <row r="226" spans="2:13" ht="15" x14ac:dyDescent="0.25">
      <c r="B226" s="441"/>
      <c r="C226" s="441"/>
      <c r="D226" s="441"/>
      <c r="E226" s="441"/>
      <c r="F226" s="1210"/>
      <c r="G226" s="1225"/>
      <c r="H226" s="1225"/>
      <c r="I226" s="1211"/>
      <c r="J226" s="49"/>
      <c r="K226" s="49"/>
    </row>
    <row r="227" spans="2:13" ht="15" x14ac:dyDescent="0.25">
      <c r="B227" s="49"/>
      <c r="C227" s="49"/>
      <c r="D227" s="49"/>
      <c r="E227" s="49"/>
      <c r="F227" s="49"/>
      <c r="G227" s="49"/>
      <c r="H227" s="49"/>
      <c r="I227" s="49"/>
      <c r="J227" s="49"/>
      <c r="K227" s="49"/>
    </row>
    <row r="228" spans="2:13" ht="15" x14ac:dyDescent="0.25">
      <c r="B228" s="51" t="s">
        <v>699</v>
      </c>
      <c r="C228" s="51"/>
      <c r="D228" s="51"/>
      <c r="E228" s="51"/>
      <c r="F228" s="51"/>
      <c r="G228" s="51"/>
      <c r="H228" s="49"/>
      <c r="I228" s="49"/>
      <c r="J228" s="49"/>
      <c r="K228" s="56" t="e">
        <f>ThisPage</f>
        <v>#NAME?</v>
      </c>
    </row>
    <row r="229" spans="2:13" x14ac:dyDescent="0.25">
      <c r="B229" s="1317" t="s">
        <v>380</v>
      </c>
      <c r="C229" s="1317"/>
      <c r="D229" s="1317"/>
      <c r="E229" s="1317"/>
      <c r="F229" s="1317"/>
      <c r="G229" s="1317"/>
      <c r="H229" s="1317"/>
      <c r="I229" s="1317"/>
      <c r="J229" s="1317"/>
      <c r="K229" s="1317"/>
    </row>
    <row r="230" spans="2:13" x14ac:dyDescent="0.25">
      <c r="B230" s="1317"/>
      <c r="C230" s="1317"/>
      <c r="D230" s="1317"/>
      <c r="E230" s="1317"/>
      <c r="F230" s="1317"/>
      <c r="G230" s="1317"/>
      <c r="H230" s="1317"/>
      <c r="I230" s="1317"/>
      <c r="J230" s="1317"/>
      <c r="K230" s="1317"/>
    </row>
    <row r="231" spans="2:13" x14ac:dyDescent="0.25">
      <c r="B231" s="1317"/>
      <c r="C231" s="1317"/>
      <c r="D231" s="1317"/>
      <c r="E231" s="1317"/>
      <c r="F231" s="1317"/>
      <c r="G231" s="1317"/>
      <c r="H231" s="1317"/>
      <c r="I231" s="1317"/>
      <c r="J231" s="1317"/>
      <c r="K231" s="1317"/>
    </row>
    <row r="232" spans="2:13" ht="15" x14ac:dyDescent="0.25">
      <c r="B232" s="49"/>
      <c r="C232" s="49"/>
      <c r="D232" s="49"/>
      <c r="E232" s="49"/>
      <c r="F232" s="49"/>
      <c r="G232" s="49"/>
      <c r="H232" s="49"/>
      <c r="I232" s="49"/>
      <c r="J232" s="49"/>
      <c r="K232" s="49"/>
    </row>
    <row r="233" spans="2:13" ht="19.7" customHeight="1" x14ac:dyDescent="0.25">
      <c r="B233" s="1222" t="s">
        <v>704</v>
      </c>
      <c r="C233" s="1222"/>
      <c r="D233" s="1222"/>
      <c r="E233" s="1222"/>
      <c r="F233" s="1222"/>
      <c r="G233" s="1222"/>
      <c r="H233" s="1222"/>
      <c r="I233" s="1222"/>
      <c r="J233" s="1222"/>
      <c r="K233" s="58" t="e">
        <f>ThisPage</f>
        <v>#NAME?</v>
      </c>
    </row>
    <row r="234" spans="2:13" ht="30" customHeight="1" x14ac:dyDescent="0.25">
      <c r="B234" s="1238" t="s">
        <v>74</v>
      </c>
      <c r="C234" s="1239"/>
      <c r="D234" s="1239"/>
      <c r="E234" s="1279"/>
      <c r="F234" s="1318" t="s">
        <v>75</v>
      </c>
      <c r="G234" s="1320"/>
      <c r="H234" s="460" t="s">
        <v>427</v>
      </c>
      <c r="I234" s="1223" t="s">
        <v>428</v>
      </c>
      <c r="J234" s="1223"/>
      <c r="K234" s="67" t="s">
        <v>77</v>
      </c>
      <c r="M234" s="175"/>
    </row>
    <row r="235" spans="2:13" ht="15" x14ac:dyDescent="0.25">
      <c r="B235" s="1333"/>
      <c r="C235" s="1334"/>
      <c r="D235" s="1334"/>
      <c r="E235" s="1335"/>
      <c r="F235" s="1330"/>
      <c r="G235" s="1331"/>
      <c r="H235" s="474"/>
      <c r="I235" s="1315"/>
      <c r="J235" s="1316"/>
      <c r="K235" s="68"/>
      <c r="M235" s="175"/>
    </row>
    <row r="236" spans="2:13" ht="15" x14ac:dyDescent="0.25">
      <c r="B236" s="1333"/>
      <c r="C236" s="1334"/>
      <c r="D236" s="1334"/>
      <c r="E236" s="1335"/>
      <c r="F236" s="1330"/>
      <c r="G236" s="1331"/>
      <c r="H236" s="475"/>
      <c r="I236" s="1315"/>
      <c r="J236" s="1316"/>
      <c r="K236" s="68"/>
      <c r="M236" s="175"/>
    </row>
    <row r="237" spans="2:13" ht="15" x14ac:dyDescent="0.25">
      <c r="B237" s="1336"/>
      <c r="C237" s="1336"/>
      <c r="D237" s="1336"/>
      <c r="E237" s="1336"/>
      <c r="F237" s="1338"/>
      <c r="G237" s="1338"/>
      <c r="H237" s="474"/>
      <c r="I237" s="1337"/>
      <c r="J237" s="1337"/>
      <c r="K237" s="68"/>
      <c r="M237" s="175"/>
    </row>
    <row r="238" spans="2:13" ht="15" x14ac:dyDescent="0.25">
      <c r="B238" s="1336"/>
      <c r="C238" s="1336"/>
      <c r="D238" s="1336"/>
      <c r="E238" s="1336"/>
      <c r="F238" s="1338"/>
      <c r="G238" s="1338"/>
      <c r="H238" s="475"/>
      <c r="I238" s="1315"/>
      <c r="J238" s="1316"/>
      <c r="K238" s="68"/>
      <c r="M238" s="175"/>
    </row>
    <row r="239" spans="2:13" ht="15" x14ac:dyDescent="0.25">
      <c r="B239" s="49"/>
      <c r="C239" s="49"/>
      <c r="D239" s="49"/>
      <c r="E239" s="49"/>
      <c r="F239" s="49"/>
      <c r="G239" s="49"/>
      <c r="H239" s="49"/>
      <c r="I239" s="49"/>
      <c r="J239" s="49"/>
      <c r="K239" s="49"/>
    </row>
    <row r="240" spans="2:13" ht="15" x14ac:dyDescent="0.25">
      <c r="B240" s="51" t="s">
        <v>707</v>
      </c>
      <c r="C240" s="49"/>
      <c r="D240" s="49"/>
      <c r="E240" s="49"/>
      <c r="F240" s="49"/>
      <c r="G240" s="49"/>
      <c r="H240" s="49"/>
      <c r="I240" s="49"/>
      <c r="J240" s="49"/>
      <c r="K240" s="56" t="e">
        <f>ThisPage</f>
        <v>#NAME?</v>
      </c>
    </row>
    <row r="241" spans="2:14" ht="11.45" customHeight="1" x14ac:dyDescent="0.25">
      <c r="B241" s="1317" t="s">
        <v>582</v>
      </c>
      <c r="C241" s="1317"/>
      <c r="D241" s="1317"/>
      <c r="E241" s="1317"/>
      <c r="F241" s="1317"/>
      <c r="G241" s="1317"/>
      <c r="H241" s="1317"/>
      <c r="I241" s="1317"/>
      <c r="J241" s="1317"/>
      <c r="K241" s="1317"/>
    </row>
    <row r="242" spans="2:14" ht="15" customHeight="1" x14ac:dyDescent="0.25">
      <c r="B242" s="1317"/>
      <c r="C242" s="1317"/>
      <c r="D242" s="1317"/>
      <c r="E242" s="1317"/>
      <c r="F242" s="1317"/>
      <c r="G242" s="1317"/>
      <c r="H242" s="1317"/>
      <c r="I242" s="1317"/>
      <c r="J242" s="1317"/>
      <c r="K242" s="1317"/>
    </row>
    <row r="243" spans="2:14" ht="5.45" customHeight="1" x14ac:dyDescent="0.25">
      <c r="B243" s="69"/>
      <c r="C243" s="69"/>
      <c r="D243" s="69"/>
      <c r="E243" s="69"/>
      <c r="F243" s="69"/>
      <c r="G243" s="69"/>
      <c r="H243" s="69"/>
      <c r="I243" s="69"/>
      <c r="J243" s="69"/>
      <c r="K243" s="69"/>
    </row>
    <row r="244" spans="2:14" x14ac:dyDescent="0.25">
      <c r="B244" s="1332"/>
      <c r="C244" s="1278"/>
      <c r="D244" s="1278"/>
      <c r="E244" s="1278"/>
      <c r="F244" s="1278"/>
      <c r="G244" s="1278"/>
      <c r="H244" s="1278"/>
      <c r="I244" s="1278"/>
      <c r="J244" s="1278"/>
      <c r="K244" s="1278"/>
      <c r="M244" s="175"/>
      <c r="N244" s="174"/>
    </row>
    <row r="245" spans="2:14" x14ac:dyDescent="0.25">
      <c r="B245" s="1278"/>
      <c r="C245" s="1278"/>
      <c r="D245" s="1278"/>
      <c r="E245" s="1278"/>
      <c r="F245" s="1278"/>
      <c r="G245" s="1278"/>
      <c r="H245" s="1278"/>
      <c r="I245" s="1278"/>
      <c r="J245" s="1278"/>
      <c r="K245" s="1278"/>
      <c r="M245" s="175"/>
      <c r="N245" s="174"/>
    </row>
    <row r="246" spans="2:14" x14ac:dyDescent="0.25">
      <c r="B246" s="1278"/>
      <c r="C246" s="1278"/>
      <c r="D246" s="1278"/>
      <c r="E246" s="1278"/>
      <c r="F246" s="1278"/>
      <c r="G246" s="1278"/>
      <c r="H246" s="1278"/>
      <c r="I246" s="1278"/>
      <c r="J246" s="1278"/>
      <c r="K246" s="1278"/>
      <c r="M246" s="175"/>
      <c r="N246" s="174"/>
    </row>
    <row r="247" spans="2:14" x14ac:dyDescent="0.25">
      <c r="B247" s="1278"/>
      <c r="C247" s="1278"/>
      <c r="D247" s="1278"/>
      <c r="E247" s="1278"/>
      <c r="F247" s="1278"/>
      <c r="G247" s="1278"/>
      <c r="H247" s="1278"/>
      <c r="I247" s="1278"/>
      <c r="J247" s="1278"/>
      <c r="K247" s="1278"/>
      <c r="M247" s="175"/>
      <c r="N247" s="174"/>
    </row>
    <row r="248" spans="2:14" x14ac:dyDescent="0.25">
      <c r="B248" s="1278"/>
      <c r="C248" s="1278"/>
      <c r="D248" s="1278"/>
      <c r="E248" s="1278"/>
      <c r="F248" s="1278"/>
      <c r="G248" s="1278"/>
      <c r="H248" s="1278"/>
      <c r="I248" s="1278"/>
      <c r="J248" s="1278"/>
      <c r="K248" s="1278"/>
      <c r="M248" s="175"/>
      <c r="N248" s="174"/>
    </row>
    <row r="249" spans="2:14" x14ac:dyDescent="0.25">
      <c r="B249" s="1278"/>
      <c r="C249" s="1278"/>
      <c r="D249" s="1278"/>
      <c r="E249" s="1278"/>
      <c r="F249" s="1278"/>
      <c r="G249" s="1278"/>
      <c r="H249" s="1278"/>
      <c r="I249" s="1278"/>
      <c r="J249" s="1278"/>
      <c r="K249" s="1278"/>
      <c r="M249" s="175"/>
      <c r="N249" s="174"/>
    </row>
    <row r="250" spans="2:14" x14ac:dyDescent="0.25">
      <c r="B250" s="1278"/>
      <c r="C250" s="1278"/>
      <c r="D250" s="1278"/>
      <c r="E250" s="1278"/>
      <c r="F250" s="1278"/>
      <c r="G250" s="1278"/>
      <c r="H250" s="1278"/>
      <c r="I250" s="1278"/>
      <c r="J250" s="1278"/>
      <c r="K250" s="1278"/>
      <c r="M250" s="175"/>
      <c r="N250" s="174"/>
    </row>
    <row r="251" spans="2:14" ht="15" x14ac:dyDescent="0.25">
      <c r="B251" s="729"/>
      <c r="C251" s="729"/>
      <c r="D251" s="729"/>
      <c r="E251" s="729"/>
      <c r="F251" s="729"/>
      <c r="G251" s="729"/>
      <c r="H251" s="729"/>
      <c r="I251" s="729"/>
      <c r="J251" s="729"/>
      <c r="K251" s="729"/>
      <c r="M251" s="174"/>
      <c r="N251" s="174"/>
    </row>
    <row r="252" spans="2:14" ht="15" x14ac:dyDescent="0.25">
      <c r="B252" s="51" t="s">
        <v>701</v>
      </c>
      <c r="C252" s="49"/>
      <c r="D252" s="49"/>
      <c r="E252" s="49"/>
      <c r="F252" s="49"/>
      <c r="G252" s="49"/>
      <c r="H252" s="49"/>
      <c r="I252" s="49"/>
      <c r="J252" s="49"/>
      <c r="K252" s="411"/>
      <c r="M252" s="174"/>
      <c r="N252" s="174"/>
    </row>
    <row r="253" spans="2:14" ht="15" x14ac:dyDescent="0.25">
      <c r="B253" s="49" t="s">
        <v>87</v>
      </c>
      <c r="C253" s="49"/>
      <c r="D253" s="49"/>
      <c r="E253" s="49"/>
      <c r="F253" s="49"/>
      <c r="G253" s="49"/>
      <c r="H253" s="49"/>
      <c r="I253" s="49"/>
      <c r="J253" s="49"/>
      <c r="K253" s="411"/>
      <c r="M253" s="174"/>
      <c r="N253" s="174"/>
    </row>
    <row r="254" spans="2:14" ht="15" x14ac:dyDescent="0.25">
      <c r="B254" s="49"/>
      <c r="C254" s="49"/>
      <c r="D254" s="49"/>
      <c r="E254" s="49"/>
      <c r="F254" s="49"/>
      <c r="G254" s="49"/>
      <c r="H254" s="49"/>
      <c r="I254" s="49"/>
      <c r="J254" s="49"/>
      <c r="K254" s="411"/>
      <c r="M254" s="174"/>
      <c r="N254" s="174"/>
    </row>
    <row r="255" spans="2:14" ht="15" x14ac:dyDescent="0.25">
      <c r="B255" s="1222" t="s">
        <v>705</v>
      </c>
      <c r="C255" s="1222"/>
      <c r="D255" s="1222"/>
      <c r="E255" s="1269"/>
      <c r="F255" s="1269"/>
      <c r="G255" s="1269"/>
      <c r="H255" s="1269"/>
      <c r="I255" s="1269"/>
      <c r="J255" s="1222"/>
      <c r="K255" s="411"/>
      <c r="M255" s="174"/>
      <c r="N255" s="174"/>
    </row>
    <row r="256" spans="2:14" ht="15" x14ac:dyDescent="0.25">
      <c r="B256" s="1232" t="s">
        <v>580</v>
      </c>
      <c r="C256" s="1232"/>
      <c r="D256" s="1232"/>
      <c r="E256" s="1339"/>
      <c r="F256" s="1339"/>
      <c r="G256" s="1339"/>
      <c r="H256" s="1339"/>
      <c r="I256" s="1339"/>
      <c r="J256" s="147"/>
      <c r="K256" s="411"/>
      <c r="M256" s="174"/>
      <c r="N256" s="174"/>
    </row>
    <row r="257" spans="2:14" ht="15" x14ac:dyDescent="0.25">
      <c r="B257" s="1232" t="s">
        <v>93</v>
      </c>
      <c r="C257" s="1232"/>
      <c r="D257" s="1232"/>
      <c r="E257" s="1210"/>
      <c r="F257" s="1225"/>
      <c r="G257" s="1225"/>
      <c r="H257" s="1225"/>
      <c r="I257" s="1211"/>
      <c r="J257" s="147"/>
      <c r="K257" s="411"/>
      <c r="M257" s="174"/>
      <c r="N257" s="174"/>
    </row>
    <row r="258" spans="2:14" ht="15" x14ac:dyDescent="0.25">
      <c r="B258" s="1232" t="s">
        <v>543</v>
      </c>
      <c r="C258" s="1232"/>
      <c r="D258" s="1232"/>
      <c r="E258" s="1210"/>
      <c r="F258" s="1225"/>
      <c r="G258" s="1225"/>
      <c r="H258" s="1225"/>
      <c r="I258" s="1211"/>
      <c r="J258" s="147"/>
      <c r="K258" s="411"/>
      <c r="M258" s="174"/>
      <c r="N258" s="174"/>
    </row>
    <row r="259" spans="2:14" ht="15" x14ac:dyDescent="0.25">
      <c r="B259" s="1232" t="s">
        <v>581</v>
      </c>
      <c r="C259" s="1232"/>
      <c r="D259" s="1232"/>
      <c r="E259" s="1210"/>
      <c r="F259" s="1225"/>
      <c r="G259" s="1225"/>
      <c r="H259" s="1225"/>
      <c r="I259" s="1211"/>
      <c r="J259" s="147"/>
      <c r="K259" s="411"/>
      <c r="M259" s="174"/>
      <c r="N259" s="174"/>
    </row>
    <row r="260" spans="2:14" ht="14.25" customHeight="1" x14ac:dyDescent="0.25">
      <c r="B260" s="1232" t="s">
        <v>93</v>
      </c>
      <c r="C260" s="1232"/>
      <c r="D260" s="1232"/>
      <c r="E260" s="1210"/>
      <c r="F260" s="1225"/>
      <c r="G260" s="1225"/>
      <c r="H260" s="1225"/>
      <c r="I260" s="1211"/>
      <c r="J260" s="147"/>
      <c r="K260" s="411"/>
      <c r="M260" s="174"/>
      <c r="N260" s="174"/>
    </row>
    <row r="261" spans="2:14" ht="15" x14ac:dyDescent="0.25">
      <c r="B261" s="1232" t="s">
        <v>543</v>
      </c>
      <c r="C261" s="1232"/>
      <c r="D261" s="1232"/>
      <c r="E261" s="1210"/>
      <c r="F261" s="1225"/>
      <c r="G261" s="1225"/>
      <c r="H261" s="1225"/>
      <c r="I261" s="1211"/>
      <c r="J261" s="147"/>
      <c r="K261" s="411"/>
      <c r="M261" s="174"/>
      <c r="N261" s="174"/>
    </row>
    <row r="262" spans="2:14" ht="15" x14ac:dyDescent="0.25">
      <c r="B262" s="424"/>
      <c r="C262" s="424"/>
      <c r="D262" s="424"/>
      <c r="E262" s="419"/>
      <c r="F262" s="419"/>
      <c r="G262" s="419"/>
      <c r="H262" s="419"/>
      <c r="I262" s="75"/>
      <c r="J262" s="75"/>
      <c r="K262" s="411"/>
      <c r="M262" s="174"/>
      <c r="N262" s="174"/>
    </row>
    <row r="263" spans="2:14" ht="15" x14ac:dyDescent="0.25">
      <c r="B263" s="51" t="s">
        <v>309</v>
      </c>
      <c r="C263" s="49"/>
      <c r="D263" s="49"/>
      <c r="E263" s="49"/>
      <c r="F263" s="49"/>
      <c r="G263" s="49"/>
      <c r="H263" s="49"/>
      <c r="I263" s="49"/>
      <c r="J263" s="49"/>
      <c r="K263" s="56" t="e">
        <f>ThisPage</f>
        <v>#NAME?</v>
      </c>
    </row>
    <row r="264" spans="2:14" x14ac:dyDescent="0.25">
      <c r="B264" s="1317" t="s">
        <v>88</v>
      </c>
      <c r="C264" s="1317"/>
      <c r="D264" s="1317"/>
      <c r="E264" s="1317"/>
      <c r="F264" s="1317"/>
      <c r="G264" s="1317"/>
      <c r="H264" s="1317"/>
      <c r="I264" s="1317"/>
      <c r="J264" s="1317"/>
      <c r="K264" s="1317"/>
    </row>
    <row r="265" spans="2:14" x14ac:dyDescent="0.25">
      <c r="B265" s="1317"/>
      <c r="C265" s="1317"/>
      <c r="D265" s="1317"/>
      <c r="E265" s="1317"/>
      <c r="F265" s="1317"/>
      <c r="G265" s="1317"/>
      <c r="H265" s="1317"/>
      <c r="I265" s="1317"/>
      <c r="J265" s="1317"/>
      <c r="K265" s="1317"/>
    </row>
    <row r="266" spans="2:14" ht="15" x14ac:dyDescent="0.25">
      <c r="B266" s="49"/>
      <c r="C266" s="49"/>
      <c r="D266" s="49"/>
      <c r="E266" s="49"/>
      <c r="F266" s="49"/>
      <c r="G266" s="49"/>
      <c r="H266" s="49"/>
      <c r="I266" s="49"/>
      <c r="J266" s="49"/>
      <c r="K266" s="49"/>
    </row>
    <row r="267" spans="2:14" ht="15" x14ac:dyDescent="0.25">
      <c r="B267" s="49"/>
      <c r="C267" s="49"/>
      <c r="D267" s="49"/>
      <c r="E267" s="49"/>
      <c r="F267" s="49"/>
      <c r="G267" s="49"/>
      <c r="H267" s="49"/>
      <c r="I267" s="49"/>
      <c r="J267" s="49"/>
      <c r="K267" s="49"/>
    </row>
    <row r="268" spans="2:14" ht="15" x14ac:dyDescent="0.25">
      <c r="B268" s="51" t="s">
        <v>311</v>
      </c>
      <c r="C268" s="49"/>
      <c r="D268" s="49"/>
      <c r="E268" s="49"/>
      <c r="F268" s="49"/>
      <c r="G268" s="49"/>
      <c r="H268" s="49"/>
      <c r="I268" s="49"/>
      <c r="J268" s="49"/>
      <c r="K268" s="56" t="e">
        <f>ThisPage</f>
        <v>#NAME?</v>
      </c>
    </row>
    <row r="269" spans="2:14" s="45" customFormat="1" ht="27.75" customHeight="1" x14ac:dyDescent="0.25">
      <c r="B269" s="1344" t="s">
        <v>649</v>
      </c>
      <c r="C269" s="1344"/>
      <c r="D269" s="1344"/>
      <c r="E269" s="1344"/>
      <c r="F269" s="1344"/>
      <c r="G269" s="1344"/>
      <c r="H269" s="1344"/>
      <c r="I269" s="1344"/>
      <c r="J269" s="1344"/>
      <c r="K269" s="1344"/>
    </row>
    <row r="270" spans="2:14" ht="15" x14ac:dyDescent="0.25">
      <c r="B270" s="777" t="s">
        <v>661</v>
      </c>
      <c r="C270" s="71"/>
      <c r="D270" s="71"/>
      <c r="E270" s="71"/>
      <c r="F270" s="71"/>
      <c r="G270" s="71"/>
      <c r="H270" s="49"/>
      <c r="I270" s="49"/>
      <c r="J270" s="49"/>
      <c r="K270" s="49"/>
    </row>
    <row r="271" spans="2:14" ht="19.7" customHeight="1" x14ac:dyDescent="0.25">
      <c r="B271" s="1222" t="s">
        <v>708</v>
      </c>
      <c r="C271" s="1222"/>
      <c r="D271" s="1222"/>
      <c r="E271" s="1222"/>
      <c r="F271" s="1222"/>
      <c r="G271" s="1222"/>
      <c r="H271" s="1222"/>
      <c r="I271" s="1222"/>
      <c r="J271" s="1222"/>
      <c r="K271" s="58" t="e">
        <f>ThisPage</f>
        <v>#NAME?</v>
      </c>
    </row>
    <row r="272" spans="2:14" ht="15" x14ac:dyDescent="0.25">
      <c r="B272" s="1345" t="s">
        <v>89</v>
      </c>
      <c r="C272" s="1346"/>
      <c r="D272" s="1347"/>
      <c r="E272" s="1326"/>
      <c r="F272" s="1326"/>
      <c r="G272" s="1326"/>
      <c r="H272" s="1326"/>
      <c r="I272" s="1326"/>
      <c r="J272" s="1326"/>
      <c r="K272" s="1326"/>
      <c r="M272" s="175"/>
    </row>
    <row r="273" spans="1:13" ht="15" customHeight="1" x14ac:dyDescent="0.25">
      <c r="B273" s="1348" t="s">
        <v>90</v>
      </c>
      <c r="C273" s="1349"/>
      <c r="D273" s="1350"/>
      <c r="E273" s="1326"/>
      <c r="F273" s="1326"/>
      <c r="G273" s="1326"/>
      <c r="H273" s="1326"/>
      <c r="I273" s="1326"/>
      <c r="J273" s="1326"/>
      <c r="K273" s="1326"/>
      <c r="M273" s="175"/>
    </row>
    <row r="274" spans="1:13" ht="15" x14ac:dyDescent="0.25">
      <c r="B274" s="1341" t="s">
        <v>91</v>
      </c>
      <c r="C274" s="1342"/>
      <c r="D274" s="1343"/>
      <c r="E274" s="1326"/>
      <c r="F274" s="1326"/>
      <c r="G274" s="1326"/>
      <c r="H274" s="1326"/>
      <c r="I274" s="1326"/>
      <c r="J274" s="1326"/>
      <c r="K274" s="1326"/>
      <c r="M274" s="175"/>
    </row>
    <row r="275" spans="1:13" ht="15" x14ac:dyDescent="0.25">
      <c r="B275" s="1341" t="s">
        <v>92</v>
      </c>
      <c r="C275" s="1342"/>
      <c r="D275" s="1343"/>
      <c r="E275" s="1326"/>
      <c r="F275" s="1326"/>
      <c r="G275" s="1326"/>
      <c r="H275" s="1326"/>
      <c r="I275" s="1326"/>
      <c r="J275" s="1326"/>
      <c r="K275" s="1326"/>
      <c r="M275" s="175"/>
    </row>
    <row r="276" spans="1:13" ht="15" x14ac:dyDescent="0.25">
      <c r="B276" s="1341" t="s">
        <v>584</v>
      </c>
      <c r="C276" s="1342"/>
      <c r="D276" s="1343"/>
      <c r="E276" s="1326"/>
      <c r="F276" s="1326"/>
      <c r="G276" s="1326"/>
      <c r="H276" s="1326"/>
      <c r="I276" s="1326"/>
      <c r="J276" s="1326"/>
      <c r="K276" s="1326"/>
      <c r="M276" s="175"/>
    </row>
    <row r="277" spans="1:13" ht="25.5" customHeight="1" x14ac:dyDescent="0.25">
      <c r="B277" s="1351" t="s">
        <v>583</v>
      </c>
      <c r="C277" s="1352"/>
      <c r="D277" s="1353"/>
      <c r="E277" s="1326"/>
      <c r="F277" s="1326"/>
      <c r="G277" s="1326"/>
      <c r="H277" s="1326"/>
      <c r="I277" s="1326"/>
      <c r="J277" s="1326"/>
      <c r="K277" s="1326"/>
      <c r="M277" s="175"/>
    </row>
    <row r="278" spans="1:13" ht="15" x14ac:dyDescent="0.25">
      <c r="B278" s="1341" t="s">
        <v>585</v>
      </c>
      <c r="C278" s="1342"/>
      <c r="D278" s="1343"/>
      <c r="E278" s="1326"/>
      <c r="F278" s="1326"/>
      <c r="G278" s="1326"/>
      <c r="H278" s="1326"/>
      <c r="I278" s="1326"/>
      <c r="J278" s="1326"/>
      <c r="K278" s="1326"/>
      <c r="M278" s="175"/>
    </row>
    <row r="279" spans="1:13" ht="30" customHeight="1" x14ac:dyDescent="0.25">
      <c r="B279" s="1226" t="s">
        <v>586</v>
      </c>
      <c r="C279" s="1354"/>
      <c r="D279" s="1227"/>
      <c r="E279" s="1326"/>
      <c r="F279" s="1326"/>
      <c r="G279" s="1326"/>
      <c r="H279" s="1326"/>
      <c r="I279" s="1326"/>
      <c r="J279" s="1326"/>
      <c r="K279" s="1326"/>
      <c r="M279" s="175"/>
    </row>
    <row r="280" spans="1:13" ht="15" customHeight="1" x14ac:dyDescent="0.25">
      <c r="B280" s="1341" t="s">
        <v>587</v>
      </c>
      <c r="C280" s="1342"/>
      <c r="D280" s="1343"/>
      <c r="E280" s="1326"/>
      <c r="F280" s="1326"/>
      <c r="G280" s="1326"/>
      <c r="H280" s="1326"/>
      <c r="I280" s="1326"/>
      <c r="J280" s="1326"/>
      <c r="K280" s="1326"/>
      <c r="M280" s="175"/>
    </row>
    <row r="281" spans="1:13" ht="30.75" customHeight="1" x14ac:dyDescent="0.25">
      <c r="B281" s="1226" t="s">
        <v>586</v>
      </c>
      <c r="C281" s="1354"/>
      <c r="D281" s="1227"/>
      <c r="E281" s="1326"/>
      <c r="F281" s="1326"/>
      <c r="G281" s="1326"/>
      <c r="H281" s="1326"/>
      <c r="I281" s="1326"/>
      <c r="J281" s="1326"/>
      <c r="K281" s="1326"/>
      <c r="M281" s="175"/>
    </row>
    <row r="282" spans="1:13" ht="15" x14ac:dyDescent="0.25">
      <c r="B282" s="72"/>
      <c r="C282" s="72"/>
      <c r="D282" s="72"/>
      <c r="E282" s="72"/>
      <c r="F282" s="72"/>
      <c r="G282" s="72"/>
      <c r="H282" s="72"/>
      <c r="I282" s="72"/>
      <c r="J282" s="72"/>
      <c r="K282" s="72"/>
    </row>
    <row r="283" spans="1:13" ht="15" x14ac:dyDescent="0.25">
      <c r="B283" s="51" t="s">
        <v>312</v>
      </c>
      <c r="C283" s="49"/>
      <c r="D283" s="49"/>
      <c r="E283" s="49"/>
      <c r="F283" s="49"/>
      <c r="G283" s="49"/>
      <c r="H283" s="49"/>
      <c r="I283" s="49"/>
      <c r="J283" s="49"/>
      <c r="K283" s="56" t="e">
        <f>ThisPage</f>
        <v>#NAME?</v>
      </c>
    </row>
    <row r="284" spans="1:13" x14ac:dyDescent="0.25">
      <c r="B284" s="1317" t="s">
        <v>322</v>
      </c>
      <c r="C284" s="1317"/>
      <c r="D284" s="1317"/>
      <c r="E284" s="1317"/>
      <c r="F284" s="1317"/>
      <c r="G284" s="1317"/>
      <c r="H284" s="1317"/>
      <c r="I284" s="1317"/>
      <c r="J284" s="1317"/>
      <c r="K284" s="1317"/>
    </row>
    <row r="285" spans="1:13" x14ac:dyDescent="0.25">
      <c r="B285" s="1317"/>
      <c r="C285" s="1317"/>
      <c r="D285" s="1317"/>
      <c r="E285" s="1317"/>
      <c r="F285" s="1317"/>
      <c r="G285" s="1317"/>
      <c r="H285" s="1317"/>
      <c r="I285" s="1317"/>
      <c r="J285" s="1317"/>
      <c r="K285" s="1317"/>
    </row>
    <row r="286" spans="1:13" ht="15" x14ac:dyDescent="0.25">
      <c r="B286" s="49"/>
      <c r="C286" s="49"/>
      <c r="D286" s="49"/>
      <c r="E286" s="49"/>
      <c r="F286" s="49"/>
      <c r="G286" s="49"/>
      <c r="H286" s="49"/>
      <c r="I286" s="49"/>
      <c r="J286" s="49"/>
      <c r="K286" s="49"/>
    </row>
    <row r="287" spans="1:13" s="42" customFormat="1" ht="19.7" customHeight="1" x14ac:dyDescent="0.25">
      <c r="A287" s="146"/>
      <c r="B287" s="1222" t="s">
        <v>713</v>
      </c>
      <c r="C287" s="1222"/>
      <c r="D287" s="1222"/>
      <c r="E287" s="1222"/>
      <c r="F287" s="1222"/>
      <c r="G287" s="1222"/>
      <c r="H287" s="1222"/>
      <c r="I287" s="1222"/>
      <c r="J287" s="1222"/>
      <c r="K287" s="58" t="e">
        <f>ThisPage</f>
        <v>#NAME?</v>
      </c>
    </row>
    <row r="288" spans="1:13" ht="15" x14ac:dyDescent="0.25">
      <c r="B288" s="387"/>
      <c r="C288" s="387" t="s">
        <v>43</v>
      </c>
      <c r="D288" s="1297" t="s">
        <v>42</v>
      </c>
      <c r="E288" s="1254"/>
      <c r="F288" s="1255" t="s">
        <v>443</v>
      </c>
      <c r="G288" s="1255"/>
      <c r="H288" s="140" t="s">
        <v>41</v>
      </c>
      <c r="I288" s="140" t="s">
        <v>39</v>
      </c>
      <c r="J288" s="1255" t="s">
        <v>39</v>
      </c>
      <c r="K288" s="1255"/>
    </row>
    <row r="289" spans="2:11" ht="15" x14ac:dyDescent="0.25">
      <c r="B289" s="786" t="s">
        <v>485</v>
      </c>
      <c r="C289" s="937">
        <f>'FY 2020'!J199</f>
        <v>114</v>
      </c>
      <c r="D289" s="1311">
        <f>'FY 2020'!J198</f>
        <v>57</v>
      </c>
      <c r="E289" s="1311"/>
      <c r="F289" s="1311">
        <f>'FY 2020'!J195</f>
        <v>0</v>
      </c>
      <c r="G289" s="1311"/>
      <c r="H289" s="139">
        <f>'FY 2020'!J194</f>
        <v>0</v>
      </c>
      <c r="I289" s="139">
        <f>'FY 2020'!J193</f>
        <v>0</v>
      </c>
      <c r="J289" s="1311">
        <f>'FY 2020'!J193</f>
        <v>0</v>
      </c>
      <c r="K289" s="1311"/>
    </row>
    <row r="290" spans="2:11" ht="22.5" x14ac:dyDescent="0.25">
      <c r="B290" s="787" t="s">
        <v>492</v>
      </c>
      <c r="C290" s="763">
        <v>153</v>
      </c>
      <c r="D290" s="1312">
        <v>46</v>
      </c>
      <c r="E290" s="1313"/>
      <c r="F290" s="1312">
        <v>0</v>
      </c>
      <c r="G290" s="1313"/>
      <c r="H290" s="311">
        <v>0</v>
      </c>
      <c r="I290" s="311">
        <v>0</v>
      </c>
      <c r="J290" s="342"/>
      <c r="K290" s="342"/>
    </row>
    <row r="291" spans="2:11" ht="29.25" customHeight="1" x14ac:dyDescent="0.25">
      <c r="B291" s="1221" t="s">
        <v>491</v>
      </c>
      <c r="C291" s="1221"/>
      <c r="D291" s="275" t="s">
        <v>1</v>
      </c>
      <c r="E291" s="410" t="s">
        <v>485</v>
      </c>
      <c r="F291" s="410" t="s">
        <v>492</v>
      </c>
      <c r="G291" s="410" t="s">
        <v>657</v>
      </c>
      <c r="H291" s="1238" t="s">
        <v>662</v>
      </c>
      <c r="I291" s="1279"/>
      <c r="J291" s="342"/>
      <c r="K291" s="342"/>
    </row>
    <row r="292" spans="2:11" ht="30" customHeight="1" x14ac:dyDescent="0.25">
      <c r="B292" s="1252" t="s">
        <v>517</v>
      </c>
      <c r="C292" s="1253"/>
      <c r="D292" s="437" t="s">
        <v>588</v>
      </c>
      <c r="E292" s="303">
        <f>'FY 2020'!J196</f>
        <v>0</v>
      </c>
      <c r="F292" s="303"/>
      <c r="G292" s="748"/>
      <c r="H292" s="1362"/>
      <c r="I292" s="1363"/>
      <c r="J292" s="342"/>
      <c r="K292" s="342"/>
    </row>
    <row r="293" spans="2:11" ht="30" customHeight="1" x14ac:dyDescent="0.25">
      <c r="B293" s="1268" t="s">
        <v>518</v>
      </c>
      <c r="C293" s="1268"/>
      <c r="D293" s="437" t="s">
        <v>588</v>
      </c>
      <c r="E293" s="303">
        <f>'FY 2020'!J193</f>
        <v>0</v>
      </c>
      <c r="F293" s="303"/>
      <c r="G293" s="445">
        <v>0</v>
      </c>
      <c r="H293" s="1217"/>
      <c r="I293" s="1218"/>
      <c r="J293" s="342"/>
      <c r="K293" s="342"/>
    </row>
    <row r="294" spans="2:11" ht="15" x14ac:dyDescent="0.25">
      <c r="B294" s="49"/>
      <c r="C294" s="49"/>
      <c r="D294" s="49"/>
      <c r="E294" s="49"/>
      <c r="F294" s="49"/>
      <c r="G294" s="49"/>
      <c r="H294" s="49"/>
      <c r="I294" s="49"/>
      <c r="J294" s="49"/>
      <c r="K294" s="49"/>
    </row>
    <row r="295" spans="2:11" ht="15" x14ac:dyDescent="0.25">
      <c r="B295" s="51" t="s">
        <v>709</v>
      </c>
      <c r="C295" s="49"/>
      <c r="D295" s="49"/>
      <c r="E295" s="49"/>
      <c r="F295" s="49"/>
      <c r="G295" s="49"/>
      <c r="H295" s="49"/>
      <c r="I295" s="49"/>
      <c r="J295" s="49"/>
      <c r="K295" s="56" t="e">
        <f>ThisPage</f>
        <v>#NAME?</v>
      </c>
    </row>
    <row r="296" spans="2:11" ht="15" x14ac:dyDescent="0.25">
      <c r="B296" s="49" t="s">
        <v>444</v>
      </c>
      <c r="C296" s="49"/>
      <c r="D296" s="49"/>
      <c r="E296" s="49"/>
      <c r="F296" s="49"/>
      <c r="G296" s="49"/>
      <c r="H296" s="49"/>
      <c r="I296" s="49"/>
      <c r="J296" s="49"/>
      <c r="K296" s="49"/>
    </row>
    <row r="297" spans="2:11" ht="15" x14ac:dyDescent="0.25">
      <c r="B297" s="49"/>
      <c r="C297" s="49"/>
      <c r="D297" s="49"/>
      <c r="E297" s="49"/>
      <c r="F297" s="49"/>
      <c r="G297" s="49"/>
      <c r="H297" s="49"/>
      <c r="I297" s="49"/>
      <c r="J297" s="49"/>
      <c r="K297" s="49"/>
    </row>
    <row r="298" spans="2:11" ht="19.7" customHeight="1" x14ac:dyDescent="0.25">
      <c r="B298" s="1222" t="s">
        <v>714</v>
      </c>
      <c r="C298" s="1222"/>
      <c r="D298" s="1222"/>
      <c r="E298" s="1222"/>
      <c r="F298" s="1222"/>
      <c r="G298" s="1222"/>
      <c r="H298" s="1222"/>
      <c r="I298" s="1222"/>
      <c r="J298" s="1222"/>
      <c r="K298" s="58" t="e">
        <f>ThisPage</f>
        <v>#NAME?</v>
      </c>
    </row>
    <row r="299" spans="2:11" ht="28.5" customHeight="1" x14ac:dyDescent="0.25">
      <c r="B299" s="769" t="s">
        <v>97</v>
      </c>
      <c r="C299" s="812" t="s">
        <v>96</v>
      </c>
      <c r="D299" s="812" t="s">
        <v>711</v>
      </c>
      <c r="E299" s="1224" t="s">
        <v>712</v>
      </c>
      <c r="F299" s="1224"/>
      <c r="G299" s="1340" t="s">
        <v>710</v>
      </c>
      <c r="H299" s="1340"/>
      <c r="I299" s="1340"/>
      <c r="J299" s="1305" t="s">
        <v>94</v>
      </c>
      <c r="K299" s="1305"/>
    </row>
    <row r="300" spans="2:11" ht="15" x14ac:dyDescent="0.25">
      <c r="B300" s="438"/>
      <c r="C300" s="170"/>
      <c r="D300" s="170"/>
      <c r="E300" s="1220"/>
      <c r="F300" s="1220"/>
      <c r="G300" s="1220"/>
      <c r="H300" s="1220"/>
      <c r="I300" s="1220"/>
      <c r="J300" s="1270"/>
      <c r="K300" s="1270"/>
    </row>
    <row r="301" spans="2:11" ht="15" x14ac:dyDescent="0.25">
      <c r="B301" s="74"/>
      <c r="C301" s="170"/>
      <c r="D301" s="170"/>
      <c r="E301" s="1294"/>
      <c r="F301" s="1257"/>
      <c r="G301" s="1294"/>
      <c r="H301" s="1256"/>
      <c r="I301" s="1257"/>
      <c r="J301" s="1294"/>
      <c r="K301" s="1257"/>
    </row>
    <row r="302" spans="2:11" ht="15" x14ac:dyDescent="0.25">
      <c r="B302" s="74"/>
      <c r="C302" s="170"/>
      <c r="D302" s="170"/>
      <c r="E302" s="1270"/>
      <c r="F302" s="1270"/>
      <c r="G302" s="1270"/>
      <c r="H302" s="1270"/>
      <c r="I302" s="1270"/>
      <c r="J302" s="1270"/>
      <c r="K302" s="1270"/>
    </row>
    <row r="303" spans="2:11" ht="15" x14ac:dyDescent="0.25">
      <c r="B303" s="74"/>
      <c r="C303" s="170"/>
      <c r="D303" s="170"/>
      <c r="E303" s="1294"/>
      <c r="F303" s="1257"/>
      <c r="G303" s="1294"/>
      <c r="H303" s="1256"/>
      <c r="I303" s="1257"/>
      <c r="J303" s="1294"/>
      <c r="K303" s="1257"/>
    </row>
    <row r="304" spans="2:11" ht="15" x14ac:dyDescent="0.25">
      <c r="B304" s="74"/>
      <c r="C304" s="170"/>
      <c r="D304" s="170"/>
      <c r="E304" s="1270"/>
      <c r="F304" s="1270"/>
      <c r="G304" s="1270"/>
      <c r="H304" s="1270"/>
      <c r="I304" s="1270"/>
      <c r="J304" s="1270"/>
      <c r="K304" s="1270"/>
    </row>
    <row r="305" spans="2:14" ht="15" x14ac:dyDescent="0.25">
      <c r="B305" s="49"/>
      <c r="C305" s="49"/>
      <c r="D305" s="49"/>
      <c r="E305" s="49"/>
      <c r="F305" s="49"/>
      <c r="G305" s="49"/>
      <c r="H305" s="49"/>
      <c r="I305" s="49"/>
      <c r="J305" s="49"/>
      <c r="K305" s="49"/>
    </row>
    <row r="306" spans="2:14" ht="5.25" customHeight="1" x14ac:dyDescent="0.25">
      <c r="B306" s="49"/>
      <c r="C306" s="49"/>
      <c r="D306" s="49"/>
      <c r="E306" s="49"/>
      <c r="F306" s="49"/>
      <c r="G306" s="49"/>
      <c r="H306" s="49"/>
      <c r="I306" s="49"/>
      <c r="J306" s="49"/>
      <c r="K306" s="49"/>
    </row>
    <row r="307" spans="2:14" ht="15" x14ac:dyDescent="0.25">
      <c r="B307" s="51" t="s">
        <v>313</v>
      </c>
      <c r="C307" s="49"/>
      <c r="D307" s="49"/>
      <c r="E307" s="49"/>
      <c r="F307" s="49"/>
      <c r="G307" s="49"/>
      <c r="H307" s="49"/>
      <c r="I307" s="49"/>
      <c r="J307" s="49"/>
      <c r="K307" s="56" t="e">
        <f>ThisPage</f>
        <v>#NAME?</v>
      </c>
    </row>
    <row r="308" spans="2:14" x14ac:dyDescent="0.25">
      <c r="B308" s="1344" t="s">
        <v>319</v>
      </c>
      <c r="C308" s="1344"/>
      <c r="D308" s="1344"/>
      <c r="E308" s="1344"/>
      <c r="F308" s="1344"/>
      <c r="G308" s="1344"/>
      <c r="H308" s="1344"/>
      <c r="I308" s="1344"/>
      <c r="J308" s="1344"/>
      <c r="K308" s="1344"/>
    </row>
    <row r="309" spans="2:14" x14ac:dyDescent="0.25">
      <c r="B309" s="1344"/>
      <c r="C309" s="1344"/>
      <c r="D309" s="1344"/>
      <c r="E309" s="1344"/>
      <c r="F309" s="1344"/>
      <c r="G309" s="1344"/>
      <c r="H309" s="1344"/>
      <c r="I309" s="1344"/>
      <c r="J309" s="1344"/>
      <c r="K309" s="1344"/>
    </row>
    <row r="310" spans="2:14" ht="15" x14ac:dyDescent="0.25">
      <c r="B310" s="49"/>
      <c r="C310" s="49"/>
      <c r="D310" s="49"/>
      <c r="E310" s="49"/>
      <c r="F310" s="49"/>
      <c r="G310" s="49"/>
      <c r="H310" s="49"/>
      <c r="I310" s="49"/>
      <c r="J310" s="49"/>
      <c r="K310" s="49"/>
    </row>
    <row r="311" spans="2:14" ht="19.7" customHeight="1" x14ac:dyDescent="0.25">
      <c r="B311" s="1222" t="s">
        <v>717</v>
      </c>
      <c r="C311" s="1222"/>
      <c r="D311" s="1222"/>
      <c r="E311" s="1222"/>
      <c r="F311" s="1222"/>
      <c r="G311" s="1222"/>
      <c r="H311" s="1222"/>
      <c r="I311" s="1222"/>
      <c r="J311" s="1222"/>
      <c r="K311" s="58" t="e">
        <f>ThisPage</f>
        <v>#NAME?</v>
      </c>
    </row>
    <row r="312" spans="2:14" ht="15" x14ac:dyDescent="0.25">
      <c r="B312" s="1251" t="s">
        <v>78</v>
      </c>
      <c r="C312" s="1251"/>
      <c r="D312" s="1251" t="s">
        <v>99</v>
      </c>
      <c r="E312" s="1251"/>
      <c r="F312" s="1251" t="s">
        <v>91</v>
      </c>
      <c r="G312" s="1251"/>
      <c r="H312" s="1251" t="s">
        <v>98</v>
      </c>
      <c r="I312" s="1251"/>
      <c r="J312" s="1251"/>
      <c r="K312" s="1251"/>
      <c r="M312" s="175"/>
      <c r="N312" s="174"/>
    </row>
    <row r="313" spans="2:14" x14ac:dyDescent="0.25">
      <c r="B313" s="1295" t="s">
        <v>548</v>
      </c>
      <c r="C313" s="1295"/>
      <c r="D313" s="1296"/>
      <c r="E313" s="1296"/>
      <c r="F313" s="1296"/>
      <c r="G313" s="1296"/>
      <c r="H313" s="1296"/>
      <c r="I313" s="1296"/>
      <c r="J313" s="1296"/>
      <c r="K313" s="1296"/>
      <c r="M313" s="175"/>
      <c r="N313" s="174"/>
    </row>
    <row r="314" spans="2:14" x14ac:dyDescent="0.25">
      <c r="B314" s="1295" t="s">
        <v>247</v>
      </c>
      <c r="C314" s="1295"/>
      <c r="D314" s="1296"/>
      <c r="E314" s="1296"/>
      <c r="F314" s="1296"/>
      <c r="G314" s="1296"/>
      <c r="H314" s="1296"/>
      <c r="I314" s="1296"/>
      <c r="J314" s="1296"/>
      <c r="K314" s="1296"/>
      <c r="M314" s="175"/>
      <c r="N314" s="174"/>
    </row>
    <row r="315" spans="2:14" x14ac:dyDescent="0.25">
      <c r="B315" s="1295" t="s">
        <v>248</v>
      </c>
      <c r="C315" s="1295"/>
      <c r="D315" s="1295"/>
      <c r="E315" s="1295"/>
      <c r="F315" s="1295"/>
      <c r="G315" s="1295"/>
      <c r="H315" s="1309"/>
      <c r="I315" s="1309"/>
      <c r="J315" s="1309"/>
      <c r="K315" s="1309"/>
      <c r="M315" s="175"/>
      <c r="N315" s="174"/>
    </row>
    <row r="316" spans="2:14" x14ac:dyDescent="0.25">
      <c r="B316" s="1295" t="s">
        <v>249</v>
      </c>
      <c r="C316" s="1295"/>
      <c r="D316" s="1296"/>
      <c r="E316" s="1296"/>
      <c r="F316" s="1296"/>
      <c r="G316" s="1296"/>
      <c r="H316" s="1296"/>
      <c r="I316" s="1296"/>
      <c r="J316" s="1296"/>
      <c r="K316" s="1296"/>
      <c r="M316" s="175"/>
      <c r="N316" s="174"/>
    </row>
    <row r="317" spans="2:14" x14ac:dyDescent="0.25">
      <c r="B317" s="1295" t="s">
        <v>250</v>
      </c>
      <c r="C317" s="1295"/>
      <c r="D317" s="1296"/>
      <c r="E317" s="1296"/>
      <c r="F317" s="1296"/>
      <c r="G317" s="1296"/>
      <c r="H317" s="1296"/>
      <c r="I317" s="1296"/>
      <c r="J317" s="1296"/>
      <c r="K317" s="1296"/>
      <c r="M317" s="175"/>
      <c r="N317" s="174"/>
    </row>
    <row r="318" spans="2:14" ht="15" x14ac:dyDescent="0.25">
      <c r="B318" s="49"/>
      <c r="C318" s="49"/>
      <c r="D318" s="49"/>
      <c r="E318" s="49"/>
      <c r="F318" s="49"/>
      <c r="G318" s="49"/>
      <c r="H318" s="49"/>
      <c r="I318" s="49"/>
      <c r="J318" s="49"/>
      <c r="K318" s="49"/>
    </row>
    <row r="319" spans="2:14" ht="15" x14ac:dyDescent="0.25">
      <c r="B319" s="51" t="s">
        <v>314</v>
      </c>
      <c r="C319" s="49"/>
      <c r="D319" s="49"/>
      <c r="E319" s="49"/>
      <c r="F319" s="49"/>
      <c r="G319" s="49"/>
      <c r="H319" s="49"/>
      <c r="I319" s="49"/>
      <c r="J319" s="49"/>
      <c r="K319" s="56" t="e">
        <f>ThisPage</f>
        <v>#NAME?</v>
      </c>
    </row>
    <row r="320" spans="2:14" ht="15" x14ac:dyDescent="0.25">
      <c r="B320" s="1304" t="s">
        <v>315</v>
      </c>
      <c r="C320" s="1304"/>
      <c r="D320" s="1304"/>
      <c r="E320" s="1304"/>
      <c r="F320" s="1304"/>
      <c r="G320" s="1304"/>
      <c r="H320" s="1304"/>
      <c r="I320" s="1304"/>
      <c r="J320" s="1304"/>
      <c r="K320" s="1304"/>
    </row>
    <row r="321" spans="2:13" ht="15" x14ac:dyDescent="0.25">
      <c r="B321" s="377"/>
      <c r="C321" s="377"/>
      <c r="D321" s="377"/>
      <c r="E321" s="377"/>
      <c r="F321" s="377"/>
      <c r="G321" s="377"/>
      <c r="H321" s="377"/>
      <c r="I321" s="377"/>
      <c r="J321" s="377"/>
      <c r="K321" s="377"/>
    </row>
    <row r="322" spans="2:13" ht="15" x14ac:dyDescent="0.25">
      <c r="B322" s="1222" t="s">
        <v>720</v>
      </c>
      <c r="C322" s="1222"/>
      <c r="D322" s="1222"/>
      <c r="E322" s="1222"/>
      <c r="F322" s="1222"/>
      <c r="G322" s="1222"/>
      <c r="H322" s="1222"/>
      <c r="I322" s="1222"/>
      <c r="J322" s="1222"/>
      <c r="K322" s="49"/>
    </row>
    <row r="323" spans="2:13" ht="19.5" customHeight="1" x14ac:dyDescent="0.25">
      <c r="B323" s="1305" t="s">
        <v>101</v>
      </c>
      <c r="C323" s="1305"/>
      <c r="D323" s="1297" t="s">
        <v>102</v>
      </c>
      <c r="E323" s="1254"/>
      <c r="F323" s="1297" t="s">
        <v>100</v>
      </c>
      <c r="G323" s="1254"/>
      <c r="H323" s="1297" t="s">
        <v>423</v>
      </c>
      <c r="I323" s="1254"/>
      <c r="J323" s="111" t="s">
        <v>100</v>
      </c>
      <c r="K323" s="73" t="s">
        <v>103</v>
      </c>
    </row>
    <row r="324" spans="2:13" ht="15" x14ac:dyDescent="0.25">
      <c r="B324" s="1270"/>
      <c r="C324" s="1270"/>
      <c r="D324" s="1306"/>
      <c r="E324" s="1307"/>
      <c r="F324" s="1294"/>
      <c r="G324" s="1257"/>
      <c r="H324" s="1294"/>
      <c r="I324" s="1257"/>
      <c r="J324" s="74"/>
      <c r="K324" s="74"/>
    </row>
    <row r="325" spans="2:13" ht="15" x14ac:dyDescent="0.25">
      <c r="B325" s="1220"/>
      <c r="C325" s="1220"/>
      <c r="D325" s="1243"/>
      <c r="E325" s="1245"/>
      <c r="F325" s="1355"/>
      <c r="G325" s="1211"/>
      <c r="H325" s="1210"/>
      <c r="I325" s="1211"/>
      <c r="J325" s="74"/>
      <c r="K325" s="74"/>
    </row>
    <row r="326" spans="2:13" ht="15" x14ac:dyDescent="0.25">
      <c r="B326" s="1220"/>
      <c r="C326" s="1220"/>
      <c r="D326" s="1306"/>
      <c r="E326" s="1307"/>
      <c r="F326" s="1308"/>
      <c r="G326" s="1211"/>
      <c r="H326" s="1210"/>
      <c r="I326" s="1211"/>
      <c r="J326" s="74"/>
      <c r="K326" s="74"/>
    </row>
    <row r="327" spans="2:13" ht="15" x14ac:dyDescent="0.25">
      <c r="B327" s="1270"/>
      <c r="C327" s="1270"/>
      <c r="D327" s="1294"/>
      <c r="E327" s="1257"/>
      <c r="F327" s="1294"/>
      <c r="G327" s="1257"/>
      <c r="H327" s="1294"/>
      <c r="I327" s="1257"/>
      <c r="J327" s="74"/>
      <c r="K327" s="74"/>
    </row>
    <row r="328" spans="2:13" ht="15" x14ac:dyDescent="0.25">
      <c r="B328" s="1270"/>
      <c r="C328" s="1270"/>
      <c r="D328" s="1294"/>
      <c r="E328" s="1257"/>
      <c r="F328" s="1294"/>
      <c r="G328" s="1257"/>
      <c r="H328" s="1294"/>
      <c r="I328" s="1257"/>
      <c r="J328" s="74"/>
      <c r="K328" s="74"/>
    </row>
    <row r="329" spans="2:13" ht="15" x14ac:dyDescent="0.25">
      <c r="B329" s="1270"/>
      <c r="C329" s="1270"/>
      <c r="D329" s="1294"/>
      <c r="E329" s="1257"/>
      <c r="F329" s="1294"/>
      <c r="G329" s="1257"/>
      <c r="H329" s="1294"/>
      <c r="I329" s="1257"/>
      <c r="J329" s="74"/>
      <c r="K329" s="74"/>
    </row>
    <row r="330" spans="2:13" ht="15" x14ac:dyDescent="0.25">
      <c r="B330" s="49"/>
      <c r="C330" s="49"/>
      <c r="D330" s="49"/>
      <c r="E330" s="49"/>
      <c r="F330" s="49"/>
      <c r="G330" s="49"/>
      <c r="H330" s="49"/>
      <c r="I330" s="49"/>
      <c r="J330" s="49"/>
      <c r="K330" s="49"/>
    </row>
    <row r="331" spans="2:13" ht="15" x14ac:dyDescent="0.25">
      <c r="B331" s="51" t="s">
        <v>886</v>
      </c>
      <c r="C331" s="49"/>
      <c r="D331" s="49"/>
      <c r="E331" s="49"/>
      <c r="F331" s="49"/>
      <c r="G331" s="49"/>
      <c r="H331" s="49"/>
      <c r="I331" s="49"/>
      <c r="J331" s="49"/>
      <c r="K331" s="56" t="e">
        <f>ThisPage</f>
        <v>#NAME?</v>
      </c>
    </row>
    <row r="332" spans="2:13" ht="25.5" customHeight="1" x14ac:dyDescent="0.25">
      <c r="B332" s="1344" t="s">
        <v>859</v>
      </c>
      <c r="C332" s="1344"/>
      <c r="D332" s="1344"/>
      <c r="E332" s="1344"/>
      <c r="F332" s="1344"/>
      <c r="G332" s="1344"/>
      <c r="H332" s="1344"/>
      <c r="I332" s="1344"/>
      <c r="J332" s="1344"/>
      <c r="K332" s="1344"/>
    </row>
    <row r="333" spans="2:13" ht="25.5" customHeight="1" x14ac:dyDescent="0.25">
      <c r="B333" s="1450" t="s">
        <v>858</v>
      </c>
      <c r="C333" s="1450"/>
      <c r="D333" s="1450"/>
      <c r="E333" s="1450"/>
      <c r="F333" s="1450"/>
      <c r="G333" s="1450"/>
      <c r="H333" s="1450"/>
      <c r="I333" s="1450"/>
      <c r="J333" s="727"/>
      <c r="K333" s="727"/>
    </row>
    <row r="334" spans="2:13" ht="15" x14ac:dyDescent="0.25">
      <c r="B334" s="1222" t="s">
        <v>887</v>
      </c>
      <c r="C334" s="1222"/>
      <c r="D334" s="1222"/>
      <c r="E334" s="1222"/>
      <c r="F334" s="1222"/>
      <c r="G334" s="1222"/>
      <c r="H334" s="1222"/>
      <c r="I334" s="1222"/>
      <c r="J334" s="1222"/>
      <c r="K334" s="49"/>
    </row>
    <row r="335" spans="2:13" ht="29.25" customHeight="1" x14ac:dyDescent="0.25">
      <c r="B335" s="1451" t="s">
        <v>860</v>
      </c>
      <c r="C335" s="1452"/>
      <c r="D335" s="1452"/>
      <c r="E335" s="1453"/>
      <c r="F335" s="1238" t="s">
        <v>550</v>
      </c>
      <c r="G335" s="1239"/>
      <c r="H335" s="1239"/>
      <c r="I335" s="1279"/>
      <c r="J335" s="297"/>
      <c r="K335" s="297"/>
      <c r="M335" s="175"/>
    </row>
    <row r="336" spans="2:13" ht="17.100000000000001" customHeight="1" x14ac:dyDescent="0.25">
      <c r="B336" s="1356"/>
      <c r="C336" s="1357"/>
      <c r="D336" s="1357"/>
      <c r="E336" s="1358"/>
      <c r="F336" s="1294"/>
      <c r="G336" s="1256"/>
      <c r="H336" s="1256"/>
      <c r="I336" s="1257"/>
      <c r="J336" s="158"/>
      <c r="K336" s="158"/>
      <c r="M336" s="175"/>
    </row>
    <row r="337" spans="2:13" ht="19.7" customHeight="1" x14ac:dyDescent="0.25">
      <c r="B337" s="1359"/>
      <c r="C337" s="1360"/>
      <c r="D337" s="1360"/>
      <c r="E337" s="1361"/>
      <c r="F337" s="1294"/>
      <c r="G337" s="1256"/>
      <c r="H337" s="1256"/>
      <c r="I337" s="1257"/>
      <c r="J337" s="158"/>
      <c r="K337" s="158"/>
      <c r="M337" s="175"/>
    </row>
    <row r="338" spans="2:13" ht="19.7" customHeight="1" x14ac:dyDescent="0.25">
      <c r="B338" s="1359"/>
      <c r="C338" s="1360"/>
      <c r="D338" s="1360"/>
      <c r="E338" s="1361"/>
      <c r="F338" s="1294"/>
      <c r="G338" s="1256"/>
      <c r="H338" s="1256"/>
      <c r="I338" s="1257"/>
      <c r="J338" s="158"/>
      <c r="K338" s="158"/>
      <c r="M338" s="175"/>
    </row>
    <row r="339" spans="2:13" ht="17.100000000000001" customHeight="1" x14ac:dyDescent="0.25">
      <c r="B339" s="1359"/>
      <c r="C339" s="1360"/>
      <c r="D339" s="1360"/>
      <c r="E339" s="1361"/>
      <c r="F339" s="1294"/>
      <c r="G339" s="1256"/>
      <c r="H339" s="1256"/>
      <c r="I339" s="1257"/>
      <c r="J339" s="158"/>
      <c r="K339" s="158"/>
      <c r="M339" s="175"/>
    </row>
    <row r="340" spans="2:13" ht="15" x14ac:dyDescent="0.25">
      <c r="B340" s="49"/>
      <c r="C340" s="49"/>
      <c r="D340" s="49"/>
      <c r="E340" s="49"/>
      <c r="F340" s="49"/>
      <c r="G340" s="49"/>
      <c r="H340" s="49"/>
      <c r="I340" s="49"/>
      <c r="J340" s="49"/>
      <c r="K340" s="49"/>
    </row>
    <row r="341" spans="2:13" ht="15" x14ac:dyDescent="0.25">
      <c r="B341" s="49"/>
      <c r="C341" s="49"/>
      <c r="D341" s="49"/>
      <c r="E341" s="49"/>
      <c r="F341" s="49"/>
      <c r="G341" s="49"/>
      <c r="H341" s="49"/>
      <c r="I341" s="49"/>
      <c r="J341" s="49"/>
      <c r="K341" s="49"/>
    </row>
    <row r="342" spans="2:13" ht="3" customHeight="1" x14ac:dyDescent="0.25">
      <c r="B342" s="49"/>
      <c r="C342" s="49"/>
      <c r="D342" s="49"/>
      <c r="E342" s="49"/>
      <c r="F342" s="49"/>
      <c r="G342" s="49"/>
      <c r="H342" s="49"/>
      <c r="I342" s="49"/>
      <c r="J342" s="49"/>
      <c r="K342" s="49"/>
    </row>
    <row r="343" spans="2:13" ht="15" x14ac:dyDescent="0.25">
      <c r="B343" s="51" t="s">
        <v>551</v>
      </c>
      <c r="C343" s="49"/>
      <c r="D343" s="49"/>
      <c r="E343" s="49"/>
      <c r="F343" s="49"/>
      <c r="G343" s="49"/>
      <c r="H343" s="49"/>
      <c r="I343" s="49"/>
      <c r="J343" s="49"/>
      <c r="K343" s="56" t="e">
        <f>ThisPage</f>
        <v>#NAME?</v>
      </c>
    </row>
    <row r="344" spans="2:13" ht="15" x14ac:dyDescent="0.25">
      <c r="B344" s="1304" t="s">
        <v>552</v>
      </c>
      <c r="C344" s="1304"/>
      <c r="D344" s="1304"/>
      <c r="E344" s="1304"/>
      <c r="F344" s="1304"/>
      <c r="G344" s="1304"/>
      <c r="H344" s="1304"/>
      <c r="I344" s="1304"/>
      <c r="J344" s="1304"/>
      <c r="K344" s="1304"/>
    </row>
    <row r="345" spans="2:13" ht="15" x14ac:dyDescent="0.25">
      <c r="B345" s="377"/>
      <c r="C345" s="377"/>
      <c r="D345" s="377"/>
      <c r="E345" s="377"/>
      <c r="F345" s="377"/>
      <c r="G345" s="377"/>
      <c r="H345" s="377"/>
      <c r="I345" s="377"/>
      <c r="J345" s="377"/>
      <c r="K345" s="377"/>
    </row>
    <row r="346" spans="2:13" ht="13.5" customHeight="1" x14ac:dyDescent="0.25">
      <c r="B346" s="1222" t="s">
        <v>722</v>
      </c>
      <c r="C346" s="1222"/>
      <c r="D346" s="1222"/>
      <c r="E346" s="1222"/>
      <c r="F346" s="1222"/>
      <c r="G346" s="1222"/>
      <c r="H346" s="1222"/>
      <c r="I346" s="1222"/>
      <c r="J346" s="1222"/>
      <c r="K346" s="49"/>
    </row>
    <row r="347" spans="2:13" ht="22.5" customHeight="1" x14ac:dyDescent="0.25">
      <c r="B347" s="1238" t="s">
        <v>553</v>
      </c>
      <c r="C347" s="1239"/>
      <c r="D347" s="1239"/>
      <c r="E347" s="1239"/>
      <c r="F347" s="1239"/>
      <c r="G347" s="1239"/>
      <c r="H347" s="1239"/>
      <c r="I347" s="1279"/>
      <c r="J347" s="1445" t="s">
        <v>318</v>
      </c>
      <c r="K347" s="1446"/>
    </row>
    <row r="348" spans="2:13" ht="17.100000000000001" customHeight="1" x14ac:dyDescent="0.25">
      <c r="B348" s="1143" t="s">
        <v>554</v>
      </c>
      <c r="C348" s="1144"/>
      <c r="D348" s="1144"/>
      <c r="E348" s="1145"/>
      <c r="F348" s="1428"/>
      <c r="G348" s="1429"/>
      <c r="H348" s="1429"/>
      <c r="I348" s="1430"/>
      <c r="J348" s="1270"/>
      <c r="K348" s="1270"/>
    </row>
    <row r="349" spans="2:13" ht="27" customHeight="1" x14ac:dyDescent="0.25">
      <c r="B349" s="995" t="s">
        <v>862</v>
      </c>
      <c r="C349" s="996"/>
      <c r="D349" s="996"/>
      <c r="E349" s="1004"/>
      <c r="F349" s="1431"/>
      <c r="G349" s="1432"/>
      <c r="H349" s="1432"/>
      <c r="I349" s="1433"/>
      <c r="J349" s="1270"/>
      <c r="K349" s="1270"/>
    </row>
    <row r="350" spans="2:13" ht="27" customHeight="1" x14ac:dyDescent="0.25">
      <c r="B350" s="995" t="s">
        <v>555</v>
      </c>
      <c r="C350" s="996"/>
      <c r="D350" s="996"/>
      <c r="E350" s="1004"/>
      <c r="F350" s="1431"/>
      <c r="G350" s="1432"/>
      <c r="H350" s="1432"/>
      <c r="I350" s="1433"/>
      <c r="J350" s="295"/>
      <c r="K350" s="295"/>
    </row>
    <row r="351" spans="2:13" ht="54" customHeight="1" x14ac:dyDescent="0.25">
      <c r="B351" s="1226" t="s">
        <v>861</v>
      </c>
      <c r="C351" s="1227"/>
      <c r="D351" s="848" t="s">
        <v>1</v>
      </c>
      <c r="E351" s="1223" t="s">
        <v>485</v>
      </c>
      <c r="F351" s="1223"/>
      <c r="G351" s="1238" t="s">
        <v>492</v>
      </c>
      <c r="H351" s="1279"/>
      <c r="I351" s="849" t="s">
        <v>863</v>
      </c>
      <c r="J351" s="1270"/>
      <c r="K351" s="1270"/>
    </row>
    <row r="352" spans="2:13" ht="24" customHeight="1" x14ac:dyDescent="0.25">
      <c r="B352" s="1458"/>
      <c r="C352" s="1459"/>
      <c r="D352" s="366" t="s">
        <v>27</v>
      </c>
      <c r="E352" s="1460"/>
      <c r="F352" s="1433"/>
      <c r="G352" s="1280"/>
      <c r="H352" s="1281"/>
      <c r="I352" s="855"/>
      <c r="J352" s="1270"/>
      <c r="K352" s="1270"/>
    </row>
    <row r="353" spans="2:13" ht="15" x14ac:dyDescent="0.25">
      <c r="B353" s="49"/>
      <c r="C353" s="49"/>
      <c r="D353" s="49"/>
      <c r="E353" s="49"/>
      <c r="F353" s="49"/>
      <c r="G353" s="49"/>
      <c r="H353" s="49"/>
      <c r="I353" s="49"/>
      <c r="J353" s="49"/>
      <c r="K353" s="49"/>
    </row>
    <row r="354" spans="2:13" ht="15" x14ac:dyDescent="0.25">
      <c r="B354" s="51" t="s">
        <v>864</v>
      </c>
      <c r="C354" s="49"/>
      <c r="D354" s="49"/>
      <c r="E354" s="49"/>
      <c r="F354" s="49"/>
      <c r="G354" s="49"/>
      <c r="H354" s="49"/>
      <c r="I354" s="49"/>
      <c r="J354" s="49"/>
      <c r="K354" s="56" t="e">
        <f>ThisPage</f>
        <v>#NAME?</v>
      </c>
    </row>
    <row r="355" spans="2:13" ht="36" customHeight="1" x14ac:dyDescent="0.25">
      <c r="B355" s="1291" t="s">
        <v>871</v>
      </c>
      <c r="C355" s="1291"/>
      <c r="D355" s="1291"/>
      <c r="E355" s="1291"/>
      <c r="F355" s="1291"/>
      <c r="G355" s="1291"/>
      <c r="H355" s="1291"/>
      <c r="I355" s="1291"/>
      <c r="J355" s="191"/>
      <c r="K355" s="191"/>
    </row>
    <row r="356" spans="2:13" ht="15" x14ac:dyDescent="0.25">
      <c r="B356" s="51"/>
      <c r="C356" s="49"/>
      <c r="D356" s="49"/>
      <c r="E356" s="49"/>
      <c r="F356" s="49"/>
      <c r="G356" s="49"/>
      <c r="H356" s="49"/>
      <c r="I356" s="49"/>
      <c r="J356" s="49"/>
      <c r="K356" s="56" t="e">
        <f>ThisPage</f>
        <v>#NAME?</v>
      </c>
    </row>
    <row r="357" spans="2:13" ht="33.75" customHeight="1" x14ac:dyDescent="0.25">
      <c r="B357" s="1290" t="s">
        <v>869</v>
      </c>
      <c r="C357" s="1290"/>
      <c r="D357" s="1290"/>
      <c r="E357" s="1290"/>
      <c r="F357" s="1290"/>
      <c r="G357" s="1290"/>
      <c r="H357" s="1290"/>
      <c r="I357" s="1290"/>
      <c r="J357" s="1290"/>
      <c r="K357" s="1290"/>
      <c r="L357" s="1290"/>
      <c r="M357" s="1290"/>
    </row>
    <row r="358" spans="2:13" ht="27.75" customHeight="1" x14ac:dyDescent="0.25">
      <c r="B358" s="1224" t="s">
        <v>870</v>
      </c>
      <c r="C358" s="1224"/>
      <c r="D358" s="1224"/>
      <c r="E358" s="1224"/>
      <c r="F358" s="1208" t="s">
        <v>866</v>
      </c>
      <c r="G358" s="1285"/>
      <c r="H358" s="1285"/>
      <c r="I358" s="1285"/>
      <c r="J358" s="1285"/>
      <c r="K358" s="1285"/>
      <c r="L358" s="1285"/>
      <c r="M358" s="1209"/>
    </row>
    <row r="359" spans="2:13" ht="15" x14ac:dyDescent="0.25">
      <c r="B359" s="1278" t="s">
        <v>865</v>
      </c>
      <c r="C359" s="1278"/>
      <c r="D359" s="1278"/>
      <c r="E359" s="1278"/>
      <c r="F359" s="1286"/>
      <c r="G359" s="1287"/>
      <c r="H359" s="1287"/>
      <c r="I359" s="1287"/>
      <c r="J359" s="1287"/>
      <c r="K359" s="1287"/>
      <c r="L359" s="1287"/>
      <c r="M359" s="1288"/>
    </row>
    <row r="360" spans="2:13" ht="15" x14ac:dyDescent="0.25">
      <c r="B360" s="1278" t="s">
        <v>867</v>
      </c>
      <c r="C360" s="1278"/>
      <c r="D360" s="1278"/>
      <c r="E360" s="1278"/>
      <c r="F360" s="1286"/>
      <c r="G360" s="1287"/>
      <c r="H360" s="1287"/>
      <c r="I360" s="1287"/>
      <c r="J360" s="1287"/>
      <c r="K360" s="1287"/>
      <c r="L360" s="1287"/>
      <c r="M360" s="1288"/>
    </row>
    <row r="361" spans="2:13" ht="15" x14ac:dyDescent="0.25">
      <c r="B361" s="1278" t="s">
        <v>868</v>
      </c>
      <c r="C361" s="1278"/>
      <c r="D361" s="1278"/>
      <c r="E361" s="1278"/>
      <c r="F361" s="1289"/>
      <c r="G361" s="1289"/>
      <c r="H361" s="1289"/>
      <c r="I361" s="1289"/>
      <c r="J361" s="1289"/>
      <c r="K361" s="1289"/>
      <c r="L361" s="1289"/>
      <c r="M361" s="1289"/>
    </row>
    <row r="362" spans="2:13" ht="15" x14ac:dyDescent="0.25">
      <c r="B362" s="1277"/>
      <c r="C362" s="1277"/>
      <c r="D362" s="1277"/>
      <c r="E362" s="1277"/>
      <c r="F362" s="1277"/>
      <c r="G362" s="1277"/>
      <c r="H362" s="1277"/>
      <c r="I362" s="1277"/>
      <c r="J362" s="1277"/>
      <c r="K362" s="1277"/>
      <c r="M362" s="174"/>
    </row>
    <row r="363" spans="2:13" ht="15" x14ac:dyDescent="0.25">
      <c r="B363" s="49"/>
      <c r="C363" s="49"/>
      <c r="D363" s="49"/>
      <c r="E363" s="49"/>
      <c r="F363" s="49"/>
      <c r="G363" s="49"/>
      <c r="H363" s="49"/>
      <c r="I363" s="49"/>
      <c r="J363" s="49"/>
      <c r="K363" s="49"/>
    </row>
    <row r="364" spans="2:13" ht="3" customHeight="1" x14ac:dyDescent="0.25">
      <c r="B364" s="49"/>
      <c r="C364" s="49"/>
      <c r="D364" s="49"/>
      <c r="E364" s="49"/>
      <c r="F364" s="49"/>
      <c r="G364" s="49"/>
      <c r="H364" s="49"/>
      <c r="I364" s="49"/>
      <c r="J364" s="49"/>
      <c r="K364" s="49"/>
    </row>
    <row r="365" spans="2:13" ht="15" x14ac:dyDescent="0.25">
      <c r="B365" s="51" t="s">
        <v>317</v>
      </c>
      <c r="C365" s="49"/>
      <c r="D365" s="49"/>
      <c r="E365" s="49"/>
      <c r="F365" s="49"/>
      <c r="G365" s="49"/>
      <c r="H365" s="49"/>
      <c r="I365" s="49"/>
      <c r="J365" s="49"/>
      <c r="K365" s="56" t="e">
        <f>ThisPage</f>
        <v>#NAME?</v>
      </c>
    </row>
    <row r="366" spans="2:13" ht="15" x14ac:dyDescent="0.25">
      <c r="B366" s="1304" t="s">
        <v>726</v>
      </c>
      <c r="C366" s="1304"/>
      <c r="D366" s="1304"/>
      <c r="E366" s="1304"/>
      <c r="F366" s="1304"/>
      <c r="G366" s="1304"/>
      <c r="H366" s="1304"/>
      <c r="I366" s="1304"/>
      <c r="J366" s="1304"/>
      <c r="K366" s="1304"/>
    </row>
    <row r="367" spans="2:13" ht="15" x14ac:dyDescent="0.25">
      <c r="B367" s="49"/>
      <c r="C367" s="49"/>
      <c r="D367" s="49"/>
      <c r="E367" s="49"/>
      <c r="F367" s="49"/>
      <c r="G367" s="49"/>
      <c r="H367" s="49"/>
      <c r="I367" s="49"/>
      <c r="J367" s="49"/>
      <c r="K367" s="49"/>
    </row>
    <row r="368" spans="2:13" ht="15" x14ac:dyDescent="0.25">
      <c r="B368" s="51" t="s">
        <v>323</v>
      </c>
      <c r="C368" s="49"/>
      <c r="D368" s="49"/>
      <c r="E368" s="49"/>
      <c r="F368" s="49"/>
      <c r="G368" s="49"/>
      <c r="H368" s="49"/>
      <c r="I368" s="49"/>
      <c r="J368" s="49"/>
      <c r="K368" s="56" t="e">
        <f>ThisPage</f>
        <v>#NAME?</v>
      </c>
    </row>
    <row r="369" spans="2:11" ht="15" x14ac:dyDescent="0.25">
      <c r="B369" s="1304" t="s">
        <v>727</v>
      </c>
      <c r="C369" s="1304"/>
      <c r="D369" s="1304"/>
      <c r="E369" s="1304"/>
      <c r="F369" s="1304"/>
      <c r="G369" s="1304"/>
      <c r="H369" s="1304"/>
      <c r="I369" s="1304"/>
      <c r="J369" s="1304"/>
      <c r="K369" s="1304"/>
    </row>
    <row r="370" spans="2:11" ht="15" x14ac:dyDescent="0.25">
      <c r="B370" s="1283" t="s">
        <v>654</v>
      </c>
      <c r="C370" s="1462"/>
      <c r="D370" s="1462"/>
      <c r="E370" s="1462"/>
      <c r="F370" s="1462"/>
      <c r="G370" s="1284"/>
      <c r="H370" s="1283" t="s">
        <v>445</v>
      </c>
      <c r="I370" s="1284"/>
      <c r="J370" s="49"/>
      <c r="K370" s="49"/>
    </row>
    <row r="371" spans="2:11" ht="15" x14ac:dyDescent="0.25">
      <c r="B371" s="49"/>
      <c r="C371" s="49"/>
      <c r="D371" s="49"/>
      <c r="E371" s="49"/>
      <c r="F371" s="49"/>
      <c r="G371" s="49"/>
      <c r="H371" s="49"/>
      <c r="I371" s="49"/>
      <c r="J371" s="49"/>
      <c r="K371" s="49"/>
    </row>
    <row r="372" spans="2:11" ht="15" x14ac:dyDescent="0.25">
      <c r="B372" s="1222" t="s">
        <v>728</v>
      </c>
      <c r="C372" s="1222"/>
      <c r="D372" s="1222"/>
      <c r="E372" s="1222"/>
      <c r="F372" s="1222"/>
      <c r="G372" s="1222"/>
      <c r="H372" s="1222"/>
      <c r="I372" s="1222"/>
      <c r="J372" s="1222"/>
      <c r="K372" s="58" t="e">
        <f>ThisPage</f>
        <v>#NAME?</v>
      </c>
    </row>
    <row r="373" spans="2:11" ht="26.25" thickBot="1" x14ac:dyDescent="0.3">
      <c r="B373" s="465" t="s">
        <v>108</v>
      </c>
      <c r="C373" s="465" t="s">
        <v>599</v>
      </c>
      <c r="D373" s="1465" t="s">
        <v>594</v>
      </c>
      <c r="E373" s="1465"/>
      <c r="F373" s="1466" t="s">
        <v>110</v>
      </c>
      <c r="G373" s="1466"/>
      <c r="H373" s="1465" t="s">
        <v>111</v>
      </c>
      <c r="I373" s="1465"/>
      <c r="J373" s="1255" t="s">
        <v>279</v>
      </c>
      <c r="K373" s="1255"/>
    </row>
    <row r="374" spans="2:11" ht="15" x14ac:dyDescent="0.25">
      <c r="B374" s="466"/>
      <c r="C374" s="448"/>
      <c r="D374" s="1282"/>
      <c r="E374" s="1282"/>
      <c r="F374" s="1417"/>
      <c r="G374" s="1417"/>
      <c r="H374" s="1373"/>
      <c r="I374" s="1418"/>
      <c r="J374" s="1257"/>
      <c r="K374" s="1270"/>
    </row>
    <row r="375" spans="2:11" ht="15" x14ac:dyDescent="0.25">
      <c r="B375" s="469"/>
      <c r="C375" s="446"/>
      <c r="D375" s="1292"/>
      <c r="E375" s="1292"/>
      <c r="F375" s="1423"/>
      <c r="G375" s="1423"/>
      <c r="H375" s="1366"/>
      <c r="I375" s="1419"/>
      <c r="J375" s="1257"/>
      <c r="K375" s="1270"/>
    </row>
    <row r="376" spans="2:11" ht="15" x14ac:dyDescent="0.25">
      <c r="B376" s="469"/>
      <c r="C376" s="446"/>
      <c r="D376" s="1292"/>
      <c r="E376" s="1292"/>
      <c r="F376" s="1293"/>
      <c r="G376" s="1293"/>
      <c r="H376" s="1366"/>
      <c r="I376" s="1419"/>
      <c r="J376" s="1257"/>
      <c r="K376" s="1270"/>
    </row>
    <row r="377" spans="2:11" ht="15.75" thickBot="1" x14ac:dyDescent="0.3">
      <c r="B377" s="471"/>
      <c r="C377" s="472"/>
      <c r="D377" s="1420"/>
      <c r="E377" s="1420"/>
      <c r="F377" s="1461"/>
      <c r="G377" s="1461"/>
      <c r="H377" s="1264"/>
      <c r="I377" s="1265"/>
      <c r="J377" s="1256"/>
      <c r="K377" s="1257"/>
    </row>
    <row r="378" spans="2:11" ht="15" x14ac:dyDescent="0.25">
      <c r="B378" s="466"/>
      <c r="C378" s="448"/>
      <c r="D378" s="1282"/>
      <c r="E378" s="1282"/>
      <c r="F378" s="1417"/>
      <c r="G378" s="1417"/>
      <c r="H378" s="1373"/>
      <c r="I378" s="1418"/>
      <c r="J378" s="435"/>
      <c r="K378" s="436"/>
    </row>
    <row r="379" spans="2:11" ht="15" x14ac:dyDescent="0.25">
      <c r="B379" s="469"/>
      <c r="C379" s="446"/>
      <c r="D379" s="1292"/>
      <c r="E379" s="1292"/>
      <c r="F379" s="1293"/>
      <c r="G379" s="1293"/>
      <c r="H379" s="1366"/>
      <c r="I379" s="1419"/>
      <c r="J379" s="435"/>
      <c r="K379" s="436"/>
    </row>
    <row r="380" spans="2:11" ht="15" x14ac:dyDescent="0.25">
      <c r="B380" s="469"/>
      <c r="C380" s="446"/>
      <c r="D380" s="1292"/>
      <c r="E380" s="1292"/>
      <c r="F380" s="1293"/>
      <c r="G380" s="1293"/>
      <c r="H380" s="1366"/>
      <c r="I380" s="1419"/>
      <c r="J380" s="435"/>
      <c r="K380" s="436"/>
    </row>
    <row r="381" spans="2:11" ht="15.75" thickBot="1" x14ac:dyDescent="0.3">
      <c r="B381" s="470"/>
      <c r="C381" s="451"/>
      <c r="D381" s="1271"/>
      <c r="E381" s="1271"/>
      <c r="F381" s="1272"/>
      <c r="G381" s="1272"/>
      <c r="H381" s="1273"/>
      <c r="I381" s="1274"/>
      <c r="J381" s="435"/>
      <c r="K381" s="436"/>
    </row>
    <row r="382" spans="2:11" ht="15" x14ac:dyDescent="0.25">
      <c r="B382" s="467"/>
      <c r="C382" s="468"/>
      <c r="D382" s="1275"/>
      <c r="E382" s="1275"/>
      <c r="F382" s="1276"/>
      <c r="G382" s="1276"/>
      <c r="H382" s="1421"/>
      <c r="I382" s="1422"/>
      <c r="J382" s="435"/>
      <c r="K382" s="436"/>
    </row>
    <row r="383" spans="2:11" ht="15" x14ac:dyDescent="0.25">
      <c r="B383" s="449"/>
      <c r="C383" s="446"/>
      <c r="D383" s="1292"/>
      <c r="E383" s="1292"/>
      <c r="F383" s="1423"/>
      <c r="G383" s="1423"/>
      <c r="H383" s="1366"/>
      <c r="I383" s="1419"/>
      <c r="J383" s="435"/>
      <c r="K383" s="436"/>
    </row>
    <row r="384" spans="2:11" ht="15" x14ac:dyDescent="0.25">
      <c r="B384" s="473"/>
      <c r="C384" s="472"/>
      <c r="D384" s="1292"/>
      <c r="E384" s="1292"/>
      <c r="F384" s="1293"/>
      <c r="G384" s="1293"/>
      <c r="H384" s="1366"/>
      <c r="I384" s="1419"/>
      <c r="J384" s="457"/>
      <c r="K384" s="458"/>
    </row>
    <row r="385" spans="2:11" ht="15.75" thickBot="1" x14ac:dyDescent="0.3">
      <c r="B385" s="450"/>
      <c r="C385" s="451"/>
      <c r="D385" s="1271"/>
      <c r="E385" s="1271"/>
      <c r="F385" s="1272"/>
      <c r="G385" s="1272"/>
      <c r="H385" s="1273"/>
      <c r="I385" s="1274"/>
      <c r="J385" s="435"/>
      <c r="K385" s="436"/>
    </row>
    <row r="386" spans="2:11" ht="15" x14ac:dyDescent="0.25">
      <c r="B386" s="76"/>
      <c r="C386" s="439"/>
      <c r="D386" s="439"/>
      <c r="E386" s="439"/>
      <c r="F386" s="439"/>
      <c r="G386" s="439"/>
      <c r="H386" s="439"/>
      <c r="I386" s="439"/>
      <c r="J386" s="76"/>
      <c r="K386" s="76"/>
    </row>
    <row r="387" spans="2:11" ht="15" x14ac:dyDescent="0.25">
      <c r="B387" s="461"/>
      <c r="C387" s="461"/>
      <c r="D387" s="461"/>
      <c r="E387" s="461"/>
      <c r="F387" s="461"/>
      <c r="G387" s="461"/>
      <c r="H387" s="461"/>
      <c r="I387" s="461"/>
      <c r="J387" s="461"/>
      <c r="K387" s="461"/>
    </row>
    <row r="388" spans="2:11" ht="15" x14ac:dyDescent="0.25">
      <c r="B388" s="51" t="s">
        <v>327</v>
      </c>
      <c r="C388" s="49"/>
      <c r="D388" s="49"/>
      <c r="E388" s="49"/>
      <c r="F388" s="49"/>
      <c r="G388" s="49"/>
      <c r="H388" s="49"/>
      <c r="I388" s="49"/>
      <c r="J388" s="49"/>
      <c r="K388" s="56" t="e">
        <f>ThisPage</f>
        <v>#NAME?</v>
      </c>
    </row>
    <row r="389" spans="2:11" ht="22.5" customHeight="1" x14ac:dyDescent="0.25">
      <c r="B389" s="1344" t="s">
        <v>447</v>
      </c>
      <c r="C389" s="1344"/>
      <c r="D389" s="1344"/>
      <c r="E389" s="1344"/>
      <c r="F389" s="1344"/>
      <c r="G389" s="1344"/>
      <c r="H389" s="1344"/>
      <c r="I389" s="1344"/>
      <c r="J389" s="1344"/>
      <c r="K389" s="1344"/>
    </row>
    <row r="390" spans="2:11" ht="15" x14ac:dyDescent="0.25">
      <c r="B390" s="1283" t="s">
        <v>654</v>
      </c>
      <c r="C390" s="1462"/>
      <c r="D390" s="1462"/>
      <c r="E390" s="1462"/>
      <c r="F390" s="1462"/>
      <c r="G390" s="1284"/>
      <c r="H390" s="1283" t="s">
        <v>655</v>
      </c>
      <c r="I390" s="1284"/>
      <c r="J390" s="49"/>
      <c r="K390" s="49"/>
    </row>
    <row r="391" spans="2:11" ht="15" x14ac:dyDescent="0.25">
      <c r="B391" s="77"/>
      <c r="C391" s="77"/>
      <c r="D391" s="77"/>
      <c r="E391" s="77"/>
      <c r="F391" s="77"/>
      <c r="G391" s="77"/>
      <c r="H391" s="77"/>
      <c r="I391" s="49"/>
      <c r="J391" s="49"/>
      <c r="K391" s="49"/>
    </row>
    <row r="392" spans="2:11" ht="15.75" thickBot="1" x14ac:dyDescent="0.3">
      <c r="B392" s="1269" t="s">
        <v>730</v>
      </c>
      <c r="C392" s="1269"/>
      <c r="D392" s="1269"/>
      <c r="E392" s="1269"/>
      <c r="F392" s="1269"/>
      <c r="G392" s="1269"/>
      <c r="H392" s="1269"/>
      <c r="I392" s="1269"/>
      <c r="J392" s="1222"/>
      <c r="K392" s="58" t="e">
        <f>ThisPage</f>
        <v>#NAME?</v>
      </c>
    </row>
    <row r="393" spans="2:11" ht="26.25" thickBot="1" x14ac:dyDescent="0.3">
      <c r="B393" s="463" t="s">
        <v>108</v>
      </c>
      <c r="C393" s="464" t="s">
        <v>601</v>
      </c>
      <c r="D393" s="1463" t="s">
        <v>602</v>
      </c>
      <c r="E393" s="1463"/>
      <c r="F393" s="1463" t="s">
        <v>598</v>
      </c>
      <c r="G393" s="1463"/>
      <c r="H393" s="1463" t="s">
        <v>729</v>
      </c>
      <c r="I393" s="1464"/>
      <c r="J393" s="1254" t="s">
        <v>279</v>
      </c>
      <c r="K393" s="1255"/>
    </row>
    <row r="394" spans="2:11" ht="15" x14ac:dyDescent="0.25">
      <c r="B394" s="466"/>
      <c r="C394" s="453"/>
      <c r="D394" s="1375"/>
      <c r="E394" s="1375"/>
      <c r="F394" s="1372"/>
      <c r="G394" s="1372"/>
      <c r="H394" s="1373"/>
      <c r="I394" s="1374"/>
      <c r="J394" s="1257"/>
      <c r="K394" s="1270"/>
    </row>
    <row r="395" spans="2:11" ht="15" x14ac:dyDescent="0.25">
      <c r="B395" s="469"/>
      <c r="C395" s="452"/>
      <c r="D395" s="1364"/>
      <c r="E395" s="1364"/>
      <c r="F395" s="1365"/>
      <c r="G395" s="1365"/>
      <c r="H395" s="1366"/>
      <c r="I395" s="1367"/>
      <c r="J395" s="436"/>
      <c r="K395" s="434"/>
    </row>
    <row r="396" spans="2:11" ht="15" x14ac:dyDescent="0.25">
      <c r="B396" s="469"/>
      <c r="C396" s="452"/>
      <c r="D396" s="1364"/>
      <c r="E396" s="1364"/>
      <c r="F396" s="1368"/>
      <c r="G396" s="1368"/>
      <c r="H396" s="1369"/>
      <c r="I396" s="1370"/>
      <c r="J396" s="436"/>
      <c r="K396" s="434"/>
    </row>
    <row r="397" spans="2:11" ht="15" x14ac:dyDescent="0.25">
      <c r="B397" s="469"/>
      <c r="C397" s="452"/>
      <c r="D397" s="1364"/>
      <c r="E397" s="1364"/>
      <c r="F397" s="1368"/>
      <c r="G397" s="1368"/>
      <c r="H397" s="1369"/>
      <c r="I397" s="1370"/>
      <c r="J397" s="436"/>
      <c r="K397" s="434"/>
    </row>
    <row r="398" spans="2:11" ht="15.75" thickBot="1" x14ac:dyDescent="0.3">
      <c r="B398" s="469"/>
      <c r="C398" s="454"/>
      <c r="D398" s="1371"/>
      <c r="E398" s="1371"/>
      <c r="F398" s="1376"/>
      <c r="G398" s="1376"/>
      <c r="H398" s="1377"/>
      <c r="I398" s="1378"/>
      <c r="J398" s="436"/>
      <c r="K398" s="434"/>
    </row>
    <row r="399" spans="2:11" ht="15" x14ac:dyDescent="0.25">
      <c r="B399" s="466"/>
      <c r="C399" s="453"/>
      <c r="D399" s="1375"/>
      <c r="E399" s="1375"/>
      <c r="F399" s="1372"/>
      <c r="G399" s="1372"/>
      <c r="H399" s="1373"/>
      <c r="I399" s="1374"/>
      <c r="J399" s="436"/>
      <c r="K399" s="434"/>
    </row>
    <row r="400" spans="2:11" ht="15" x14ac:dyDescent="0.25">
      <c r="B400" s="469"/>
      <c r="C400" s="452"/>
      <c r="D400" s="1364"/>
      <c r="E400" s="1364"/>
      <c r="F400" s="1365"/>
      <c r="G400" s="1365"/>
      <c r="H400" s="1366"/>
      <c r="I400" s="1367"/>
      <c r="J400" s="436"/>
      <c r="K400" s="434"/>
    </row>
    <row r="401" spans="2:11" ht="15" x14ac:dyDescent="0.25">
      <c r="B401" s="469"/>
      <c r="C401" s="452"/>
      <c r="D401" s="1364"/>
      <c r="E401" s="1364"/>
      <c r="F401" s="1365"/>
      <c r="G401" s="1365"/>
      <c r="H401" s="1366"/>
      <c r="I401" s="1367"/>
      <c r="J401" s="436"/>
      <c r="K401" s="434"/>
    </row>
    <row r="402" spans="2:11" ht="15" x14ac:dyDescent="0.25">
      <c r="B402" s="469"/>
      <c r="C402" s="452"/>
      <c r="D402" s="1364"/>
      <c r="E402" s="1364"/>
      <c r="F402" s="1368"/>
      <c r="G402" s="1368"/>
      <c r="H402" s="1369"/>
      <c r="I402" s="1370"/>
      <c r="J402" s="436"/>
      <c r="K402" s="434"/>
    </row>
    <row r="403" spans="2:11" ht="15" x14ac:dyDescent="0.25">
      <c r="B403" s="469"/>
      <c r="C403" s="452"/>
      <c r="D403" s="1364"/>
      <c r="E403" s="1364"/>
      <c r="F403" s="1368"/>
      <c r="G403" s="1368"/>
      <c r="H403" s="1369"/>
      <c r="I403" s="1370"/>
      <c r="J403" s="436"/>
      <c r="K403" s="434"/>
    </row>
    <row r="404" spans="2:11" ht="15.75" thickBot="1" x14ac:dyDescent="0.3">
      <c r="B404" s="469"/>
      <c r="C404" s="454"/>
      <c r="D404" s="1371"/>
      <c r="E404" s="1371"/>
      <c r="F404" s="1376"/>
      <c r="G404" s="1376"/>
      <c r="H404" s="1377"/>
      <c r="I404" s="1378"/>
      <c r="J404" s="436"/>
      <c r="K404" s="434"/>
    </row>
    <row r="405" spans="2:11" ht="15" x14ac:dyDescent="0.25">
      <c r="B405" s="447"/>
      <c r="C405" s="459"/>
      <c r="D405" s="1375"/>
      <c r="E405" s="1375"/>
      <c r="F405" s="1372"/>
      <c r="G405" s="1372"/>
      <c r="H405" s="1373"/>
      <c r="I405" s="1374"/>
      <c r="J405" s="1257"/>
      <c r="K405" s="1270"/>
    </row>
    <row r="406" spans="2:11" ht="15" x14ac:dyDescent="0.25">
      <c r="B406" s="449"/>
      <c r="C406" s="455"/>
      <c r="D406" s="1364"/>
      <c r="E406" s="1364"/>
      <c r="F406" s="1365"/>
      <c r="G406" s="1365"/>
      <c r="H406" s="1366"/>
      <c r="I406" s="1367"/>
      <c r="J406" s="1257"/>
      <c r="K406" s="1270"/>
    </row>
    <row r="407" spans="2:11" ht="15" x14ac:dyDescent="0.25">
      <c r="B407" s="449"/>
      <c r="C407" s="455"/>
      <c r="D407" s="1364"/>
      <c r="E407" s="1364"/>
      <c r="F407" s="1365"/>
      <c r="G407" s="1365"/>
      <c r="H407" s="1366"/>
      <c r="I407" s="1367"/>
      <c r="J407" s="1257"/>
      <c r="K407" s="1270"/>
    </row>
    <row r="408" spans="2:11" ht="15" x14ac:dyDescent="0.25">
      <c r="B408" s="449"/>
      <c r="C408" s="455"/>
      <c r="D408" s="1364"/>
      <c r="E408" s="1364"/>
      <c r="F408" s="1368"/>
      <c r="G408" s="1368"/>
      <c r="H408" s="1369"/>
      <c r="I408" s="1370"/>
      <c r="J408" s="1256"/>
      <c r="K408" s="1257"/>
    </row>
    <row r="409" spans="2:11" ht="15" x14ac:dyDescent="0.25">
      <c r="B409" s="449"/>
      <c r="C409" s="455"/>
      <c r="D409" s="1364"/>
      <c r="E409" s="1364"/>
      <c r="F409" s="1368"/>
      <c r="G409" s="1368"/>
      <c r="H409" s="1369"/>
      <c r="I409" s="1370"/>
      <c r="J409" s="1256"/>
      <c r="K409" s="1257"/>
    </row>
    <row r="410" spans="2:11" ht="15.75" thickBot="1" x14ac:dyDescent="0.3">
      <c r="B410" s="450"/>
      <c r="C410" s="456"/>
      <c r="D410" s="1371"/>
      <c r="E410" s="1371"/>
      <c r="F410" s="1376"/>
      <c r="G410" s="1376"/>
      <c r="H410" s="1377"/>
      <c r="I410" s="1378"/>
      <c r="J410" s="1256"/>
      <c r="K410" s="1257"/>
    </row>
    <row r="411" spans="2:11" ht="15" x14ac:dyDescent="0.25">
      <c r="B411" s="76"/>
      <c r="C411" s="76"/>
      <c r="D411" s="76"/>
      <c r="E411" s="76"/>
      <c r="F411" s="76"/>
      <c r="G411" s="76"/>
      <c r="H411" s="76"/>
      <c r="I411" s="76"/>
      <c r="J411" s="76"/>
      <c r="K411" s="76"/>
    </row>
    <row r="412" spans="2:11" ht="15" x14ac:dyDescent="0.25">
      <c r="B412" s="1277"/>
      <c r="C412" s="1277"/>
      <c r="D412" s="1277"/>
      <c r="E412" s="1277"/>
      <c r="F412" s="1277"/>
      <c r="G412" s="76"/>
      <c r="H412" s="76"/>
      <c r="I412" s="76"/>
      <c r="J412" s="76"/>
      <c r="K412" s="76"/>
    </row>
    <row r="413" spans="2:11" ht="15" x14ac:dyDescent="0.25">
      <c r="B413" s="49" t="s">
        <v>286</v>
      </c>
      <c r="C413" s="49"/>
      <c r="D413" s="49"/>
      <c r="E413" s="49"/>
      <c r="F413" s="49"/>
      <c r="G413" s="49"/>
      <c r="H413" s="49"/>
      <c r="I413" s="76"/>
      <c r="J413" s="76"/>
      <c r="K413" s="76"/>
    </row>
    <row r="414" spans="2:11" ht="15" x14ac:dyDescent="0.25">
      <c r="B414" s="76"/>
      <c r="C414" s="76"/>
      <c r="D414" s="76"/>
      <c r="E414" s="76"/>
      <c r="F414" s="76"/>
      <c r="G414" s="76"/>
      <c r="H414" s="76"/>
      <c r="I414" s="76"/>
      <c r="J414" s="76"/>
      <c r="K414" s="76"/>
    </row>
    <row r="415" spans="2:11" ht="15" x14ac:dyDescent="0.25">
      <c r="B415" s="76"/>
      <c r="C415" s="76"/>
      <c r="D415" s="76"/>
      <c r="E415" s="76"/>
      <c r="F415" s="76"/>
      <c r="G415" s="76"/>
      <c r="H415" s="76"/>
      <c r="I415" s="76"/>
      <c r="J415" s="76"/>
      <c r="K415" s="76"/>
    </row>
    <row r="416" spans="2:11" ht="15" x14ac:dyDescent="0.25">
      <c r="B416" s="76"/>
      <c r="C416" s="76"/>
      <c r="D416" s="76"/>
      <c r="E416" s="76"/>
      <c r="F416" s="76"/>
      <c r="G416" s="76"/>
      <c r="H416" s="76"/>
      <c r="I416" s="76"/>
      <c r="J416" s="76"/>
      <c r="K416" s="76"/>
    </row>
    <row r="417" spans="2:13" ht="15" x14ac:dyDescent="0.25">
      <c r="B417" s="51" t="s">
        <v>324</v>
      </c>
      <c r="C417" s="49"/>
      <c r="D417" s="49"/>
      <c r="E417" s="49"/>
      <c r="F417" s="49"/>
      <c r="G417" s="49"/>
      <c r="H417" s="49"/>
      <c r="I417" s="49"/>
      <c r="J417" s="49"/>
      <c r="K417" s="56" t="e">
        <f>ThisPage</f>
        <v>#NAME?</v>
      </c>
    </row>
    <row r="418" spans="2:13" ht="18" x14ac:dyDescent="0.25">
      <c r="B418" s="1304" t="s">
        <v>731</v>
      </c>
      <c r="C418" s="1304"/>
      <c r="D418" s="1304"/>
      <c r="E418" s="1304"/>
      <c r="F418" s="1304"/>
      <c r="G418" s="1304"/>
      <c r="H418" s="1304"/>
      <c r="I418" s="1304"/>
      <c r="J418" s="1304"/>
      <c r="K418" s="1304"/>
    </row>
    <row r="419" spans="2:13" ht="15" x14ac:dyDescent="0.25">
      <c r="B419" s="49" t="s">
        <v>733</v>
      </c>
      <c r="C419" s="49"/>
      <c r="D419" s="49"/>
      <c r="E419" s="49"/>
      <c r="F419" s="49"/>
      <c r="G419" s="49"/>
      <c r="H419" s="49"/>
      <c r="I419" s="49"/>
      <c r="J419" s="49"/>
      <c r="K419" s="49"/>
    </row>
    <row r="420" spans="2:13" ht="15" x14ac:dyDescent="0.25">
      <c r="B420" s="49"/>
      <c r="C420" s="49"/>
      <c r="D420" s="49"/>
      <c r="E420" s="49"/>
      <c r="F420" s="49"/>
      <c r="G420" s="49"/>
      <c r="H420" s="49"/>
      <c r="I420" s="49"/>
      <c r="J420" s="49"/>
      <c r="K420" s="49"/>
    </row>
    <row r="421" spans="2:13" ht="15" x14ac:dyDescent="0.25">
      <c r="B421" s="1232" t="s">
        <v>113</v>
      </c>
      <c r="C421" s="1232"/>
      <c r="D421" s="1238" t="s">
        <v>111</v>
      </c>
      <c r="E421" s="1239"/>
      <c r="F421" s="1239"/>
      <c r="G421" s="1239"/>
      <c r="H421" s="1279"/>
      <c r="I421" s="462" t="s">
        <v>449</v>
      </c>
      <c r="J421" s="240"/>
      <c r="K421" s="240"/>
      <c r="M421" s="175"/>
    </row>
    <row r="422" spans="2:13" ht="15" x14ac:dyDescent="0.25">
      <c r="B422" s="1232" t="s">
        <v>114</v>
      </c>
      <c r="C422" s="1232"/>
      <c r="D422" s="1507"/>
      <c r="E422" s="1508"/>
      <c r="F422" s="1508"/>
      <c r="G422" s="1508"/>
      <c r="H422" s="1509"/>
      <c r="I422" s="162"/>
      <c r="J422" s="170"/>
      <c r="K422" s="170"/>
      <c r="M422" s="175"/>
    </row>
    <row r="423" spans="2:13" ht="15" x14ac:dyDescent="0.25">
      <c r="B423" s="1232" t="s">
        <v>287</v>
      </c>
      <c r="C423" s="1232"/>
      <c r="D423" s="1507"/>
      <c r="E423" s="1508"/>
      <c r="F423" s="1508"/>
      <c r="G423" s="1508"/>
      <c r="H423" s="1509"/>
      <c r="I423" s="162"/>
      <c r="J423" s="170"/>
      <c r="K423" s="170"/>
      <c r="M423" s="175"/>
    </row>
    <row r="424" spans="2:13" ht="15" x14ac:dyDescent="0.25">
      <c r="B424" s="1232" t="s">
        <v>288</v>
      </c>
      <c r="C424" s="1232"/>
      <c r="D424" s="1507"/>
      <c r="E424" s="1508"/>
      <c r="F424" s="1508"/>
      <c r="G424" s="1508"/>
      <c r="H424" s="1509"/>
      <c r="I424" s="162"/>
      <c r="J424" s="170"/>
      <c r="K424" s="170"/>
      <c r="M424" s="175"/>
    </row>
    <row r="425" spans="2:13" ht="15" x14ac:dyDescent="0.25">
      <c r="B425" s="49"/>
      <c r="C425" s="49"/>
      <c r="D425" s="49"/>
      <c r="E425" s="49"/>
      <c r="F425" s="49"/>
      <c r="G425" s="49"/>
      <c r="H425" s="49"/>
      <c r="I425" s="49"/>
      <c r="J425" s="49"/>
      <c r="K425" s="49"/>
    </row>
    <row r="426" spans="2:13" ht="15" x14ac:dyDescent="0.25">
      <c r="B426" s="1222" t="s">
        <v>734</v>
      </c>
      <c r="C426" s="1222"/>
      <c r="D426" s="1222"/>
      <c r="E426" s="1222"/>
      <c r="F426" s="1222"/>
      <c r="G426" s="1222"/>
      <c r="H426" s="1222"/>
      <c r="I426" s="1222"/>
      <c r="J426" s="1222"/>
      <c r="K426" s="58" t="e">
        <f>ThisPage</f>
        <v>#NAME?</v>
      </c>
    </row>
    <row r="427" spans="2:13" ht="45" x14ac:dyDescent="0.25">
      <c r="B427" s="410" t="s">
        <v>108</v>
      </c>
      <c r="C427" s="410" t="s">
        <v>600</v>
      </c>
      <c r="D427" s="1223" t="s">
        <v>116</v>
      </c>
      <c r="E427" s="1223"/>
      <c r="F427" s="1223" t="s">
        <v>735</v>
      </c>
      <c r="G427" s="1223"/>
      <c r="H427" s="1223" t="s">
        <v>736</v>
      </c>
      <c r="I427" s="1223"/>
      <c r="J427" s="1223" t="s">
        <v>117</v>
      </c>
      <c r="K427" s="1223"/>
    </row>
    <row r="428" spans="2:13" ht="15" x14ac:dyDescent="0.25">
      <c r="B428" s="438"/>
      <c r="C428" s="142"/>
      <c r="D428" s="1379"/>
      <c r="E428" s="1379"/>
      <c r="F428" s="1220"/>
      <c r="G428" s="1220"/>
      <c r="H428" s="1220"/>
      <c r="I428" s="1220"/>
      <c r="J428" s="1270"/>
      <c r="K428" s="1270"/>
    </row>
    <row r="429" spans="2:13" ht="15" x14ac:dyDescent="0.25">
      <c r="B429" s="438"/>
      <c r="C429" s="142"/>
      <c r="D429" s="1379"/>
      <c r="E429" s="1379"/>
      <c r="F429" s="1220"/>
      <c r="G429" s="1220"/>
      <c r="H429" s="1220"/>
      <c r="I429" s="1220"/>
      <c r="J429" s="1270"/>
      <c r="K429" s="1270"/>
    </row>
    <row r="430" spans="2:13" ht="15" x14ac:dyDescent="0.25">
      <c r="B430" s="438"/>
      <c r="C430" s="142"/>
      <c r="D430" s="1379"/>
      <c r="E430" s="1379"/>
      <c r="F430" s="1220"/>
      <c r="G430" s="1220"/>
      <c r="H430" s="1220"/>
      <c r="I430" s="1220"/>
      <c r="J430" s="1270"/>
      <c r="K430" s="1270"/>
    </row>
    <row r="431" spans="2:13" ht="15" x14ac:dyDescent="0.25">
      <c r="B431" s="438"/>
      <c r="C431" s="142"/>
      <c r="D431" s="1379"/>
      <c r="E431" s="1379"/>
      <c r="F431" s="1220"/>
      <c r="G431" s="1220"/>
      <c r="H431" s="1220"/>
      <c r="I431" s="1220"/>
      <c r="J431" s="1270"/>
      <c r="K431" s="1270"/>
    </row>
    <row r="432" spans="2:13" ht="15" x14ac:dyDescent="0.25">
      <c r="B432" s="438"/>
      <c r="C432" s="142"/>
      <c r="D432" s="1379"/>
      <c r="E432" s="1379"/>
      <c r="F432" s="1220"/>
      <c r="G432" s="1220"/>
      <c r="H432" s="1220"/>
      <c r="I432" s="1220"/>
      <c r="J432" s="1270"/>
      <c r="K432" s="1270"/>
    </row>
    <row r="433" spans="2:13" ht="15" x14ac:dyDescent="0.25">
      <c r="B433" s="438"/>
      <c r="C433" s="142"/>
      <c r="D433" s="1379"/>
      <c r="E433" s="1379"/>
      <c r="F433" s="1220"/>
      <c r="G433" s="1220"/>
      <c r="H433" s="1220"/>
      <c r="I433" s="1220"/>
      <c r="J433" s="1270"/>
      <c r="K433" s="1270"/>
    </row>
    <row r="434" spans="2:13" ht="15" x14ac:dyDescent="0.25">
      <c r="B434" s="438"/>
      <c r="C434" s="142"/>
      <c r="D434" s="1379"/>
      <c r="E434" s="1379"/>
      <c r="F434" s="1220"/>
      <c r="G434" s="1220"/>
      <c r="H434" s="1220"/>
      <c r="I434" s="1220"/>
      <c r="J434" s="1270"/>
      <c r="K434" s="1270"/>
    </row>
    <row r="435" spans="2:13" ht="15" x14ac:dyDescent="0.25">
      <c r="B435" s="438"/>
      <c r="C435" s="142"/>
      <c r="D435" s="1379"/>
      <c r="E435" s="1379"/>
      <c r="F435" s="1220"/>
      <c r="G435" s="1220"/>
      <c r="H435" s="1220"/>
      <c r="I435" s="1220"/>
      <c r="J435" s="1270"/>
      <c r="K435" s="1270"/>
    </row>
    <row r="436" spans="2:13" ht="15" x14ac:dyDescent="0.25">
      <c r="B436" s="49"/>
      <c r="C436" s="49"/>
      <c r="D436" s="49"/>
      <c r="E436" s="49"/>
      <c r="F436" s="49"/>
      <c r="G436" s="49"/>
      <c r="H436" s="49"/>
      <c r="I436" s="49"/>
      <c r="J436" s="49"/>
      <c r="K436" s="49"/>
    </row>
    <row r="437" spans="2:13" ht="15" x14ac:dyDescent="0.25">
      <c r="B437" s="51" t="s">
        <v>325</v>
      </c>
      <c r="C437" s="49"/>
      <c r="D437" s="49"/>
      <c r="E437" s="49"/>
      <c r="F437" s="49"/>
      <c r="G437" s="49"/>
      <c r="H437" s="49"/>
      <c r="I437" s="49"/>
      <c r="J437" s="49"/>
      <c r="K437" s="56" t="e">
        <f>ThisPage</f>
        <v>#NAME?</v>
      </c>
    </row>
    <row r="438" spans="2:13" ht="15" x14ac:dyDescent="0.25">
      <c r="B438" s="1434" t="s">
        <v>737</v>
      </c>
      <c r="C438" s="1434"/>
      <c r="D438" s="1434"/>
      <c r="E438" s="1434"/>
      <c r="F438" s="1434"/>
      <c r="G438" s="1434"/>
      <c r="H438" s="1434"/>
      <c r="I438" s="1434"/>
      <c r="J438" s="1434"/>
      <c r="K438" s="1434"/>
    </row>
    <row r="439" spans="2:13" ht="15" x14ac:dyDescent="0.25">
      <c r="B439" s="1456" t="s">
        <v>446</v>
      </c>
      <c r="C439" s="1457"/>
      <c r="D439" s="1457"/>
      <c r="E439" s="1457"/>
      <c r="F439" s="1457"/>
      <c r="G439" s="1457"/>
      <c r="H439" s="1435" t="s">
        <v>655</v>
      </c>
      <c r="I439" s="1436"/>
      <c r="J439" s="1437"/>
      <c r="K439" s="86"/>
      <c r="M439" s="175"/>
    </row>
    <row r="440" spans="2:13" ht="15" x14ac:dyDescent="0.25">
      <c r="B440" s="49"/>
      <c r="C440" s="49"/>
      <c r="D440" s="49"/>
      <c r="E440" s="49"/>
      <c r="F440" s="49"/>
      <c r="G440" s="49"/>
      <c r="H440" s="49"/>
      <c r="I440" s="49"/>
      <c r="J440" s="49"/>
      <c r="K440" s="49"/>
    </row>
    <row r="441" spans="2:13" ht="15" x14ac:dyDescent="0.25">
      <c r="B441" s="1222" t="s">
        <v>738</v>
      </c>
      <c r="C441" s="1222"/>
      <c r="D441" s="1222"/>
      <c r="E441" s="1222"/>
      <c r="F441" s="1222"/>
      <c r="G441" s="1222"/>
      <c r="H441" s="1222"/>
      <c r="I441" s="1222"/>
      <c r="J441" s="1222"/>
      <c r="K441" s="58" t="e">
        <f>ThisPage</f>
        <v>#NAME?</v>
      </c>
    </row>
    <row r="442" spans="2:13" ht="15" x14ac:dyDescent="0.25">
      <c r="B442" s="1223" t="s">
        <v>108</v>
      </c>
      <c r="C442" s="1223"/>
      <c r="D442" s="1223" t="s">
        <v>115</v>
      </c>
      <c r="E442" s="1223"/>
      <c r="F442" s="1223" t="s">
        <v>118</v>
      </c>
      <c r="G442" s="1223"/>
      <c r="H442" s="1238" t="s">
        <v>187</v>
      </c>
      <c r="I442" s="1239"/>
      <c r="J442" s="1239"/>
      <c r="K442" s="1279"/>
      <c r="M442" s="175"/>
    </row>
    <row r="443" spans="2:13" ht="15" x14ac:dyDescent="0.25">
      <c r="B443" s="1270"/>
      <c r="C443" s="1270"/>
      <c r="D443" s="1380"/>
      <c r="E443" s="1381"/>
      <c r="F443" s="1270"/>
      <c r="G443" s="1270"/>
      <c r="H443" s="1294"/>
      <c r="I443" s="1256"/>
      <c r="J443" s="1256"/>
      <c r="K443" s="1257"/>
      <c r="M443" s="175"/>
    </row>
    <row r="444" spans="2:13" ht="15" x14ac:dyDescent="0.25">
      <c r="B444" s="1270"/>
      <c r="C444" s="1270"/>
      <c r="D444" s="1380"/>
      <c r="E444" s="1381"/>
      <c r="F444" s="1270"/>
      <c r="G444" s="1270"/>
      <c r="H444" s="1294"/>
      <c r="I444" s="1256"/>
      <c r="J444" s="1256"/>
      <c r="K444" s="1257"/>
      <c r="M444" s="175"/>
    </row>
    <row r="445" spans="2:13" ht="15" x14ac:dyDescent="0.25">
      <c r="B445" s="1294"/>
      <c r="C445" s="1257"/>
      <c r="D445" s="1380"/>
      <c r="E445" s="1381"/>
      <c r="F445" s="1270"/>
      <c r="G445" s="1270"/>
      <c r="H445" s="1294"/>
      <c r="I445" s="1256"/>
      <c r="J445" s="1256"/>
      <c r="K445" s="1257"/>
      <c r="M445" s="175"/>
    </row>
    <row r="446" spans="2:13" ht="15" x14ac:dyDescent="0.25">
      <c r="B446" s="1210"/>
      <c r="C446" s="1211"/>
      <c r="D446" s="1380"/>
      <c r="E446" s="1381"/>
      <c r="F446" s="1270"/>
      <c r="G446" s="1270"/>
      <c r="H446" s="1294"/>
      <c r="I446" s="1256"/>
      <c r="J446" s="1256"/>
      <c r="K446" s="1257"/>
      <c r="M446" s="175"/>
    </row>
    <row r="447" spans="2:13" ht="15" x14ac:dyDescent="0.25">
      <c r="B447" s="1210"/>
      <c r="C447" s="1211"/>
      <c r="D447" s="1380"/>
      <c r="E447" s="1381"/>
      <c r="F447" s="1270"/>
      <c r="G447" s="1270"/>
      <c r="H447" s="1294"/>
      <c r="I447" s="1256"/>
      <c r="J447" s="1256"/>
      <c r="K447" s="1257"/>
      <c r="M447" s="175"/>
    </row>
    <row r="448" spans="2:13" ht="15" x14ac:dyDescent="0.25">
      <c r="B448" s="1210"/>
      <c r="C448" s="1211"/>
      <c r="D448" s="1380"/>
      <c r="E448" s="1381"/>
      <c r="F448" s="1270"/>
      <c r="G448" s="1270"/>
      <c r="H448" s="1294"/>
      <c r="I448" s="1256"/>
      <c r="J448" s="1256"/>
      <c r="K448" s="1257"/>
      <c r="M448" s="175"/>
    </row>
    <row r="449" spans="2:13" ht="15" x14ac:dyDescent="0.25">
      <c r="B449" s="1270"/>
      <c r="C449" s="1270"/>
      <c r="D449" s="1380"/>
      <c r="E449" s="1381"/>
      <c r="F449" s="1270"/>
      <c r="G449" s="1270"/>
      <c r="H449" s="1294"/>
      <c r="I449" s="1256"/>
      <c r="J449" s="1256"/>
      <c r="K449" s="1257"/>
      <c r="M449" s="175"/>
    </row>
    <row r="450" spans="2:13" ht="15" x14ac:dyDescent="0.25">
      <c r="B450" s="1270"/>
      <c r="C450" s="1270"/>
      <c r="D450" s="1380"/>
      <c r="E450" s="1381"/>
      <c r="F450" s="1270"/>
      <c r="G450" s="1270"/>
      <c r="H450" s="1294"/>
      <c r="I450" s="1256"/>
      <c r="J450" s="1256"/>
      <c r="K450" s="1257"/>
      <c r="M450" s="175"/>
    </row>
    <row r="451" spans="2:13" ht="15" x14ac:dyDescent="0.25">
      <c r="B451" s="49"/>
      <c r="C451" s="49"/>
      <c r="D451" s="49"/>
      <c r="E451" s="49"/>
      <c r="F451" s="49"/>
      <c r="G451" s="49"/>
      <c r="H451" s="49"/>
      <c r="I451" s="49"/>
      <c r="J451" s="49"/>
      <c r="K451" s="52"/>
    </row>
    <row r="452" spans="2:13" ht="15" x14ac:dyDescent="0.25">
      <c r="B452" s="51" t="s">
        <v>329</v>
      </c>
      <c r="C452" s="49"/>
      <c r="D452" s="49"/>
      <c r="E452" s="49"/>
      <c r="F452" s="49"/>
      <c r="G452" s="49"/>
      <c r="H452" s="49"/>
      <c r="I452" s="49"/>
      <c r="J452" s="49"/>
      <c r="K452" s="56" t="e">
        <f>ThisPage</f>
        <v>#NAME?</v>
      </c>
    </row>
    <row r="453" spans="2:13" ht="15" x14ac:dyDescent="0.25">
      <c r="B453" s="49"/>
      <c r="C453" s="49"/>
      <c r="D453" s="49"/>
      <c r="E453" s="49"/>
      <c r="F453" s="49"/>
      <c r="G453" s="49"/>
      <c r="H453" s="49"/>
      <c r="I453" s="49"/>
      <c r="J453" s="49"/>
      <c r="K453" s="49"/>
    </row>
    <row r="454" spans="2:13" x14ac:dyDescent="0.25">
      <c r="B454" s="1344" t="s">
        <v>759</v>
      </c>
      <c r="C454" s="1344"/>
      <c r="D454" s="1344"/>
      <c r="E454" s="1344"/>
      <c r="F454" s="1344"/>
      <c r="G454" s="1344"/>
      <c r="H454" s="1344"/>
      <c r="I454" s="1344"/>
      <c r="J454" s="1344"/>
      <c r="K454" s="1344"/>
    </row>
    <row r="455" spans="2:13" x14ac:dyDescent="0.25">
      <c r="B455" s="1344"/>
      <c r="C455" s="1344"/>
      <c r="D455" s="1344"/>
      <c r="E455" s="1344"/>
      <c r="F455" s="1344"/>
      <c r="G455" s="1344"/>
      <c r="H455" s="1344"/>
      <c r="I455" s="1344"/>
      <c r="J455" s="1344"/>
      <c r="K455" s="1344"/>
    </row>
    <row r="456" spans="2:13" x14ac:dyDescent="0.25">
      <c r="B456" s="1344"/>
      <c r="C456" s="1344"/>
      <c r="D456" s="1344"/>
      <c r="E456" s="1344"/>
      <c r="F456" s="1344"/>
      <c r="G456" s="1344"/>
      <c r="H456" s="1344"/>
      <c r="I456" s="1344"/>
      <c r="J456" s="1344"/>
      <c r="K456" s="1344"/>
    </row>
    <row r="457" spans="2:13" ht="15" x14ac:dyDescent="0.25">
      <c r="B457" s="49"/>
      <c r="C457" s="49"/>
      <c r="D457" s="49"/>
      <c r="E457" s="49"/>
      <c r="F457" s="49"/>
      <c r="G457" s="49"/>
      <c r="H457" s="49"/>
      <c r="I457" s="49"/>
      <c r="J457" s="49"/>
      <c r="K457" s="49"/>
    </row>
    <row r="458" spans="2:13" ht="15" x14ac:dyDescent="0.25">
      <c r="B458" s="51" t="s">
        <v>330</v>
      </c>
      <c r="C458" s="49"/>
      <c r="D458" s="49"/>
      <c r="E458" s="49"/>
      <c r="F458" s="49"/>
      <c r="G458" s="49"/>
      <c r="H458" s="49"/>
      <c r="I458" s="49"/>
      <c r="J458" s="49"/>
      <c r="K458" s="56" t="e">
        <f>ThisPage</f>
        <v>#NAME?</v>
      </c>
    </row>
    <row r="459" spans="2:13" ht="15" x14ac:dyDescent="0.25">
      <c r="B459" s="1304" t="s">
        <v>426</v>
      </c>
      <c r="C459" s="1304"/>
      <c r="D459" s="1304"/>
      <c r="E459" s="1304"/>
      <c r="F459" s="1304"/>
      <c r="G459" s="1304"/>
      <c r="H459" s="1304"/>
      <c r="I459" s="1304"/>
      <c r="J459" s="1304"/>
      <c r="K459" s="1304"/>
    </row>
    <row r="460" spans="2:13" ht="15" x14ac:dyDescent="0.25">
      <c r="B460" s="49"/>
      <c r="C460" s="49"/>
      <c r="D460" s="49"/>
      <c r="E460" s="49"/>
      <c r="F460" s="49"/>
      <c r="G460" s="49"/>
      <c r="H460" s="49"/>
      <c r="I460" s="49"/>
      <c r="J460" s="49"/>
      <c r="K460" s="49"/>
    </row>
    <row r="461" spans="2:13" ht="15" x14ac:dyDescent="0.25">
      <c r="B461" s="1222" t="s">
        <v>760</v>
      </c>
      <c r="C461" s="1222"/>
      <c r="D461" s="1222"/>
      <c r="E461" s="1222"/>
      <c r="F461" s="1222"/>
      <c r="G461" s="1222"/>
      <c r="H461" s="1222"/>
      <c r="I461" s="1222"/>
      <c r="J461" s="1222"/>
      <c r="K461" s="58" t="e">
        <f>ThisPage</f>
        <v>#NAME?</v>
      </c>
    </row>
    <row r="462" spans="2:13" ht="15" x14ac:dyDescent="0.25">
      <c r="B462" s="1223" t="s">
        <v>112</v>
      </c>
      <c r="C462" s="1223"/>
      <c r="D462" s="78" t="s">
        <v>1</v>
      </c>
      <c r="E462" s="1223" t="s">
        <v>120</v>
      </c>
      <c r="F462" s="1223"/>
      <c r="G462" s="1223" t="s">
        <v>121</v>
      </c>
      <c r="H462" s="1223"/>
      <c r="I462" s="78" t="s">
        <v>122</v>
      </c>
      <c r="J462" s="1223" t="s">
        <v>123</v>
      </c>
      <c r="K462" s="1223"/>
    </row>
    <row r="463" spans="2:13" ht="15" x14ac:dyDescent="0.25">
      <c r="B463" s="1232" t="s">
        <v>124</v>
      </c>
      <c r="C463" s="1232"/>
      <c r="D463" s="79" t="s">
        <v>264</v>
      </c>
      <c r="E463" s="1455">
        <f>'FY 2020'!J24</f>
        <v>1206432.76</v>
      </c>
      <c r="F463" s="1455"/>
      <c r="G463" s="1220">
        <v>1079676</v>
      </c>
      <c r="H463" s="1220"/>
      <c r="I463" s="81">
        <f>IF(ISERROR((E463-G463)/G463),0,(E463-G463)/G463)</f>
        <v>0.11740259114771469</v>
      </c>
      <c r="J463" s="1220"/>
      <c r="K463" s="1220"/>
    </row>
    <row r="464" spans="2:13" ht="21" customHeight="1" x14ac:dyDescent="0.25">
      <c r="B464" s="1215" t="s">
        <v>125</v>
      </c>
      <c r="C464" s="1216"/>
      <c r="D464" s="79" t="s">
        <v>264</v>
      </c>
      <c r="E464" s="1455">
        <f>'FY 2020'!J25</f>
        <v>66854.92</v>
      </c>
      <c r="F464" s="1455"/>
      <c r="G464" s="1220">
        <v>94771</v>
      </c>
      <c r="H464" s="1220"/>
      <c r="I464" s="81">
        <f>IF(ISERROR((E464-G464)/G464),0,(E464-G464)/G464)</f>
        <v>-0.29456352681727532</v>
      </c>
      <c r="J464" s="1220"/>
      <c r="K464" s="1220"/>
    </row>
    <row r="465" spans="2:11" ht="15" x14ac:dyDescent="0.25">
      <c r="B465" s="1232" t="s">
        <v>126</v>
      </c>
      <c r="C465" s="1232"/>
      <c r="D465" s="79" t="s">
        <v>264</v>
      </c>
      <c r="E465" s="1220">
        <f>'FY 2020'!J27</f>
        <v>0</v>
      </c>
      <c r="F465" s="1220"/>
      <c r="G465" s="1220"/>
      <c r="H465" s="1220"/>
      <c r="I465" s="81">
        <f>IF(ISERROR((E465-G465)/G465),0,(E465-G465)/G465)</f>
        <v>0</v>
      </c>
      <c r="J465" s="1220"/>
      <c r="K465" s="1220"/>
    </row>
    <row r="466" spans="2:11" ht="15" x14ac:dyDescent="0.25">
      <c r="B466" s="1300" t="s">
        <v>476</v>
      </c>
      <c r="C466" s="1301"/>
      <c r="D466" s="246" t="s">
        <v>264</v>
      </c>
      <c r="E466" s="1220">
        <f>'FY 2020'!J28</f>
        <v>8821</v>
      </c>
      <c r="F466" s="1220"/>
      <c r="G466" s="1210">
        <v>31827</v>
      </c>
      <c r="H466" s="1211"/>
      <c r="I466" s="81">
        <f>IF(ISERROR((E466-G466)/G466),0,(E466-G466)/G466)</f>
        <v>-0.72284538285103839</v>
      </c>
      <c r="J466" s="246"/>
      <c r="K466" s="246"/>
    </row>
    <row r="467" spans="2:11" ht="15" x14ac:dyDescent="0.25">
      <c r="B467" s="1232" t="s">
        <v>360</v>
      </c>
      <c r="C467" s="1232"/>
      <c r="D467" s="79" t="s">
        <v>10</v>
      </c>
      <c r="E467" s="1455">
        <f>'FY 2020'!J29</f>
        <v>462919.75</v>
      </c>
      <c r="F467" s="1455"/>
      <c r="G467" s="1220">
        <v>394479.8</v>
      </c>
      <c r="H467" s="1220"/>
      <c r="I467" s="81">
        <f>IF(ISERROR((E467-G467)/G467),0,(E467-G467)/G467)</f>
        <v>0.17349418145111617</v>
      </c>
      <c r="J467" s="1220"/>
      <c r="K467" s="1220"/>
    </row>
    <row r="468" spans="2:11" ht="15" x14ac:dyDescent="0.25">
      <c r="B468" s="49"/>
      <c r="C468" s="49"/>
      <c r="D468" s="49"/>
      <c r="E468" s="49"/>
      <c r="F468" s="49"/>
      <c r="G468" s="49"/>
      <c r="H468" s="49"/>
      <c r="I468" s="49"/>
      <c r="J468" s="49"/>
      <c r="K468" s="49"/>
    </row>
    <row r="469" spans="2:11" ht="15" x14ac:dyDescent="0.25">
      <c r="B469" s="51" t="s">
        <v>331</v>
      </c>
      <c r="C469" s="49"/>
      <c r="D469" s="49"/>
      <c r="E469" s="49"/>
      <c r="F469" s="49"/>
      <c r="G469" s="49"/>
      <c r="H469" s="49"/>
      <c r="I469" s="49"/>
      <c r="J469" s="49"/>
      <c r="K469" s="56" t="e">
        <f>ThisPage</f>
        <v>#NAME?</v>
      </c>
    </row>
    <row r="470" spans="2:11" x14ac:dyDescent="0.25">
      <c r="B470" s="1344" t="s">
        <v>362</v>
      </c>
      <c r="C470" s="1344"/>
      <c r="D470" s="1344"/>
      <c r="E470" s="1344"/>
      <c r="F470" s="1344"/>
      <c r="G470" s="1344"/>
      <c r="H470" s="1344"/>
      <c r="I470" s="1344"/>
      <c r="J470" s="1344"/>
      <c r="K470" s="1344"/>
    </row>
    <row r="471" spans="2:11" x14ac:dyDescent="0.25">
      <c r="B471" s="1344"/>
      <c r="C471" s="1344"/>
      <c r="D471" s="1344"/>
      <c r="E471" s="1344"/>
      <c r="F471" s="1344"/>
      <c r="G471" s="1344"/>
      <c r="H471" s="1344"/>
      <c r="I471" s="1344"/>
      <c r="J471" s="1344"/>
      <c r="K471" s="1344"/>
    </row>
    <row r="472" spans="2:11" x14ac:dyDescent="0.25">
      <c r="B472" s="1344"/>
      <c r="C472" s="1344"/>
      <c r="D472" s="1344"/>
      <c r="E472" s="1344"/>
      <c r="F472" s="1344"/>
      <c r="G472" s="1344"/>
      <c r="H472" s="1344"/>
      <c r="I472" s="1344"/>
      <c r="J472" s="1344"/>
      <c r="K472" s="1344"/>
    </row>
    <row r="473" spans="2:11" ht="15" customHeight="1" x14ac:dyDescent="0.25">
      <c r="B473" s="49"/>
      <c r="C473" s="49"/>
      <c r="D473" s="49"/>
      <c r="E473" s="49"/>
      <c r="F473" s="49"/>
      <c r="G473" s="49"/>
      <c r="H473" s="49"/>
      <c r="I473" s="49"/>
      <c r="J473" s="49"/>
      <c r="K473" s="49"/>
    </row>
    <row r="474" spans="2:11" ht="15" x14ac:dyDescent="0.25">
      <c r="B474" s="1222" t="s">
        <v>761</v>
      </c>
      <c r="C474" s="1222"/>
      <c r="D474" s="1222"/>
      <c r="E474" s="1222"/>
      <c r="F474" s="1222"/>
      <c r="G474" s="1222"/>
      <c r="H474" s="1222"/>
      <c r="I474" s="1222"/>
      <c r="J474" s="1222"/>
      <c r="K474" s="58" t="e">
        <f>ThisPage</f>
        <v>#NAME?</v>
      </c>
    </row>
    <row r="475" spans="2:11" ht="25.15" customHeight="1" x14ac:dyDescent="0.25">
      <c r="B475" s="1318" t="s">
        <v>338</v>
      </c>
      <c r="C475" s="1320"/>
      <c r="D475" s="78" t="s">
        <v>1</v>
      </c>
      <c r="E475" s="1223" t="s">
        <v>120</v>
      </c>
      <c r="F475" s="1223"/>
      <c r="G475" s="1223" t="s">
        <v>121</v>
      </c>
      <c r="H475" s="1223"/>
      <c r="I475" s="78" t="s">
        <v>122</v>
      </c>
      <c r="J475" s="1223" t="s">
        <v>123</v>
      </c>
      <c r="K475" s="1223"/>
    </row>
    <row r="476" spans="2:11" ht="15" x14ac:dyDescent="0.25">
      <c r="B476" s="1232" t="s">
        <v>130</v>
      </c>
      <c r="C476" s="1232"/>
      <c r="D476" s="79" t="s">
        <v>340</v>
      </c>
      <c r="E476" s="1233">
        <f>'FY 2020'!J33</f>
        <v>1642</v>
      </c>
      <c r="F476" s="1233"/>
      <c r="G476" s="1220">
        <v>1642</v>
      </c>
      <c r="H476" s="1220"/>
      <c r="I476" s="82">
        <f>IF(ISERROR((E476-G476)/G476),0,((E476-G476)/G476))</f>
        <v>0</v>
      </c>
      <c r="J476" s="1220"/>
      <c r="K476" s="1220"/>
    </row>
    <row r="477" spans="2:11" ht="39.6" customHeight="1" x14ac:dyDescent="0.25">
      <c r="B477" s="1215" t="s">
        <v>131</v>
      </c>
      <c r="C477" s="1216"/>
      <c r="D477" s="79" t="s">
        <v>340</v>
      </c>
      <c r="E477" s="1233">
        <f>'FY 2020'!J34</f>
        <v>0</v>
      </c>
      <c r="F477" s="1233"/>
      <c r="G477" s="1220">
        <v>0</v>
      </c>
      <c r="H477" s="1220"/>
      <c r="I477" s="82">
        <f>IF(ISERROR((E477-G477)/G477),0,((E477-G477)/G477))</f>
        <v>0</v>
      </c>
      <c r="J477" s="1220"/>
      <c r="K477" s="1220"/>
    </row>
    <row r="478" spans="2:11" ht="30" customHeight="1" x14ac:dyDescent="0.25">
      <c r="B478" s="1215" t="s">
        <v>132</v>
      </c>
      <c r="C478" s="1216"/>
      <c r="D478" s="79" t="s">
        <v>340</v>
      </c>
      <c r="E478" s="1233">
        <f>'FY 2020'!J35</f>
        <v>10.8</v>
      </c>
      <c r="F478" s="1233"/>
      <c r="G478" s="1220">
        <v>10.8</v>
      </c>
      <c r="H478" s="1220"/>
      <c r="I478" s="82">
        <f>IF(ISERROR((E478-G478)/G478),0,((E478-G478)/G478))</f>
        <v>0</v>
      </c>
      <c r="J478" s="1220"/>
      <c r="K478" s="1220"/>
    </row>
    <row r="479" spans="2:11" ht="26.45" customHeight="1" x14ac:dyDescent="0.25">
      <c r="B479" s="1215" t="s">
        <v>339</v>
      </c>
      <c r="C479" s="1216"/>
      <c r="D479" s="79" t="s">
        <v>340</v>
      </c>
      <c r="E479" s="1233">
        <f>'FY 2020'!J36</f>
        <v>0</v>
      </c>
      <c r="F479" s="1233"/>
      <c r="G479" s="1220">
        <v>0</v>
      </c>
      <c r="H479" s="1220"/>
      <c r="I479" s="82">
        <f>IF(ISERROR((E479-G479)/G479),0,((E479-G479)/G479))</f>
        <v>0</v>
      </c>
      <c r="J479" s="1220"/>
      <c r="K479" s="1220"/>
    </row>
    <row r="480" spans="2:11" ht="31.9" customHeight="1" x14ac:dyDescent="0.25">
      <c r="B480" s="1215" t="s">
        <v>37</v>
      </c>
      <c r="C480" s="1216"/>
      <c r="D480" s="79" t="s">
        <v>340</v>
      </c>
      <c r="E480" s="1233">
        <f>'FY 2020'!J37</f>
        <v>1631.2</v>
      </c>
      <c r="F480" s="1233"/>
      <c r="G480" s="1220">
        <v>1631.2</v>
      </c>
      <c r="H480" s="1220"/>
      <c r="I480" s="82">
        <f>IF(ISERROR((E480-G480)/G480),0,((E480-G480)/G480))</f>
        <v>0</v>
      </c>
      <c r="J480" s="1220"/>
      <c r="K480" s="1220"/>
    </row>
    <row r="481" spans="2:13" ht="15" x14ac:dyDescent="0.25">
      <c r="B481" s="49"/>
      <c r="C481" s="49"/>
      <c r="D481" s="49"/>
      <c r="E481" s="49"/>
      <c r="F481" s="49"/>
      <c r="G481" s="49"/>
      <c r="H481" s="49"/>
      <c r="I481" s="49"/>
      <c r="J481" s="49"/>
      <c r="K481" s="49"/>
    </row>
    <row r="482" spans="2:13" ht="15" x14ac:dyDescent="0.25">
      <c r="B482" s="51" t="s">
        <v>332</v>
      </c>
      <c r="C482" s="49"/>
      <c r="D482" s="49"/>
      <c r="E482" s="49"/>
      <c r="F482" s="49"/>
      <c r="G482" s="49"/>
      <c r="H482" s="49"/>
      <c r="I482" s="49"/>
      <c r="J482" s="49"/>
      <c r="K482" s="56" t="e">
        <f>ThisPage</f>
        <v>#NAME?</v>
      </c>
    </row>
    <row r="483" spans="2:13" ht="24" customHeight="1" x14ac:dyDescent="0.25">
      <c r="B483" s="1304" t="s">
        <v>667</v>
      </c>
      <c r="C483" s="1304"/>
      <c r="D483" s="1304"/>
      <c r="E483" s="1304"/>
      <c r="F483" s="1304"/>
      <c r="G483" s="1304"/>
      <c r="H483" s="1304"/>
      <c r="I483" s="1304"/>
      <c r="J483" s="1304"/>
      <c r="K483" s="1304"/>
    </row>
    <row r="484" spans="2:13" ht="15" x14ac:dyDescent="0.25">
      <c r="B484" s="49"/>
      <c r="C484" s="49"/>
      <c r="D484" s="49"/>
      <c r="E484" s="49"/>
      <c r="F484" s="49"/>
      <c r="G484" s="49"/>
      <c r="H484" s="49"/>
      <c r="I484" s="49"/>
      <c r="J484" s="49"/>
      <c r="K484" s="49"/>
    </row>
    <row r="485" spans="2:13" ht="15" x14ac:dyDescent="0.25">
      <c r="B485" s="1304" t="s">
        <v>668</v>
      </c>
      <c r="C485" s="1304"/>
      <c r="D485" s="1304"/>
      <c r="E485" s="1304"/>
      <c r="F485" s="1304"/>
      <c r="G485" s="1304"/>
      <c r="H485" s="1304"/>
      <c r="I485" s="1304"/>
      <c r="J485" s="1304"/>
      <c r="K485" s="1304"/>
    </row>
    <row r="486" spans="2:13" ht="15" x14ac:dyDescent="0.25">
      <c r="B486" s="49"/>
      <c r="C486" s="49"/>
      <c r="D486" s="49"/>
      <c r="E486" s="49"/>
      <c r="F486" s="49"/>
      <c r="G486" s="49"/>
      <c r="H486" s="49"/>
      <c r="I486" s="49"/>
      <c r="J486" s="49"/>
      <c r="K486" s="49"/>
    </row>
    <row r="487" spans="2:13" ht="16.350000000000001" customHeight="1" x14ac:dyDescent="0.25">
      <c r="B487" s="1238" t="s">
        <v>134</v>
      </c>
      <c r="C487" s="1239"/>
      <c r="D487" s="1239"/>
      <c r="E487" s="1279"/>
      <c r="F487" s="1238" t="s">
        <v>231</v>
      </c>
      <c r="G487" s="1239"/>
      <c r="H487" s="1239"/>
      <c r="I487" s="1239"/>
      <c r="J487" s="1239"/>
      <c r="K487" s="1239"/>
      <c r="L487" s="1239"/>
      <c r="M487" s="1279"/>
    </row>
    <row r="488" spans="2:13" ht="16.350000000000001" customHeight="1" x14ac:dyDescent="0.25">
      <c r="B488" s="1232" t="s">
        <v>334</v>
      </c>
      <c r="C488" s="1232"/>
      <c r="D488" s="1232"/>
      <c r="E488" s="1232"/>
      <c r="F488" s="1438" t="s">
        <v>963</v>
      </c>
      <c r="G488" s="1439"/>
      <c r="H488" s="1439"/>
      <c r="I488" s="1439"/>
      <c r="J488" s="1439"/>
      <c r="K488" s="1439"/>
      <c r="L488" s="1439"/>
      <c r="M488" s="1440"/>
    </row>
    <row r="489" spans="2:13" ht="16.350000000000001" customHeight="1" x14ac:dyDescent="0.25">
      <c r="B489" s="1232" t="s">
        <v>335</v>
      </c>
      <c r="C489" s="1232"/>
      <c r="D489" s="1232"/>
      <c r="E489" s="1232"/>
      <c r="F489" s="1438" t="s">
        <v>964</v>
      </c>
      <c r="G489" s="1439"/>
      <c r="H489" s="1439"/>
      <c r="I489" s="1439"/>
      <c r="J489" s="1439"/>
      <c r="K489" s="1439"/>
      <c r="L489" s="1439"/>
      <c r="M489" s="1440"/>
    </row>
    <row r="490" spans="2:13" ht="16.350000000000001" customHeight="1" x14ac:dyDescent="0.25">
      <c r="B490" s="1232" t="s">
        <v>232</v>
      </c>
      <c r="C490" s="1232"/>
      <c r="D490" s="1232"/>
      <c r="E490" s="1232"/>
      <c r="F490" s="1438" t="s">
        <v>965</v>
      </c>
      <c r="G490" s="1439"/>
      <c r="H490" s="1439"/>
      <c r="I490" s="1439"/>
      <c r="J490" s="1439"/>
      <c r="K490" s="1439"/>
      <c r="L490" s="1439"/>
      <c r="M490" s="1440"/>
    </row>
    <row r="491" spans="2:13" ht="42" customHeight="1" x14ac:dyDescent="0.25">
      <c r="B491" s="1232" t="s">
        <v>135</v>
      </c>
      <c r="C491" s="1232"/>
      <c r="D491" s="1232"/>
      <c r="E491" s="1232"/>
      <c r="F491" s="1441" t="s">
        <v>966</v>
      </c>
      <c r="G491" s="1442"/>
      <c r="H491" s="1442"/>
      <c r="I491" s="1442"/>
      <c r="J491" s="1442"/>
      <c r="K491" s="1442"/>
      <c r="L491" s="1442"/>
      <c r="M491" s="1443"/>
    </row>
    <row r="492" spans="2:13" ht="15" x14ac:dyDescent="0.25">
      <c r="B492" s="49"/>
      <c r="C492" s="49"/>
      <c r="D492" s="49"/>
      <c r="E492" s="49"/>
      <c r="F492" s="49"/>
      <c r="G492" s="49"/>
      <c r="H492" s="49"/>
      <c r="I492" s="49"/>
      <c r="J492" s="49"/>
      <c r="K492" s="49"/>
    </row>
    <row r="493" spans="2:13" ht="15" x14ac:dyDescent="0.25">
      <c r="B493" s="1222" t="s">
        <v>560</v>
      </c>
      <c r="C493" s="1222"/>
      <c r="D493" s="1222"/>
      <c r="E493" s="1222"/>
      <c r="F493" s="1222"/>
      <c r="G493" s="1222"/>
      <c r="H493" s="1222"/>
      <c r="I493" s="1222"/>
      <c r="J493" s="1222"/>
      <c r="K493" s="58" t="e">
        <f>ThisPage</f>
        <v>#NAME?</v>
      </c>
    </row>
    <row r="494" spans="2:13" ht="15" x14ac:dyDescent="0.25">
      <c r="B494" s="1223" t="s">
        <v>133</v>
      </c>
      <c r="C494" s="1223"/>
      <c r="D494" s="78" t="s">
        <v>1</v>
      </c>
      <c r="E494" s="1223" t="s">
        <v>120</v>
      </c>
      <c r="F494" s="1223"/>
      <c r="G494" s="1223" t="s">
        <v>121</v>
      </c>
      <c r="H494" s="1223"/>
      <c r="I494" s="78" t="s">
        <v>122</v>
      </c>
      <c r="J494" s="1223" t="s">
        <v>123</v>
      </c>
      <c r="K494" s="1223"/>
    </row>
    <row r="495" spans="2:13" ht="25.9" customHeight="1" x14ac:dyDescent="0.25">
      <c r="B495" s="1215" t="s">
        <v>481</v>
      </c>
      <c r="C495" s="1216"/>
      <c r="D495" s="79" t="s">
        <v>137</v>
      </c>
      <c r="E495" s="1233">
        <f>'FY 2020'!J43</f>
        <v>0</v>
      </c>
      <c r="F495" s="1233"/>
      <c r="G495" s="1220"/>
      <c r="H495" s="1220"/>
      <c r="I495" s="82">
        <f t="shared" ref="I495:I506" si="0">IF(ISERROR((E495-G495)/G495),0,((E495-G495)/G495))</f>
        <v>0</v>
      </c>
      <c r="J495" s="1220"/>
      <c r="K495" s="1220"/>
    </row>
    <row r="496" spans="2:13" ht="25.9" customHeight="1" x14ac:dyDescent="0.25">
      <c r="B496" s="1215" t="s">
        <v>480</v>
      </c>
      <c r="C496" s="1216"/>
      <c r="D496" s="79" t="s">
        <v>137</v>
      </c>
      <c r="E496" s="1233">
        <f>'FY 2020'!J44</f>
        <v>47834</v>
      </c>
      <c r="F496" s="1233"/>
      <c r="G496" s="1220">
        <v>44462</v>
      </c>
      <c r="H496" s="1220"/>
      <c r="I496" s="82">
        <f t="shared" si="0"/>
        <v>7.584004318294274E-2</v>
      </c>
      <c r="J496" s="1220"/>
      <c r="K496" s="1220"/>
    </row>
    <row r="497" spans="2:11" ht="15" x14ac:dyDescent="0.25">
      <c r="B497" s="1232" t="s">
        <v>136</v>
      </c>
      <c r="C497" s="1232"/>
      <c r="D497" s="79" t="s">
        <v>137</v>
      </c>
      <c r="E497" s="1233">
        <f>'FY 2020'!J46</f>
        <v>103159</v>
      </c>
      <c r="F497" s="1233"/>
      <c r="G497" s="1220">
        <v>113675</v>
      </c>
      <c r="H497" s="1220"/>
      <c r="I497" s="82">
        <f t="shared" si="0"/>
        <v>-9.2509346822080493E-2</v>
      </c>
      <c r="J497" s="1220"/>
      <c r="K497" s="1220"/>
    </row>
    <row r="498" spans="2:11" ht="15" x14ac:dyDescent="0.25">
      <c r="B498" s="1300" t="s">
        <v>924</v>
      </c>
      <c r="C498" s="1301"/>
      <c r="D498" s="862" t="s">
        <v>137</v>
      </c>
      <c r="E498" s="1217">
        <f>'FY 2020'!J49</f>
        <v>155177</v>
      </c>
      <c r="F498" s="1218"/>
      <c r="G498" s="1210" t="s">
        <v>954</v>
      </c>
      <c r="H498" s="1211"/>
      <c r="I498" s="82">
        <f t="shared" si="0"/>
        <v>0</v>
      </c>
      <c r="J498" s="862"/>
      <c r="K498" s="862"/>
    </row>
    <row r="499" spans="2:11" ht="15" x14ac:dyDescent="0.25">
      <c r="B499" s="1300" t="s">
        <v>925</v>
      </c>
      <c r="C499" s="1301"/>
      <c r="D499" s="250" t="s">
        <v>137</v>
      </c>
      <c r="E499" s="1258">
        <f>'FY 2020'!J52</f>
        <v>155177</v>
      </c>
      <c r="F499" s="1258"/>
      <c r="G499" s="1210" t="s">
        <v>954</v>
      </c>
      <c r="H499" s="1211"/>
      <c r="I499" s="82">
        <f t="shared" si="0"/>
        <v>0</v>
      </c>
      <c r="J499" s="250"/>
      <c r="K499" s="250"/>
    </row>
    <row r="500" spans="2:11" ht="15" x14ac:dyDescent="0.25">
      <c r="B500" s="1215" t="s">
        <v>336</v>
      </c>
      <c r="C500" s="1216"/>
      <c r="D500" s="79" t="s">
        <v>137</v>
      </c>
      <c r="E500" s="1233">
        <f>'FY 2020'!J55</f>
        <v>8476223.9809999987</v>
      </c>
      <c r="F500" s="1233"/>
      <c r="G500" s="1220">
        <v>9768015.6999999993</v>
      </c>
      <c r="H500" s="1220"/>
      <c r="I500" s="82">
        <f t="shared" si="0"/>
        <v>-0.1322470969206162</v>
      </c>
      <c r="J500" s="1220"/>
      <c r="K500" s="1220"/>
    </row>
    <row r="501" spans="2:11" ht="27" customHeight="1" x14ac:dyDescent="0.25">
      <c r="B501" s="1215" t="s">
        <v>926</v>
      </c>
      <c r="C501" s="1216"/>
      <c r="D501" s="79" t="s">
        <v>137</v>
      </c>
      <c r="E501" s="1233">
        <f>'FY 2020'!J58</f>
        <v>4184</v>
      </c>
      <c r="F501" s="1233"/>
      <c r="G501" s="1220">
        <v>7785</v>
      </c>
      <c r="H501" s="1220"/>
      <c r="I501" s="82">
        <f t="shared" si="0"/>
        <v>-0.46255619781631341</v>
      </c>
      <c r="J501" s="1220"/>
      <c r="K501" s="1220"/>
    </row>
    <row r="502" spans="2:11" ht="30" customHeight="1" x14ac:dyDescent="0.25">
      <c r="B502" s="1226" t="s">
        <v>927</v>
      </c>
      <c r="C502" s="1227"/>
      <c r="D502" s="862" t="s">
        <v>137</v>
      </c>
      <c r="E502" s="1217">
        <f>'FY 2020'!J59</f>
        <v>0</v>
      </c>
      <c r="F502" s="1218"/>
      <c r="G502" s="1210">
        <v>0</v>
      </c>
      <c r="H502" s="1211"/>
      <c r="I502" s="82">
        <f t="shared" si="0"/>
        <v>0</v>
      </c>
      <c r="J502" s="872"/>
      <c r="K502" s="872"/>
    </row>
    <row r="503" spans="2:11" ht="15" x14ac:dyDescent="0.25">
      <c r="B503" s="1383" t="s">
        <v>397</v>
      </c>
      <c r="C503" s="1384"/>
      <c r="D503" s="250" t="s">
        <v>137</v>
      </c>
      <c r="E503" s="1382">
        <f>'FY 2020'!J60</f>
        <v>155177</v>
      </c>
      <c r="F503" s="1261"/>
      <c r="G503" s="1240"/>
      <c r="H503" s="1242"/>
      <c r="I503" s="82">
        <f t="shared" si="0"/>
        <v>0</v>
      </c>
      <c r="J503" s="144"/>
      <c r="K503" s="144"/>
    </row>
    <row r="504" spans="2:11" ht="30" customHeight="1" x14ac:dyDescent="0.25">
      <c r="B504" s="1226" t="s">
        <v>930</v>
      </c>
      <c r="C504" s="1227"/>
      <c r="D504" s="862" t="s">
        <v>928</v>
      </c>
      <c r="E504" s="1230">
        <f>'FY 2020'!J61</f>
        <v>0.12187112342122086</v>
      </c>
      <c r="F504" s="1231"/>
      <c r="G504" s="1210"/>
      <c r="H504" s="1211"/>
      <c r="I504" s="82">
        <f t="shared" si="0"/>
        <v>0</v>
      </c>
      <c r="J504" s="872"/>
      <c r="K504" s="872"/>
    </row>
    <row r="505" spans="2:11" ht="30" customHeight="1" x14ac:dyDescent="0.25">
      <c r="B505" s="1226" t="s">
        <v>260</v>
      </c>
      <c r="C505" s="1227"/>
      <c r="D505" s="873" t="s">
        <v>27</v>
      </c>
      <c r="E505" s="1391">
        <f>'FY 2020'!J65</f>
        <v>98.202180615388102</v>
      </c>
      <c r="F505" s="1218"/>
      <c r="G505" s="1210">
        <v>98.32</v>
      </c>
      <c r="H505" s="1211"/>
      <c r="I505" s="881"/>
      <c r="J505" s="880"/>
      <c r="K505" s="880"/>
    </row>
    <row r="506" spans="2:11" ht="15" x14ac:dyDescent="0.25">
      <c r="B506" s="1262" t="s">
        <v>483</v>
      </c>
      <c r="C506" s="1263"/>
      <c r="D506" s="257" t="s">
        <v>484</v>
      </c>
      <c r="E506" s="1260">
        <f>'FY 2020'!J69</f>
        <v>0.6</v>
      </c>
      <c r="F506" s="1261"/>
      <c r="G506" s="1259">
        <v>0.6</v>
      </c>
      <c r="H506" s="1259"/>
      <c r="I506" s="82">
        <f t="shared" si="0"/>
        <v>0</v>
      </c>
      <c r="J506" s="144"/>
      <c r="K506" s="144"/>
    </row>
    <row r="507" spans="2:11" ht="28.5" customHeight="1" x14ac:dyDescent="0.25">
      <c r="B507" s="1226" t="s">
        <v>491</v>
      </c>
      <c r="C507" s="1227"/>
      <c r="D507" s="251" t="s">
        <v>1</v>
      </c>
      <c r="E507" s="1239" t="s">
        <v>485</v>
      </c>
      <c r="F507" s="1239"/>
      <c r="G507" s="1238" t="s">
        <v>656</v>
      </c>
      <c r="H507" s="1279"/>
      <c r="I507" s="252" t="s">
        <v>659</v>
      </c>
      <c r="J507" s="144"/>
      <c r="K507" s="144"/>
    </row>
    <row r="508" spans="2:11" ht="44.25" customHeight="1" x14ac:dyDescent="0.25">
      <c r="B508" s="1226" t="s">
        <v>929</v>
      </c>
      <c r="C508" s="1227"/>
      <c r="D508" s="250" t="s">
        <v>27</v>
      </c>
      <c r="E508" s="1385">
        <f>'FY 2020'!J63</f>
        <v>-5.5262609137822806E-2</v>
      </c>
      <c r="F508" s="1386"/>
      <c r="G508" s="1210"/>
      <c r="H508" s="1211"/>
      <c r="I508" s="258" t="s">
        <v>652</v>
      </c>
      <c r="J508" s="144"/>
      <c r="K508" s="144"/>
    </row>
    <row r="509" spans="2:11" ht="42" customHeight="1" x14ac:dyDescent="0.25">
      <c r="B509" s="1388" t="s">
        <v>932</v>
      </c>
      <c r="C509" s="1388"/>
      <c r="D509" s="873" t="s">
        <v>27</v>
      </c>
      <c r="E509" s="1389">
        <f>'FY 2020'!J67</f>
        <v>98.202180615388102</v>
      </c>
      <c r="F509" s="1270"/>
      <c r="G509" s="1270"/>
      <c r="H509" s="1270"/>
      <c r="I509" s="892" t="s">
        <v>652</v>
      </c>
      <c r="J509" s="49"/>
      <c r="K509" s="49"/>
    </row>
    <row r="510" spans="2:11" ht="15" x14ac:dyDescent="0.25">
      <c r="B510" s="1390"/>
      <c r="C510" s="1390"/>
      <c r="D510" s="1390"/>
      <c r="E510" s="1390"/>
      <c r="F510" s="1390"/>
      <c r="G510" s="1390"/>
      <c r="H510" s="1390"/>
      <c r="I510" s="1390"/>
      <c r="J510" s="49"/>
      <c r="K510" s="49"/>
    </row>
    <row r="511" spans="2:11" ht="15" x14ac:dyDescent="0.25">
      <c r="B511" s="51" t="s">
        <v>337</v>
      </c>
      <c r="C511" s="49"/>
      <c r="D511" s="49"/>
      <c r="E511" s="49"/>
      <c r="F511" s="49"/>
      <c r="G511" s="49"/>
      <c r="H511" s="49"/>
      <c r="I511" s="49"/>
      <c r="J511" s="49"/>
      <c r="K511" s="52" t="e">
        <f>ThisPage</f>
        <v>#NAME?</v>
      </c>
    </row>
    <row r="512" spans="2:11" ht="15" x14ac:dyDescent="0.25">
      <c r="B512" s="1304" t="s">
        <v>931</v>
      </c>
      <c r="C512" s="1304"/>
      <c r="D512" s="1304"/>
      <c r="E512" s="1304"/>
      <c r="F512" s="1304"/>
      <c r="G512" s="1304"/>
      <c r="H512" s="1304"/>
      <c r="I512" s="1304"/>
      <c r="J512" s="1304"/>
      <c r="K512" s="1304"/>
    </row>
    <row r="513" spans="2:13" ht="15" x14ac:dyDescent="0.25">
      <c r="B513" s="49"/>
      <c r="C513" s="49"/>
      <c r="D513" s="49"/>
      <c r="E513" s="49"/>
      <c r="F513" s="49"/>
      <c r="G513" s="49"/>
      <c r="H513" s="49"/>
      <c r="I513" s="49"/>
      <c r="J513" s="49"/>
      <c r="K513" s="49"/>
    </row>
    <row r="514" spans="2:13" ht="17.100000000000001" customHeight="1" x14ac:dyDescent="0.25">
      <c r="B514" s="1238" t="s">
        <v>138</v>
      </c>
      <c r="C514" s="1239"/>
      <c r="D514" s="1239"/>
      <c r="E514" s="1279"/>
      <c r="F514" s="1238" t="s">
        <v>233</v>
      </c>
      <c r="G514" s="1239"/>
      <c r="H514" s="1239"/>
      <c r="I514" s="1239"/>
      <c r="J514" s="1239"/>
      <c r="K514" s="1279"/>
      <c r="M514" s="175"/>
    </row>
    <row r="515" spans="2:13" ht="17.100000000000001" customHeight="1" x14ac:dyDescent="0.25">
      <c r="B515" s="1300" t="s">
        <v>15</v>
      </c>
      <c r="C515" s="1387"/>
      <c r="D515" s="1387"/>
      <c r="E515" s="1301"/>
      <c r="F515" s="1294"/>
      <c r="G515" s="1256"/>
      <c r="H515" s="1256"/>
      <c r="I515" s="1256"/>
      <c r="J515" s="1256"/>
      <c r="K515" s="1257"/>
      <c r="M515" s="175"/>
    </row>
    <row r="516" spans="2:13" ht="17.100000000000001" customHeight="1" x14ac:dyDescent="0.25">
      <c r="B516" s="1208" t="s">
        <v>15</v>
      </c>
      <c r="C516" s="1285"/>
      <c r="D516" s="1285"/>
      <c r="E516" s="1209"/>
      <c r="F516" s="1294"/>
      <c r="G516" s="1256"/>
      <c r="H516" s="1256"/>
      <c r="I516" s="1256"/>
      <c r="J516" s="1256"/>
      <c r="K516" s="1257"/>
      <c r="M516" s="175"/>
    </row>
    <row r="517" spans="2:13" ht="15" x14ac:dyDescent="0.25">
      <c r="B517" s="49"/>
      <c r="C517" s="49"/>
      <c r="D517" s="49"/>
      <c r="E517" s="49"/>
      <c r="F517" s="49"/>
      <c r="G517" s="49"/>
      <c r="H517" s="49"/>
      <c r="I517" s="49"/>
      <c r="J517" s="49"/>
      <c r="K517" s="49"/>
    </row>
    <row r="518" spans="2:13" ht="19.7" customHeight="1" x14ac:dyDescent="0.25">
      <c r="B518" s="1222" t="s">
        <v>561</v>
      </c>
      <c r="C518" s="1222"/>
      <c r="D518" s="1222"/>
      <c r="E518" s="1222"/>
      <c r="F518" s="1222"/>
      <c r="G518" s="1222"/>
      <c r="H518" s="1222"/>
      <c r="I518" s="1222"/>
      <c r="J518" s="1222"/>
      <c r="K518" s="83" t="e">
        <f>ThisPage</f>
        <v>#NAME?</v>
      </c>
    </row>
    <row r="519" spans="2:13" ht="17.100000000000001" customHeight="1" x14ac:dyDescent="0.25">
      <c r="B519" s="1223" t="s">
        <v>372</v>
      </c>
      <c r="C519" s="1223"/>
      <c r="D519" s="78" t="s">
        <v>1</v>
      </c>
      <c r="E519" s="1223" t="s">
        <v>120</v>
      </c>
      <c r="F519" s="1223"/>
      <c r="G519" s="1223" t="s">
        <v>121</v>
      </c>
      <c r="H519" s="1223"/>
      <c r="I519" s="78" t="s">
        <v>122</v>
      </c>
      <c r="J519" s="1223" t="s">
        <v>123</v>
      </c>
      <c r="K519" s="1223"/>
    </row>
    <row r="520" spans="2:13" ht="35.25" customHeight="1" x14ac:dyDescent="0.25">
      <c r="B520" s="1424" t="s">
        <v>15</v>
      </c>
      <c r="C520" s="1425"/>
      <c r="D520" s="79" t="s">
        <v>137</v>
      </c>
      <c r="E520" s="1233">
        <f>'FY 2020'!J73</f>
        <v>38780</v>
      </c>
      <c r="F520" s="1233"/>
      <c r="G520" s="1220">
        <v>23600</v>
      </c>
      <c r="H520" s="1220"/>
      <c r="I520" s="82">
        <f>IF(ISERROR((E520-G520)/G520),0,((E520-G520)/G520))</f>
        <v>0.64322033898305087</v>
      </c>
      <c r="J520" s="1220"/>
      <c r="K520" s="1220"/>
    </row>
    <row r="521" spans="2:13" ht="35.25" customHeight="1" x14ac:dyDescent="0.25">
      <c r="B521" s="1424" t="s">
        <v>15</v>
      </c>
      <c r="C521" s="1425"/>
      <c r="D521" s="79" t="s">
        <v>137</v>
      </c>
      <c r="E521" s="1233">
        <f>'FY 2020'!J74</f>
        <v>0</v>
      </c>
      <c r="F521" s="1233"/>
      <c r="G521" s="1220">
        <v>0</v>
      </c>
      <c r="H521" s="1220"/>
      <c r="I521" s="881">
        <f>IF(ISERROR((E521-G521)/G521),0,((E521-G521)/G521))</f>
        <v>0</v>
      </c>
      <c r="J521" s="1220"/>
      <c r="K521" s="1220"/>
    </row>
    <row r="522" spans="2:13" ht="15" x14ac:dyDescent="0.25">
      <c r="B522" s="49"/>
      <c r="C522" s="49"/>
      <c r="D522" s="49"/>
      <c r="E522" s="49"/>
      <c r="F522" s="49"/>
      <c r="G522" s="49"/>
      <c r="H522" s="49"/>
      <c r="I522" s="49"/>
      <c r="J522" s="49"/>
      <c r="K522" s="49"/>
    </row>
    <row r="523" spans="2:13" ht="15" x14ac:dyDescent="0.25">
      <c r="B523" s="51" t="s">
        <v>341</v>
      </c>
      <c r="C523" s="49"/>
      <c r="D523" s="49"/>
      <c r="E523" s="49"/>
      <c r="F523" s="49"/>
      <c r="G523" s="49"/>
      <c r="H523" s="49"/>
      <c r="I523" s="49"/>
      <c r="J523" s="49"/>
      <c r="K523" s="52" t="e">
        <f>ThisPage</f>
        <v>#NAME?</v>
      </c>
    </row>
    <row r="524" spans="2:13" ht="15" x14ac:dyDescent="0.25">
      <c r="B524" s="49"/>
      <c r="C524" s="49"/>
      <c r="D524" s="49"/>
      <c r="E524" s="49"/>
      <c r="F524" s="49"/>
      <c r="G524" s="49"/>
      <c r="H524" s="49"/>
      <c r="I524" s="49"/>
      <c r="J524" s="49"/>
      <c r="K524" s="49"/>
    </row>
    <row r="525" spans="2:13" ht="19.7" customHeight="1" x14ac:dyDescent="0.25">
      <c r="B525" s="1222" t="s">
        <v>562</v>
      </c>
      <c r="C525" s="1222"/>
      <c r="D525" s="1222"/>
      <c r="E525" s="1222"/>
      <c r="F525" s="1222"/>
      <c r="G525" s="1222"/>
      <c r="H525" s="1222"/>
      <c r="I525" s="1222"/>
      <c r="J525" s="1222"/>
      <c r="K525" s="83" t="e">
        <f>ThisPage</f>
        <v>#NAME?</v>
      </c>
    </row>
    <row r="526" spans="2:13" ht="18.600000000000001" customHeight="1" x14ac:dyDescent="0.25">
      <c r="B526" s="1223" t="s">
        <v>141</v>
      </c>
      <c r="C526" s="1223"/>
      <c r="D526" s="78" t="s">
        <v>1</v>
      </c>
      <c r="E526" s="1223" t="s">
        <v>120</v>
      </c>
      <c r="F526" s="1223"/>
      <c r="G526" s="1223" t="s">
        <v>121</v>
      </c>
      <c r="H526" s="1223"/>
      <c r="I526" s="78" t="s">
        <v>122</v>
      </c>
      <c r="J526" s="1223" t="s">
        <v>123</v>
      </c>
      <c r="K526" s="1223"/>
    </row>
    <row r="527" spans="2:13" ht="18.600000000000001" customHeight="1" x14ac:dyDescent="0.25">
      <c r="B527" s="1215" t="s">
        <v>453</v>
      </c>
      <c r="C527" s="1216"/>
      <c r="D527" s="79" t="s">
        <v>18</v>
      </c>
      <c r="E527" s="1233">
        <f>'FY 2020'!J78</f>
        <v>718885</v>
      </c>
      <c r="F527" s="1233"/>
      <c r="G527" s="1220">
        <v>620426</v>
      </c>
      <c r="H527" s="1220"/>
      <c r="I527" s="82">
        <f t="shared" ref="I527:I535" si="1">IF(ISERROR((E527-G527)/G527),0,((E527-G527)/G527))</f>
        <v>0.15869579933787431</v>
      </c>
      <c r="J527" s="1220"/>
      <c r="K527" s="1220"/>
    </row>
    <row r="528" spans="2:13" ht="29.25" customHeight="1" x14ac:dyDescent="0.25">
      <c r="B528" s="1226" t="s">
        <v>815</v>
      </c>
      <c r="C528" s="1227"/>
      <c r="D528" s="873" t="s">
        <v>933</v>
      </c>
      <c r="E528" s="1230">
        <f>'FY 2020'!J79</f>
        <v>0.56458961418679543</v>
      </c>
      <c r="F528" s="1231"/>
      <c r="G528" s="1210" t="s">
        <v>954</v>
      </c>
      <c r="H528" s="1211"/>
      <c r="I528" s="881">
        <f t="shared" si="1"/>
        <v>0</v>
      </c>
      <c r="J528" s="873"/>
      <c r="K528" s="873"/>
    </row>
    <row r="529" spans="2:11" ht="24" customHeight="1" x14ac:dyDescent="0.25">
      <c r="B529" s="1215" t="s">
        <v>454</v>
      </c>
      <c r="C529" s="1216"/>
      <c r="D529" s="239" t="s">
        <v>18</v>
      </c>
      <c r="E529" s="1233">
        <f>'FY 2020'!J83</f>
        <v>0</v>
      </c>
      <c r="F529" s="1233"/>
      <c r="G529" s="1210">
        <v>1384</v>
      </c>
      <c r="H529" s="1211"/>
      <c r="I529" s="881">
        <f t="shared" si="1"/>
        <v>-1</v>
      </c>
      <c r="J529" s="239"/>
      <c r="K529" s="239"/>
    </row>
    <row r="530" spans="2:11" ht="24" customHeight="1" x14ac:dyDescent="0.25">
      <c r="B530" s="1396" t="s">
        <v>459</v>
      </c>
      <c r="C530" s="1397"/>
      <c r="D530" s="242" t="s">
        <v>18</v>
      </c>
      <c r="E530" s="1233">
        <f>'FY 2020'!J84</f>
        <v>718885</v>
      </c>
      <c r="F530" s="1233"/>
      <c r="G530" s="1210">
        <v>621810</v>
      </c>
      <c r="H530" s="1211"/>
      <c r="I530" s="881">
        <f t="shared" si="1"/>
        <v>0.15611682025055884</v>
      </c>
      <c r="J530" s="242"/>
      <c r="K530" s="242"/>
    </row>
    <row r="531" spans="2:11" ht="18.600000000000001" customHeight="1" x14ac:dyDescent="0.25">
      <c r="B531" s="1215" t="s">
        <v>142</v>
      </c>
      <c r="C531" s="1216"/>
      <c r="D531" s="79" t="s">
        <v>261</v>
      </c>
      <c r="E531" s="1233">
        <f>'FY 2020'!J85</f>
        <v>2130</v>
      </c>
      <c r="F531" s="1233"/>
      <c r="G531" s="1220">
        <v>4430</v>
      </c>
      <c r="H531" s="1220"/>
      <c r="I531" s="881">
        <f t="shared" si="1"/>
        <v>-0.5191873589164786</v>
      </c>
      <c r="J531" s="1220"/>
      <c r="K531" s="1220"/>
    </row>
    <row r="532" spans="2:11" ht="18.600000000000001" customHeight="1" x14ac:dyDescent="0.25">
      <c r="B532" s="1232" t="s">
        <v>143</v>
      </c>
      <c r="C532" s="1232"/>
      <c r="D532" s="113" t="s">
        <v>261</v>
      </c>
      <c r="E532" s="1233">
        <f>'FY 2020'!J86</f>
        <v>57529784.409999996</v>
      </c>
      <c r="F532" s="1233"/>
      <c r="G532" s="1220">
        <v>54697168</v>
      </c>
      <c r="H532" s="1220"/>
      <c r="I532" s="881">
        <f t="shared" si="1"/>
        <v>5.1787259077106081E-2</v>
      </c>
      <c r="J532" s="1220"/>
      <c r="K532" s="1220"/>
    </row>
    <row r="533" spans="2:11" ht="18.600000000000001" customHeight="1" x14ac:dyDescent="0.25">
      <c r="B533" s="1300" t="s">
        <v>263</v>
      </c>
      <c r="C533" s="1301"/>
      <c r="D533" s="141" t="s">
        <v>261</v>
      </c>
      <c r="E533" s="1233">
        <f>'FY 2020'!J87</f>
        <v>57531914.409999996</v>
      </c>
      <c r="F533" s="1233"/>
      <c r="G533" s="1210">
        <v>54701598</v>
      </c>
      <c r="H533" s="1211"/>
      <c r="I533" s="881">
        <f t="shared" si="1"/>
        <v>5.1741018790712412E-2</v>
      </c>
      <c r="J533" s="141"/>
      <c r="K533" s="141"/>
    </row>
    <row r="534" spans="2:11" ht="18.600000000000001" customHeight="1" x14ac:dyDescent="0.25">
      <c r="B534" s="1232" t="s">
        <v>144</v>
      </c>
      <c r="C534" s="1232"/>
      <c r="D534" s="79" t="s">
        <v>18</v>
      </c>
      <c r="E534" s="1233">
        <f>'FY 2020'!J92</f>
        <v>3605</v>
      </c>
      <c r="F534" s="1233"/>
      <c r="G534" s="1426">
        <v>3100</v>
      </c>
      <c r="H534" s="1427"/>
      <c r="I534" s="881">
        <f t="shared" si="1"/>
        <v>0.16290322580645161</v>
      </c>
      <c r="J534" s="1220"/>
      <c r="K534" s="1220"/>
    </row>
    <row r="535" spans="2:11" ht="18.600000000000001" customHeight="1" x14ac:dyDescent="0.25">
      <c r="B535" s="1215" t="s">
        <v>280</v>
      </c>
      <c r="C535" s="1216"/>
      <c r="D535" s="79" t="s">
        <v>262</v>
      </c>
      <c r="E535" s="1233">
        <f>'FY 2020'!J93</f>
        <v>96</v>
      </c>
      <c r="F535" s="1233"/>
      <c r="G535" s="1220">
        <v>0</v>
      </c>
      <c r="H535" s="1220"/>
      <c r="I535" s="881">
        <f t="shared" si="1"/>
        <v>0</v>
      </c>
      <c r="J535" s="1220"/>
      <c r="K535" s="1220"/>
    </row>
    <row r="536" spans="2:11" ht="27" customHeight="1" x14ac:dyDescent="0.25">
      <c r="B536" s="1388" t="s">
        <v>491</v>
      </c>
      <c r="C536" s="1388"/>
      <c r="D536" s="275" t="s">
        <v>1</v>
      </c>
      <c r="E536" s="1223" t="s">
        <v>485</v>
      </c>
      <c r="F536" s="1223"/>
      <c r="G536" s="1223" t="s">
        <v>656</v>
      </c>
      <c r="H536" s="1223"/>
      <c r="I536" s="272" t="s">
        <v>657</v>
      </c>
      <c r="J536" s="144"/>
      <c r="K536" s="144"/>
    </row>
    <row r="537" spans="2:11" ht="42" customHeight="1" x14ac:dyDescent="0.25">
      <c r="B537" s="1266" t="s">
        <v>359</v>
      </c>
      <c r="C537" s="1266"/>
      <c r="D537" s="263" t="s">
        <v>358</v>
      </c>
      <c r="E537" s="1394">
        <f>'FY 2020'!J88</f>
        <v>45.183751726868188</v>
      </c>
      <c r="F537" s="1394"/>
      <c r="G537" s="1268">
        <v>46.57</v>
      </c>
      <c r="H537" s="1268"/>
      <c r="I537" s="323" t="s">
        <v>652</v>
      </c>
      <c r="J537" s="144"/>
      <c r="K537" s="144"/>
    </row>
    <row r="538" spans="2:11" ht="42" customHeight="1" x14ac:dyDescent="0.25">
      <c r="B538" s="1266" t="s">
        <v>934</v>
      </c>
      <c r="C538" s="1266"/>
      <c r="D538" s="873" t="s">
        <v>27</v>
      </c>
      <c r="E538" s="1267">
        <f>'FY 2020'!J81</f>
        <v>-0.16972115560765383</v>
      </c>
      <c r="F538" s="1233"/>
      <c r="G538" s="1268"/>
      <c r="H538" s="1268"/>
      <c r="I538" s="323" t="s">
        <v>652</v>
      </c>
      <c r="J538" s="880"/>
      <c r="K538" s="880"/>
    </row>
    <row r="539" spans="2:11" ht="15" x14ac:dyDescent="0.25">
      <c r="B539" s="49"/>
      <c r="C539" s="49"/>
      <c r="D539" s="49"/>
      <c r="E539" s="49"/>
      <c r="F539" s="49"/>
      <c r="G539" s="49"/>
      <c r="H539" s="49"/>
      <c r="I539" s="49"/>
      <c r="J539" s="49"/>
      <c r="K539" s="49"/>
    </row>
    <row r="540" spans="2:11" ht="15" x14ac:dyDescent="0.25">
      <c r="B540" s="51" t="s">
        <v>342</v>
      </c>
      <c r="C540" s="49"/>
      <c r="D540" s="49"/>
      <c r="E540" s="49"/>
      <c r="F540" s="49"/>
      <c r="G540" s="49"/>
      <c r="H540" s="49"/>
      <c r="I540" s="49"/>
      <c r="J540" s="49"/>
      <c r="K540" s="52" t="e">
        <f>ThisPage</f>
        <v>#NAME?</v>
      </c>
    </row>
    <row r="541" spans="2:11" ht="15" x14ac:dyDescent="0.25">
      <c r="B541" s="49"/>
      <c r="C541" s="49"/>
      <c r="D541" s="49"/>
      <c r="E541" s="49"/>
      <c r="F541" s="49"/>
      <c r="G541" s="49"/>
      <c r="H541" s="49"/>
      <c r="I541" s="49"/>
      <c r="J541" s="49"/>
      <c r="K541" s="49"/>
    </row>
    <row r="542" spans="2:11" ht="19.7" customHeight="1" x14ac:dyDescent="0.25">
      <c r="B542" s="1222" t="s">
        <v>563</v>
      </c>
      <c r="C542" s="1222"/>
      <c r="D542" s="1222"/>
      <c r="E542" s="1222"/>
      <c r="F542" s="1222"/>
      <c r="G542" s="1222"/>
      <c r="H542" s="1222"/>
      <c r="I542" s="1222"/>
      <c r="J542" s="1222"/>
      <c r="K542" s="83" t="e">
        <f>ThisPage</f>
        <v>#NAME?</v>
      </c>
    </row>
    <row r="543" spans="2:11" ht="18.600000000000001" customHeight="1" x14ac:dyDescent="0.25">
      <c r="B543" s="1223" t="s">
        <v>145</v>
      </c>
      <c r="C543" s="1223"/>
      <c r="D543" s="78" t="s">
        <v>1</v>
      </c>
      <c r="E543" s="1223" t="s">
        <v>120</v>
      </c>
      <c r="F543" s="1223"/>
      <c r="G543" s="1223" t="s">
        <v>121</v>
      </c>
      <c r="H543" s="1223"/>
      <c r="I543" s="78" t="s">
        <v>122</v>
      </c>
      <c r="J543" s="1223" t="s">
        <v>123</v>
      </c>
      <c r="K543" s="1223"/>
    </row>
    <row r="544" spans="2:11" ht="24.75" customHeight="1" x14ac:dyDescent="0.25">
      <c r="B544" s="1215" t="s">
        <v>146</v>
      </c>
      <c r="C544" s="1216"/>
      <c r="D544" s="79" t="s">
        <v>262</v>
      </c>
      <c r="E544" s="1233">
        <f>'FY 2020'!J97</f>
        <v>0</v>
      </c>
      <c r="F544" s="1233"/>
      <c r="G544" s="1220">
        <v>0</v>
      </c>
      <c r="H544" s="1220"/>
      <c r="I544" s="82">
        <f>IF(ISERROR((E544-G544)/G544),0,((E544-G544)/G544))</f>
        <v>0</v>
      </c>
      <c r="J544" s="1220"/>
      <c r="K544" s="1220"/>
    </row>
    <row r="545" spans="2:11" ht="24.75" customHeight="1" x14ac:dyDescent="0.25">
      <c r="B545" s="1215" t="s">
        <v>147</v>
      </c>
      <c r="C545" s="1216"/>
      <c r="D545" s="79" t="s">
        <v>262</v>
      </c>
      <c r="E545" s="1233">
        <f>'FY 2020'!J98</f>
        <v>43000</v>
      </c>
      <c r="F545" s="1233"/>
      <c r="G545" s="1220">
        <v>15000</v>
      </c>
      <c r="H545" s="1220"/>
      <c r="I545" s="881">
        <f t="shared" ref="I545:I558" si="2">IF(ISERROR((E545-G545)/G545),0,((E545-G545)/G545))</f>
        <v>1.8666666666666667</v>
      </c>
      <c r="J545" s="1220"/>
      <c r="K545" s="1220"/>
    </row>
    <row r="546" spans="2:11" ht="24.75" customHeight="1" x14ac:dyDescent="0.25">
      <c r="B546" s="1232" t="s">
        <v>148</v>
      </c>
      <c r="C546" s="1232"/>
      <c r="D546" s="79" t="s">
        <v>264</v>
      </c>
      <c r="E546" s="1233">
        <f>'FY 2020'!J99</f>
        <v>168</v>
      </c>
      <c r="F546" s="1233"/>
      <c r="G546" s="1220">
        <v>253</v>
      </c>
      <c r="H546" s="1220"/>
      <c r="I546" s="881">
        <f t="shared" si="2"/>
        <v>-0.33596837944664032</v>
      </c>
      <c r="J546" s="1220"/>
      <c r="K546" s="1220"/>
    </row>
    <row r="547" spans="2:11" ht="24.75" customHeight="1" x14ac:dyDescent="0.25">
      <c r="B547" s="1232" t="s">
        <v>499</v>
      </c>
      <c r="C547" s="1232"/>
      <c r="D547" s="263" t="s">
        <v>500</v>
      </c>
      <c r="E547" s="1233">
        <f>'FY 2020'!J100</f>
        <v>131.94190334112082</v>
      </c>
      <c r="F547" s="1233"/>
      <c r="G547" s="1210">
        <v>215.4205</v>
      </c>
      <c r="H547" s="1211"/>
      <c r="I547" s="881">
        <f t="shared" si="2"/>
        <v>-0.38751463606703718</v>
      </c>
      <c r="J547" s="263"/>
      <c r="K547" s="263"/>
    </row>
    <row r="548" spans="2:11" ht="24.75" customHeight="1" x14ac:dyDescent="0.25">
      <c r="B548" s="1232" t="s">
        <v>234</v>
      </c>
      <c r="C548" s="1232"/>
      <c r="D548" s="79" t="s">
        <v>262</v>
      </c>
      <c r="E548" s="1233">
        <f>'FY 2020'!J101</f>
        <v>0</v>
      </c>
      <c r="F548" s="1233"/>
      <c r="G548" s="1220">
        <v>0</v>
      </c>
      <c r="H548" s="1220"/>
      <c r="I548" s="881">
        <f t="shared" si="2"/>
        <v>0</v>
      </c>
      <c r="J548" s="1220"/>
      <c r="K548" s="1220"/>
    </row>
    <row r="549" spans="2:11" ht="24.75" customHeight="1" x14ac:dyDescent="0.25">
      <c r="B549" s="1232" t="s">
        <v>149</v>
      </c>
      <c r="C549" s="1232"/>
      <c r="D549" s="79" t="s">
        <v>262</v>
      </c>
      <c r="E549" s="1394">
        <f>'FY 2020'!J102</f>
        <v>4029.2840000000001</v>
      </c>
      <c r="F549" s="1394"/>
      <c r="G549" s="1220">
        <v>1827</v>
      </c>
      <c r="H549" s="1220"/>
      <c r="I549" s="881">
        <f t="shared" si="2"/>
        <v>1.2054099616858238</v>
      </c>
      <c r="J549" s="1220"/>
      <c r="K549" s="1220"/>
    </row>
    <row r="550" spans="2:11" ht="26.25" customHeight="1" x14ac:dyDescent="0.25">
      <c r="B550" s="1215" t="s">
        <v>150</v>
      </c>
      <c r="C550" s="1216"/>
      <c r="D550" s="79" t="s">
        <v>18</v>
      </c>
      <c r="E550" s="1233">
        <f>'FY 2020'!J103</f>
        <v>49406</v>
      </c>
      <c r="F550" s="1233"/>
      <c r="G550" s="1220">
        <v>76397</v>
      </c>
      <c r="H550" s="1220"/>
      <c r="I550" s="881">
        <f t="shared" si="2"/>
        <v>-0.35329921331989478</v>
      </c>
      <c r="J550" s="1220"/>
      <c r="K550" s="1220"/>
    </row>
    <row r="551" spans="2:11" ht="26.25" customHeight="1" x14ac:dyDescent="0.25">
      <c r="B551" s="1226" t="s">
        <v>498</v>
      </c>
      <c r="C551" s="1227"/>
      <c r="D551" s="263" t="s">
        <v>497</v>
      </c>
      <c r="E551" s="1230">
        <f>'FY 2020'!J104</f>
        <v>3.8801914740901285E-2</v>
      </c>
      <c r="F551" s="1231"/>
      <c r="G551" s="1228">
        <v>6.5048999999999996E-2</v>
      </c>
      <c r="H551" s="1229"/>
      <c r="I551" s="881">
        <f t="shared" si="2"/>
        <v>-0.40349713691369143</v>
      </c>
      <c r="J551" s="263"/>
      <c r="K551" s="263"/>
    </row>
    <row r="552" spans="2:11" ht="24.75" customHeight="1" x14ac:dyDescent="0.25">
      <c r="B552" s="1232" t="s">
        <v>281</v>
      </c>
      <c r="C552" s="1232"/>
      <c r="D552" s="79" t="s">
        <v>262</v>
      </c>
      <c r="E552" s="1394">
        <f>'FY 2020'!J105</f>
        <v>2773.0160000000001</v>
      </c>
      <c r="F552" s="1394"/>
      <c r="G552" s="1220">
        <v>4237.5</v>
      </c>
      <c r="H552" s="1220"/>
      <c r="I552" s="881">
        <f t="shared" si="2"/>
        <v>-0.34560094395280233</v>
      </c>
      <c r="J552" s="1220"/>
      <c r="K552" s="1220"/>
    </row>
    <row r="553" spans="2:11" ht="24.75" customHeight="1" x14ac:dyDescent="0.25">
      <c r="B553" s="1232" t="s">
        <v>23</v>
      </c>
      <c r="C553" s="1232"/>
      <c r="D553" s="79" t="s">
        <v>262</v>
      </c>
      <c r="E553" s="1233">
        <f>'FY 2020'!J106</f>
        <v>0</v>
      </c>
      <c r="F553" s="1233"/>
      <c r="G553" s="1220">
        <v>0</v>
      </c>
      <c r="H553" s="1220"/>
      <c r="I553" s="881">
        <f t="shared" si="2"/>
        <v>0</v>
      </c>
      <c r="J553" s="1220"/>
      <c r="K553" s="1220"/>
    </row>
    <row r="554" spans="2:11" ht="24.75" customHeight="1" x14ac:dyDescent="0.25">
      <c r="B554" s="1232" t="s">
        <v>235</v>
      </c>
      <c r="C554" s="1232"/>
      <c r="D554" s="79" t="s">
        <v>262</v>
      </c>
      <c r="E554" s="1233">
        <f>'FY 2020'!J107</f>
        <v>0</v>
      </c>
      <c r="F554" s="1233"/>
      <c r="G554" s="1220">
        <v>0</v>
      </c>
      <c r="H554" s="1220"/>
      <c r="I554" s="881">
        <f t="shared" si="2"/>
        <v>0</v>
      </c>
      <c r="J554" s="1220"/>
      <c r="K554" s="1220"/>
    </row>
    <row r="555" spans="2:11" ht="24.75" customHeight="1" x14ac:dyDescent="0.25">
      <c r="B555" s="1215" t="s">
        <v>20</v>
      </c>
      <c r="C555" s="1216"/>
      <c r="D555" s="79" t="s">
        <v>264</v>
      </c>
      <c r="E555" s="1233">
        <f>'FY 2020'!J108</f>
        <v>0</v>
      </c>
      <c r="F555" s="1233"/>
      <c r="G555" s="1220">
        <v>0</v>
      </c>
      <c r="H555" s="1220"/>
      <c r="I555" s="881">
        <f t="shared" si="2"/>
        <v>0</v>
      </c>
      <c r="J555" s="1220"/>
      <c r="K555" s="1220"/>
    </row>
    <row r="556" spans="2:11" ht="24.75" customHeight="1" x14ac:dyDescent="0.25">
      <c r="B556" s="1232" t="s">
        <v>21</v>
      </c>
      <c r="C556" s="1232"/>
      <c r="D556" s="79" t="s">
        <v>264</v>
      </c>
      <c r="E556" s="1233">
        <f>'FY 2020'!J109</f>
        <v>2.9359999999999999</v>
      </c>
      <c r="F556" s="1233"/>
      <c r="G556" s="1220">
        <v>5.0880000000000001</v>
      </c>
      <c r="H556" s="1220"/>
      <c r="I556" s="881">
        <f t="shared" si="2"/>
        <v>-0.42295597484276731</v>
      </c>
      <c r="J556" s="1220"/>
      <c r="K556" s="1220"/>
    </row>
    <row r="557" spans="2:11" ht="24.75" customHeight="1" x14ac:dyDescent="0.25">
      <c r="B557" s="1300" t="s">
        <v>265</v>
      </c>
      <c r="C557" s="1301"/>
      <c r="D557" s="141" t="s">
        <v>262</v>
      </c>
      <c r="E557" s="1233">
        <f>'FY 2020'!J110</f>
        <v>2014.5800000000002</v>
      </c>
      <c r="F557" s="1233"/>
      <c r="G557" s="1392">
        <v>2232.1</v>
      </c>
      <c r="H557" s="1393"/>
      <c r="I557" s="881">
        <f t="shared" si="2"/>
        <v>-9.7450831055956172E-2</v>
      </c>
      <c r="J557" s="141"/>
      <c r="K557" s="141"/>
    </row>
    <row r="558" spans="2:11" ht="24.75" customHeight="1" x14ac:dyDescent="0.25">
      <c r="B558" s="1232" t="s">
        <v>282</v>
      </c>
      <c r="C558" s="1232"/>
      <c r="D558" s="79" t="s">
        <v>18</v>
      </c>
      <c r="E558" s="1233">
        <f>'FY 2020'!J111</f>
        <v>25</v>
      </c>
      <c r="F558" s="1233"/>
      <c r="G558" s="1220">
        <v>45</v>
      </c>
      <c r="H558" s="1220"/>
      <c r="I558" s="881">
        <f t="shared" si="2"/>
        <v>-0.44444444444444442</v>
      </c>
      <c r="J558" s="1220"/>
      <c r="K558" s="1220"/>
    </row>
    <row r="559" spans="2:11" ht="15" x14ac:dyDescent="0.25">
      <c r="B559" s="49"/>
      <c r="C559" s="49"/>
      <c r="D559" s="49"/>
      <c r="E559" s="49"/>
      <c r="F559" s="49"/>
      <c r="G559" s="49"/>
      <c r="H559" s="49"/>
      <c r="I559" s="49"/>
      <c r="J559" s="49"/>
      <c r="K559" s="49"/>
    </row>
    <row r="560" spans="2:11" ht="15" x14ac:dyDescent="0.25">
      <c r="B560" s="1277"/>
      <c r="C560" s="1277"/>
      <c r="D560" s="1277"/>
      <c r="E560" s="1277"/>
      <c r="F560" s="1277"/>
      <c r="G560" s="49"/>
      <c r="H560" s="49"/>
      <c r="I560" s="49"/>
      <c r="J560" s="49"/>
      <c r="K560" s="49"/>
    </row>
    <row r="561" spans="2:13" ht="15" x14ac:dyDescent="0.25">
      <c r="B561" s="176" t="s">
        <v>283</v>
      </c>
      <c r="C561" s="176"/>
      <c r="D561" s="176"/>
      <c r="E561" s="176"/>
      <c r="F561" s="176"/>
      <c r="G561" s="176"/>
      <c r="H561" s="176"/>
      <c r="I561" s="49"/>
      <c r="J561" s="49"/>
      <c r="K561" s="49"/>
    </row>
    <row r="562" spans="2:13" ht="15" x14ac:dyDescent="0.25">
      <c r="B562" s="1250" t="s">
        <v>289</v>
      </c>
      <c r="C562" s="1250"/>
      <c r="D562" s="1250"/>
      <c r="E562" s="1250"/>
      <c r="F562" s="1250"/>
      <c r="G562" s="1250"/>
      <c r="H562" s="1250"/>
      <c r="I562" s="1250"/>
      <c r="J562" s="1250"/>
      <c r="K562" s="1250"/>
    </row>
    <row r="563" spans="2:13" ht="14.25" customHeight="1" x14ac:dyDescent="0.25">
      <c r="B563" s="1249" t="s">
        <v>290</v>
      </c>
      <c r="C563" s="1249"/>
      <c r="D563" s="1249"/>
      <c r="E563" s="1249"/>
      <c r="F563" s="1249"/>
      <c r="G563" s="1249"/>
      <c r="H563" s="1249"/>
      <c r="I563" s="1249"/>
      <c r="J563" s="1249"/>
      <c r="K563" s="1249"/>
    </row>
    <row r="564" spans="2:13" ht="16.5" customHeight="1" x14ac:dyDescent="0.25">
      <c r="B564" s="1249"/>
      <c r="C564" s="1249"/>
      <c r="D564" s="1249"/>
      <c r="E564" s="1249"/>
      <c r="F564" s="1249"/>
      <c r="G564" s="1249"/>
      <c r="H564" s="1249"/>
      <c r="I564" s="1249"/>
      <c r="J564" s="1249"/>
      <c r="K564" s="1249"/>
    </row>
    <row r="565" spans="2:13" ht="15" x14ac:dyDescent="0.25">
      <c r="B565" s="51" t="s">
        <v>343</v>
      </c>
      <c r="C565" s="49"/>
      <c r="D565" s="49"/>
      <c r="E565" s="49"/>
      <c r="F565" s="49"/>
      <c r="G565" s="49"/>
      <c r="H565" s="49"/>
      <c r="I565" s="49"/>
      <c r="J565" s="49"/>
      <c r="K565" s="56" t="e">
        <f>ThisPage</f>
        <v>#NAME?</v>
      </c>
    </row>
    <row r="566" spans="2:13" ht="10.5" customHeight="1" x14ac:dyDescent="0.25">
      <c r="B566" s="49"/>
      <c r="C566" s="49"/>
      <c r="D566" s="49"/>
      <c r="E566" s="49"/>
      <c r="F566" s="49"/>
      <c r="G566" s="49"/>
      <c r="H566" s="49"/>
      <c r="I566" s="49"/>
      <c r="J566" s="49"/>
      <c r="K566" s="49"/>
    </row>
    <row r="567" spans="2:13" ht="18.75" customHeight="1" x14ac:dyDescent="0.25">
      <c r="B567" s="1222" t="s">
        <v>558</v>
      </c>
      <c r="C567" s="1222"/>
      <c r="D567" s="1222"/>
      <c r="E567" s="1222"/>
      <c r="F567" s="1222"/>
      <c r="G567" s="1222"/>
      <c r="H567" s="1222"/>
      <c r="I567" s="1222"/>
      <c r="J567" s="1222"/>
      <c r="K567" s="58" t="e">
        <f>ThisPage</f>
        <v>#NAME?</v>
      </c>
    </row>
    <row r="568" spans="2:13" ht="24" customHeight="1" x14ac:dyDescent="0.25">
      <c r="B568" s="1223" t="s">
        <v>344</v>
      </c>
      <c r="C568" s="1223"/>
      <c r="D568" s="78" t="s">
        <v>1</v>
      </c>
      <c r="E568" s="509" t="s">
        <v>120</v>
      </c>
      <c r="F568" s="422" t="s">
        <v>492</v>
      </c>
      <c r="G568" s="1223" t="s">
        <v>121</v>
      </c>
      <c r="H568" s="1223"/>
      <c r="I568" s="78" t="s">
        <v>122</v>
      </c>
      <c r="J568" s="1224" t="s">
        <v>123</v>
      </c>
      <c r="K568" s="1224"/>
    </row>
    <row r="569" spans="2:13" ht="19.7" customHeight="1" x14ac:dyDescent="0.25">
      <c r="B569" s="1246" t="s">
        <v>151</v>
      </c>
      <c r="C569" s="1247"/>
      <c r="D569" s="1247"/>
      <c r="E569" s="1247"/>
      <c r="F569" s="1247"/>
      <c r="G569" s="1247"/>
      <c r="H569" s="1247"/>
      <c r="I569" s="1247"/>
      <c r="J569" s="1247"/>
      <c r="K569" s="1248"/>
      <c r="M569" s="175"/>
    </row>
    <row r="570" spans="2:13" ht="28.5" customHeight="1" x14ac:dyDescent="0.25">
      <c r="B570" s="1215" t="s">
        <v>162</v>
      </c>
      <c r="C570" s="1216"/>
      <c r="D570" s="79" t="s">
        <v>264</v>
      </c>
      <c r="E570" s="1217">
        <f>'FY 2020'!J116</f>
        <v>15.96</v>
      </c>
      <c r="F570" s="1218"/>
      <c r="G570" s="1220">
        <v>31.39</v>
      </c>
      <c r="H570" s="1220"/>
      <c r="I570" s="82">
        <f>IF(ISERROR((E570-G570)/G570),0,((E570-G570)/G570))</f>
        <v>-0.49155782096208983</v>
      </c>
      <c r="J570" s="1220"/>
      <c r="K570" s="1220"/>
    </row>
    <row r="571" spans="2:13" ht="28.5" customHeight="1" x14ac:dyDescent="0.25">
      <c r="B571" s="1221" t="s">
        <v>163</v>
      </c>
      <c r="C571" s="1221"/>
      <c r="D571" s="79" t="s">
        <v>264</v>
      </c>
      <c r="E571" s="1217">
        <f>'FY 2020'!J118</f>
        <v>85.359999999999985</v>
      </c>
      <c r="F571" s="1218"/>
      <c r="G571" s="1220">
        <v>89.2</v>
      </c>
      <c r="H571" s="1220"/>
      <c r="I571" s="82">
        <f>IF(ISERROR((E571-G571)/G571),0,((E571-G571)/G571))</f>
        <v>-4.3049327354260286E-2</v>
      </c>
      <c r="J571" s="1220"/>
      <c r="K571" s="1220"/>
    </row>
    <row r="572" spans="2:13" ht="28.5" customHeight="1" x14ac:dyDescent="0.25">
      <c r="B572" s="1215" t="s">
        <v>504</v>
      </c>
      <c r="C572" s="1219"/>
      <c r="D572" s="263" t="s">
        <v>264</v>
      </c>
      <c r="E572" s="1217">
        <f>'FY 2020'!J120</f>
        <v>101.32</v>
      </c>
      <c r="F572" s="1218"/>
      <c r="G572" s="1210">
        <v>120.59</v>
      </c>
      <c r="H572" s="1211"/>
      <c r="I572" s="82">
        <f>IF(ISERROR((E572-G572)/G572),0,((E572-G572)/G572))</f>
        <v>-0.15979766149763669</v>
      </c>
      <c r="J572" s="274"/>
      <c r="K572" s="261"/>
    </row>
    <row r="573" spans="2:13" ht="19.7" customHeight="1" x14ac:dyDescent="0.25">
      <c r="B573" s="1212" t="s">
        <v>152</v>
      </c>
      <c r="C573" s="1213"/>
      <c r="D573" s="1213"/>
      <c r="E573" s="1213"/>
      <c r="F573" s="1213"/>
      <c r="G573" s="1213"/>
      <c r="H573" s="1213"/>
      <c r="I573" s="1213"/>
      <c r="J573" s="1213"/>
      <c r="K573" s="1214"/>
      <c r="M573" s="175"/>
    </row>
    <row r="574" spans="2:13" ht="17.100000000000001" customHeight="1" x14ac:dyDescent="0.25">
      <c r="B574" s="1215" t="s">
        <v>154</v>
      </c>
      <c r="C574" s="1216"/>
      <c r="D574" s="79" t="s">
        <v>264</v>
      </c>
      <c r="E574" s="1217">
        <f>'FY 2020'!J125</f>
        <v>1.9139999999999999</v>
      </c>
      <c r="F574" s="1218"/>
      <c r="G574" s="1220">
        <v>1.2410000000000001</v>
      </c>
      <c r="H574" s="1220"/>
      <c r="I574" s="82">
        <f>IF(ISERROR((E574-G574)/G574),0,((E574-G574)/G574))</f>
        <v>0.54230459307010459</v>
      </c>
      <c r="J574" s="1220"/>
      <c r="K574" s="1220"/>
    </row>
    <row r="575" spans="2:13" ht="17.100000000000001" customHeight="1" x14ac:dyDescent="0.25">
      <c r="B575" s="1215" t="s">
        <v>155</v>
      </c>
      <c r="C575" s="1216"/>
      <c r="D575" s="79" t="s">
        <v>264</v>
      </c>
      <c r="E575" s="1217">
        <f>'FY 2020'!J126</f>
        <v>36.32</v>
      </c>
      <c r="F575" s="1218"/>
      <c r="G575" s="1210">
        <v>45.44</v>
      </c>
      <c r="H575" s="1211"/>
      <c r="I575" s="881">
        <f t="shared" ref="I575:I584" si="3">IF(ISERROR((E575-G575)/G575),0,((E575-G575)/G575))</f>
        <v>-0.20070422535211263</v>
      </c>
      <c r="J575" s="1210"/>
      <c r="K575" s="1211"/>
    </row>
    <row r="576" spans="2:13" ht="17.100000000000001" customHeight="1" x14ac:dyDescent="0.25">
      <c r="B576" s="1215" t="s">
        <v>236</v>
      </c>
      <c r="C576" s="1216"/>
      <c r="D576" s="79" t="s">
        <v>264</v>
      </c>
      <c r="E576" s="1217">
        <f>'FY 2020'!J127</f>
        <v>2.2400000000000002</v>
      </c>
      <c r="F576" s="1218"/>
      <c r="G576" s="1210">
        <v>0</v>
      </c>
      <c r="H576" s="1211"/>
      <c r="I576" s="881">
        <f t="shared" si="3"/>
        <v>0</v>
      </c>
      <c r="J576" s="1210"/>
      <c r="K576" s="1211"/>
    </row>
    <row r="577" spans="2:13" ht="17.100000000000001" customHeight="1" x14ac:dyDescent="0.25">
      <c r="B577" s="1215" t="s">
        <v>156</v>
      </c>
      <c r="C577" s="1216"/>
      <c r="D577" s="79" t="s">
        <v>264</v>
      </c>
      <c r="E577" s="1217">
        <f>'FY 2020'!J128</f>
        <v>1.1280000000000001</v>
      </c>
      <c r="F577" s="1218"/>
      <c r="G577" s="1210">
        <v>0.92400000000000004</v>
      </c>
      <c r="H577" s="1211"/>
      <c r="I577" s="881">
        <f t="shared" si="3"/>
        <v>0.22077922077922085</v>
      </c>
      <c r="J577" s="1210"/>
      <c r="K577" s="1211"/>
    </row>
    <row r="578" spans="2:13" ht="17.100000000000001" customHeight="1" x14ac:dyDescent="0.25">
      <c r="B578" s="1215" t="s">
        <v>157</v>
      </c>
      <c r="C578" s="1216"/>
      <c r="D578" s="79" t="s">
        <v>264</v>
      </c>
      <c r="E578" s="1217">
        <f>'FY 2020'!J129</f>
        <v>4.4979999999999993</v>
      </c>
      <c r="F578" s="1218"/>
      <c r="G578" s="1210">
        <v>0.628</v>
      </c>
      <c r="H578" s="1211"/>
      <c r="I578" s="881">
        <f t="shared" si="3"/>
        <v>6.1624203821656041</v>
      </c>
      <c r="J578" s="1210"/>
      <c r="K578" s="1211"/>
    </row>
    <row r="579" spans="2:13" ht="17.100000000000001" customHeight="1" x14ac:dyDescent="0.25">
      <c r="B579" s="1215" t="s">
        <v>158</v>
      </c>
      <c r="C579" s="1216"/>
      <c r="D579" s="79" t="s">
        <v>264</v>
      </c>
      <c r="E579" s="1217">
        <f>'FY 2020'!J130</f>
        <v>308.51499999999999</v>
      </c>
      <c r="F579" s="1218"/>
      <c r="G579" s="1210">
        <v>383.80700000000002</v>
      </c>
      <c r="H579" s="1211"/>
      <c r="I579" s="881">
        <f t="shared" si="3"/>
        <v>-0.19617151328662591</v>
      </c>
      <c r="J579" s="1210"/>
      <c r="K579" s="1211"/>
    </row>
    <row r="580" spans="2:13" ht="17.100000000000001" customHeight="1" x14ac:dyDescent="0.25">
      <c r="B580" s="1215" t="s">
        <v>21</v>
      </c>
      <c r="C580" s="1216"/>
      <c r="D580" s="263" t="s">
        <v>264</v>
      </c>
      <c r="E580" s="1217">
        <f>'FY 2020'!J131</f>
        <v>26.8</v>
      </c>
      <c r="F580" s="1218"/>
      <c r="G580" s="1210">
        <v>64.98</v>
      </c>
      <c r="H580" s="1211"/>
      <c r="I580" s="881">
        <f t="shared" si="3"/>
        <v>-0.58756540473992003</v>
      </c>
      <c r="J580" s="260"/>
      <c r="K580" s="261"/>
    </row>
    <row r="581" spans="2:13" ht="17.100000000000001" customHeight="1" x14ac:dyDescent="0.25">
      <c r="B581" s="1232" t="s">
        <v>159</v>
      </c>
      <c r="C581" s="1232"/>
      <c r="D581" s="79" t="s">
        <v>264</v>
      </c>
      <c r="E581" s="1217">
        <f>'FY 2020'!J132</f>
        <v>0</v>
      </c>
      <c r="F581" s="1218"/>
      <c r="G581" s="1220">
        <v>0</v>
      </c>
      <c r="H581" s="1220"/>
      <c r="I581" s="881">
        <f t="shared" si="3"/>
        <v>0</v>
      </c>
      <c r="J581" s="1220"/>
      <c r="K581" s="1220"/>
    </row>
    <row r="582" spans="2:13" ht="17.100000000000001" customHeight="1" x14ac:dyDescent="0.25">
      <c r="B582" s="1232" t="s">
        <v>160</v>
      </c>
      <c r="C582" s="1232"/>
      <c r="D582" s="79" t="s">
        <v>264</v>
      </c>
      <c r="E582" s="1217">
        <f>'FY 2020'!J133</f>
        <v>8.82</v>
      </c>
      <c r="F582" s="1218"/>
      <c r="G582" s="1220">
        <v>9.59</v>
      </c>
      <c r="H582" s="1220"/>
      <c r="I582" s="881">
        <f t="shared" si="3"/>
        <v>-8.0291970802919665E-2</v>
      </c>
      <c r="J582" s="1220"/>
      <c r="K582" s="1220"/>
    </row>
    <row r="583" spans="2:13" ht="17.100000000000001" customHeight="1" x14ac:dyDescent="0.25">
      <c r="B583" s="1215" t="s">
        <v>161</v>
      </c>
      <c r="C583" s="1216"/>
      <c r="D583" s="79" t="s">
        <v>264</v>
      </c>
      <c r="E583" s="1217">
        <f>'FY 2020'!J134</f>
        <v>5.915</v>
      </c>
      <c r="F583" s="1218"/>
      <c r="G583" s="1220">
        <v>11.5297</v>
      </c>
      <c r="H583" s="1220"/>
      <c r="I583" s="881">
        <f t="shared" si="3"/>
        <v>-0.48697711128650356</v>
      </c>
      <c r="J583" s="1220"/>
      <c r="K583" s="1220"/>
    </row>
    <row r="584" spans="2:13" ht="17.100000000000001" customHeight="1" x14ac:dyDescent="0.25">
      <c r="B584" s="1221" t="s">
        <v>30</v>
      </c>
      <c r="C584" s="1221"/>
      <c r="D584" s="113" t="s">
        <v>264</v>
      </c>
      <c r="E584" s="1217">
        <f>'FY 2020'!J135</f>
        <v>396.15</v>
      </c>
      <c r="F584" s="1218"/>
      <c r="G584" s="1402">
        <v>518.13969999999995</v>
      </c>
      <c r="H584" s="1402"/>
      <c r="I584" s="881">
        <f t="shared" si="3"/>
        <v>-0.2354378558523888</v>
      </c>
      <c r="J584" s="1220"/>
      <c r="K584" s="1220"/>
    </row>
    <row r="585" spans="2:13" ht="19.7" customHeight="1" x14ac:dyDescent="0.25">
      <c r="B585" s="1212" t="s">
        <v>153</v>
      </c>
      <c r="C585" s="1213"/>
      <c r="D585" s="1213"/>
      <c r="E585" s="1213"/>
      <c r="F585" s="1213"/>
      <c r="G585" s="1213"/>
      <c r="H585" s="1213"/>
      <c r="I585" s="1213"/>
      <c r="J585" s="1213"/>
      <c r="K585" s="1214"/>
      <c r="M585" s="175"/>
    </row>
    <row r="586" spans="2:13" ht="17.100000000000001" customHeight="1" x14ac:dyDescent="0.25">
      <c r="B586" s="1232" t="s">
        <v>164</v>
      </c>
      <c r="C586" s="1232"/>
      <c r="D586" s="79" t="s">
        <v>264</v>
      </c>
      <c r="E586" s="1217">
        <f>'FY 2020'!J138</f>
        <v>3.6400000000000002E-2</v>
      </c>
      <c r="F586" s="1218"/>
      <c r="G586" s="1220">
        <v>4.1099999999999998E-2</v>
      </c>
      <c r="H586" s="1220"/>
      <c r="I586" s="82">
        <f>IF(ISERROR((E586-G586)/G586),0,((E586-G586)/G586))</f>
        <v>-0.11435523114355221</v>
      </c>
      <c r="J586" s="1220"/>
      <c r="K586" s="1220"/>
    </row>
    <row r="587" spans="2:13" ht="17.100000000000001" customHeight="1" x14ac:dyDescent="0.25">
      <c r="B587" s="1215" t="s">
        <v>165</v>
      </c>
      <c r="C587" s="1216"/>
      <c r="D587" s="79" t="s">
        <v>264</v>
      </c>
      <c r="E587" s="1217">
        <f>'FY 2020'!J139</f>
        <v>0</v>
      </c>
      <c r="F587" s="1218"/>
      <c r="G587" s="1210">
        <v>1</v>
      </c>
      <c r="H587" s="1211"/>
      <c r="I587" s="82">
        <f>IF(ISERROR((E587-G587)/G587),0,((E587-G587)/G587))</f>
        <v>-1</v>
      </c>
      <c r="J587" s="1210"/>
      <c r="K587" s="1211"/>
    </row>
    <row r="588" spans="2:13" ht="30.75" customHeight="1" x14ac:dyDescent="0.25">
      <c r="B588" s="1208" t="s">
        <v>284</v>
      </c>
      <c r="C588" s="1209"/>
      <c r="D588" s="79" t="s">
        <v>264</v>
      </c>
      <c r="E588" s="1217">
        <f>'FY 2020'!J140</f>
        <v>3.6400000000000002E-2</v>
      </c>
      <c r="F588" s="1218"/>
      <c r="G588" s="1210">
        <v>1.0410999999999999</v>
      </c>
      <c r="H588" s="1211"/>
      <c r="I588" s="82">
        <f>IF(ISERROR((E588-G588)/G588),0,((E588-G588)/G588))</f>
        <v>-0.96503698011718375</v>
      </c>
      <c r="J588" s="1210"/>
      <c r="K588" s="1211"/>
    </row>
    <row r="589" spans="2:13" ht="21.75" customHeight="1" x14ac:dyDescent="0.25">
      <c r="B589" s="1266" t="s">
        <v>345</v>
      </c>
      <c r="C589" s="1266"/>
      <c r="D589" s="113" t="s">
        <v>264</v>
      </c>
      <c r="E589" s="1230">
        <f>'FY 2020'!J141</f>
        <v>497.50639999999999</v>
      </c>
      <c r="F589" s="1231"/>
      <c r="G589" s="1402">
        <v>639.77080000000001</v>
      </c>
      <c r="H589" s="1402"/>
      <c r="I589" s="881">
        <f>IF(ISERROR((E589-G589)/G589),0,((E589-G589)/G589))</f>
        <v>-0.22236776045421269</v>
      </c>
      <c r="J589" s="1220"/>
      <c r="K589" s="1220"/>
    </row>
    <row r="590" spans="2:13" ht="28.5" customHeight="1" x14ac:dyDescent="0.25">
      <c r="B590" s="1215" t="s">
        <v>491</v>
      </c>
      <c r="C590" s="1216"/>
      <c r="D590" s="275" t="s">
        <v>1</v>
      </c>
      <c r="E590" s="1318" t="s">
        <v>485</v>
      </c>
      <c r="F590" s="1320"/>
      <c r="G590" s="281" t="s">
        <v>636</v>
      </c>
      <c r="H590" s="1238" t="s">
        <v>656</v>
      </c>
      <c r="I590" s="1239"/>
      <c r="J590" s="144"/>
      <c r="K590" s="144"/>
    </row>
    <row r="591" spans="2:13" ht="28.5" customHeight="1" x14ac:dyDescent="0.25">
      <c r="B591" s="1266" t="s">
        <v>937</v>
      </c>
      <c r="C591" s="1266"/>
      <c r="D591" s="263" t="s">
        <v>27</v>
      </c>
      <c r="E591" s="1406">
        <f>'FY 2020'!J122</f>
        <v>-0.19548991583293635</v>
      </c>
      <c r="F591" s="1407"/>
      <c r="G591" s="765" t="s">
        <v>938</v>
      </c>
      <c r="H591" s="1210"/>
      <c r="I591" s="1211"/>
      <c r="J591" s="144"/>
      <c r="K591" s="144"/>
    </row>
    <row r="592" spans="2:13" ht="17.25" customHeight="1" x14ac:dyDescent="0.25">
      <c r="B592" s="1403" t="s">
        <v>921</v>
      </c>
      <c r="C592" s="1404"/>
      <c r="D592" s="1404"/>
      <c r="E592" s="1404"/>
      <c r="F592" s="1404"/>
      <c r="G592" s="1404"/>
      <c r="H592" s="1404"/>
      <c r="I592" s="1405"/>
      <c r="J592" s="880"/>
      <c r="K592" s="880"/>
    </row>
    <row r="593" spans="2:13" ht="28.5" customHeight="1" x14ac:dyDescent="0.25">
      <c r="B593" s="1208" t="s">
        <v>936</v>
      </c>
      <c r="C593" s="1209"/>
      <c r="D593" s="873" t="s">
        <v>264</v>
      </c>
      <c r="E593" s="1236">
        <f>'FY 2020'!J144</f>
        <v>896242.2</v>
      </c>
      <c r="F593" s="1237"/>
      <c r="G593" s="1234" t="s">
        <v>954</v>
      </c>
      <c r="H593" s="1235"/>
      <c r="I593" s="903">
        <f>IF(ISERROR((E593-G593)/G593),0,((E593-G593)/G593))</f>
        <v>0</v>
      </c>
      <c r="J593" s="880"/>
      <c r="K593" s="880"/>
    </row>
    <row r="594" spans="2:13" ht="28.5" customHeight="1" x14ac:dyDescent="0.25">
      <c r="B594" s="1208" t="s">
        <v>923</v>
      </c>
      <c r="C594" s="1209"/>
      <c r="D594" s="873" t="s">
        <v>264</v>
      </c>
      <c r="E594" s="1236">
        <f>'FY 2020'!J145</f>
        <v>384103.8</v>
      </c>
      <c r="F594" s="1237"/>
      <c r="G594" s="1234" t="s">
        <v>954</v>
      </c>
      <c r="H594" s="1235"/>
      <c r="I594" s="903">
        <f ca="1">+N558+B577:K594+B576:K594+B575:K594+N558+B577:K594</f>
        <v>0</v>
      </c>
      <c r="J594" s="880"/>
      <c r="K594" s="880"/>
    </row>
    <row r="595" spans="2:13" ht="15" x14ac:dyDescent="0.25">
      <c r="B595" s="49"/>
      <c r="C595" s="49"/>
      <c r="D595" s="49"/>
      <c r="E595" s="49"/>
      <c r="F595" s="49"/>
      <c r="G595" s="49"/>
      <c r="H595" s="49"/>
      <c r="I595" s="49"/>
      <c r="J595" s="49"/>
      <c r="K595" s="49"/>
    </row>
    <row r="596" spans="2:13" ht="15" x14ac:dyDescent="0.25">
      <c r="B596" s="51" t="s">
        <v>346</v>
      </c>
      <c r="C596" s="49"/>
      <c r="D596" s="49"/>
      <c r="E596" s="49"/>
      <c r="F596" s="49"/>
      <c r="G596" s="49"/>
      <c r="H596" s="49"/>
      <c r="I596" s="49"/>
      <c r="J596" s="49"/>
      <c r="K596" s="56" t="e">
        <f>ThisPage</f>
        <v>#NAME?</v>
      </c>
    </row>
    <row r="597" spans="2:13" ht="15" x14ac:dyDescent="0.25">
      <c r="B597" s="49"/>
      <c r="C597" s="49"/>
      <c r="D597" s="49"/>
      <c r="E597" s="49"/>
      <c r="F597" s="49"/>
      <c r="G597" s="49"/>
      <c r="H597" s="49"/>
      <c r="I597" s="49"/>
      <c r="J597" s="49"/>
      <c r="K597" s="49"/>
    </row>
    <row r="598" spans="2:13" ht="19.7" customHeight="1" x14ac:dyDescent="0.25">
      <c r="B598" s="1222" t="s">
        <v>559</v>
      </c>
      <c r="C598" s="1222"/>
      <c r="D598" s="1222"/>
      <c r="E598" s="1222"/>
      <c r="F598" s="1222"/>
      <c r="G598" s="1222"/>
      <c r="H598" s="1222"/>
      <c r="I598" s="1222"/>
      <c r="J598" s="1222"/>
      <c r="K598" s="58" t="e">
        <f>ThisPage</f>
        <v>#NAME?</v>
      </c>
    </row>
    <row r="599" spans="2:13" ht="19.7" customHeight="1" x14ac:dyDescent="0.25">
      <c r="B599" s="1223" t="s">
        <v>112</v>
      </c>
      <c r="C599" s="1223"/>
      <c r="D599" s="78" t="s">
        <v>1</v>
      </c>
      <c r="E599" s="1223" t="s">
        <v>120</v>
      </c>
      <c r="F599" s="1223"/>
      <c r="G599" s="1238" t="s">
        <v>227</v>
      </c>
      <c r="H599" s="1239"/>
      <c r="I599" s="1239"/>
      <c r="J599" s="1239"/>
      <c r="K599" s="1279"/>
      <c r="M599" s="175"/>
    </row>
    <row r="600" spans="2:13" ht="65.25" customHeight="1" x14ac:dyDescent="0.25">
      <c r="B600" s="1396" t="s">
        <v>285</v>
      </c>
      <c r="C600" s="1397"/>
      <c r="D600" s="79" t="s">
        <v>340</v>
      </c>
      <c r="E600" s="1233">
        <f>'FY 2020'!J154</f>
        <v>2673.24</v>
      </c>
      <c r="F600" s="1233"/>
      <c r="G600" s="1398" t="str">
        <f>'FY 2020'!G154:I154</f>
        <v>Premier Game Farm - ± 1800 ha
Wilger Dam Game Farm - ± 800 ha
Wilger Dam - ± 70 ha
Ant sanctuary 3.24 ha</v>
      </c>
      <c r="H600" s="1399"/>
      <c r="I600" s="1399"/>
      <c r="J600" s="1399"/>
      <c r="K600" s="1400"/>
      <c r="M600" s="175"/>
    </row>
    <row r="601" spans="2:13" ht="30.75" customHeight="1" x14ac:dyDescent="0.25">
      <c r="B601" s="1395" t="s">
        <v>364</v>
      </c>
      <c r="C601" s="1395"/>
      <c r="D601" s="79" t="s">
        <v>40</v>
      </c>
      <c r="E601" s="1233">
        <f>'FY 2020'!J155</f>
        <v>30</v>
      </c>
      <c r="F601" s="1233"/>
      <c r="G601" s="1398" t="str">
        <f>'FY 2020'!G155:I155</f>
        <v>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v>
      </c>
      <c r="H601" s="1399"/>
      <c r="I601" s="1399"/>
      <c r="J601" s="1399"/>
      <c r="K601" s="1400"/>
      <c r="M601" s="175"/>
    </row>
    <row r="602" spans="2:13" ht="30.75" customHeight="1" x14ac:dyDescent="0.25">
      <c r="B602" s="1396" t="s">
        <v>363</v>
      </c>
      <c r="C602" s="1397"/>
      <c r="D602" s="79" t="s">
        <v>40</v>
      </c>
      <c r="E602" s="1233">
        <f>'FY 2020'!J156</f>
        <v>0</v>
      </c>
      <c r="F602" s="1233"/>
      <c r="G602" s="1398">
        <f>'FY 2020'!G156:I156</f>
        <v>0</v>
      </c>
      <c r="H602" s="1399"/>
      <c r="I602" s="1399"/>
      <c r="J602" s="1399"/>
      <c r="K602" s="1400"/>
      <c r="M602" s="175"/>
    </row>
    <row r="603" spans="2:13" ht="30.75" customHeight="1" x14ac:dyDescent="0.25">
      <c r="B603" s="1395" t="s">
        <v>365</v>
      </c>
      <c r="C603" s="1395"/>
      <c r="D603" s="79" t="s">
        <v>40</v>
      </c>
      <c r="E603" s="1233">
        <f>'FY 2020'!J157</f>
        <v>1</v>
      </c>
      <c r="F603" s="1233"/>
      <c r="G603" s="1398" t="str">
        <f>'FY 2020'!G157:I157</f>
        <v xml:space="preserve">Diamond Ant </v>
      </c>
      <c r="H603" s="1399"/>
      <c r="I603" s="1399"/>
      <c r="J603" s="1399"/>
      <c r="K603" s="1400"/>
      <c r="M603" s="175"/>
    </row>
    <row r="604" spans="2:13" ht="30.75" customHeight="1" x14ac:dyDescent="0.25">
      <c r="B604" s="826"/>
      <c r="C604" s="826"/>
      <c r="D604" s="774"/>
      <c r="E604" s="827"/>
      <c r="F604" s="827"/>
      <c r="G604" s="825"/>
      <c r="H604" s="825"/>
      <c r="I604" s="825"/>
      <c r="J604" s="825"/>
      <c r="K604" s="825"/>
      <c r="M604" s="174"/>
    </row>
    <row r="605" spans="2:13" ht="15" x14ac:dyDescent="0.25">
      <c r="B605" s="829" t="s">
        <v>765</v>
      </c>
      <c r="C605" s="828"/>
      <c r="D605" s="828"/>
      <c r="E605" s="828"/>
      <c r="F605" s="828"/>
      <c r="G605" s="828"/>
      <c r="H605" s="828"/>
      <c r="I605" s="828"/>
      <c r="J605" s="825"/>
      <c r="K605" s="825"/>
      <c r="M605" s="174"/>
    </row>
    <row r="606" spans="2:13" ht="15" x14ac:dyDescent="0.25">
      <c r="B606" s="1467" t="s">
        <v>762</v>
      </c>
      <c r="C606" s="1467"/>
      <c r="D606" s="1467"/>
      <c r="E606" s="831" t="s">
        <v>766</v>
      </c>
      <c r="F606" s="830"/>
      <c r="G606" s="1467" t="s">
        <v>764</v>
      </c>
      <c r="H606" s="1467"/>
      <c r="I606" s="1467"/>
      <c r="J606" s="825"/>
      <c r="K606" s="825"/>
      <c r="M606" s="174"/>
    </row>
    <row r="607" spans="2:13" ht="15" x14ac:dyDescent="0.25">
      <c r="B607" s="1401"/>
      <c r="C607" s="1401"/>
      <c r="D607" s="1401"/>
      <c r="E607" s="1408"/>
      <c r="F607" s="1408"/>
      <c r="G607" s="1401"/>
      <c r="H607" s="1401"/>
      <c r="I607" s="1401"/>
      <c r="J607" s="825"/>
      <c r="K607" s="825"/>
      <c r="M607" s="174"/>
    </row>
    <row r="608" spans="2:13" ht="15" x14ac:dyDescent="0.25">
      <c r="B608" s="1401"/>
      <c r="C608" s="1401"/>
      <c r="D608" s="1401"/>
      <c r="E608" s="1408"/>
      <c r="F608" s="1408"/>
      <c r="G608" s="1401"/>
      <c r="H608" s="1401"/>
      <c r="I608" s="1401"/>
      <c r="J608" s="825"/>
      <c r="K608" s="825"/>
      <c r="M608" s="174"/>
    </row>
    <row r="609" spans="2:11" ht="15" x14ac:dyDescent="0.25">
      <c r="B609" s="828"/>
      <c r="C609" s="828"/>
      <c r="D609" s="828"/>
      <c r="E609" s="828"/>
      <c r="F609" s="828"/>
      <c r="G609" s="828"/>
      <c r="H609" s="828"/>
      <c r="I609" s="828"/>
      <c r="J609" s="49"/>
      <c r="K609" s="49"/>
    </row>
    <row r="610" spans="2:11" ht="16.350000000000001" customHeight="1" x14ac:dyDescent="0.25">
      <c r="B610" s="49" t="s">
        <v>237</v>
      </c>
      <c r="C610" s="49"/>
      <c r="D610" s="49"/>
      <c r="E610" s="49"/>
      <c r="F610" s="49"/>
      <c r="G610" s="49"/>
      <c r="H610" s="49"/>
      <c r="I610" s="49"/>
      <c r="J610" s="49"/>
      <c r="K610" s="49"/>
    </row>
    <row r="611" spans="2:11" ht="16.350000000000001" customHeight="1" x14ac:dyDescent="0.25">
      <c r="B611" s="49" t="s">
        <v>291</v>
      </c>
      <c r="C611" s="49"/>
      <c r="D611" s="49"/>
      <c r="E611" s="49"/>
      <c r="F611" s="49"/>
      <c r="G611" s="49"/>
      <c r="H611" s="49"/>
      <c r="I611" s="49"/>
      <c r="J611" s="49"/>
      <c r="K611" s="49"/>
    </row>
    <row r="612" spans="2:11" ht="16.350000000000001" customHeight="1" x14ac:dyDescent="0.25">
      <c r="B612" s="49" t="s">
        <v>238</v>
      </c>
      <c r="C612" s="49"/>
      <c r="D612" s="49"/>
      <c r="E612" s="49"/>
      <c r="F612" s="49"/>
      <c r="G612" s="49"/>
      <c r="H612" s="49"/>
      <c r="I612" s="49"/>
      <c r="J612" s="49"/>
      <c r="K612" s="49"/>
    </row>
    <row r="613" spans="2:11" ht="16.350000000000001" customHeight="1" x14ac:dyDescent="0.25">
      <c r="B613" s="49" t="s">
        <v>239</v>
      </c>
      <c r="C613" s="49"/>
      <c r="D613" s="49"/>
      <c r="E613" s="49"/>
      <c r="F613" s="49"/>
      <c r="G613" s="49"/>
      <c r="H613" s="49"/>
      <c r="I613" s="49"/>
      <c r="J613" s="49"/>
      <c r="K613" s="49"/>
    </row>
    <row r="614" spans="2:11" ht="16.350000000000001" customHeight="1" x14ac:dyDescent="0.25">
      <c r="B614" s="49"/>
      <c r="C614" s="49"/>
      <c r="D614" s="49"/>
      <c r="E614" s="49"/>
      <c r="F614" s="49"/>
      <c r="G614" s="49"/>
      <c r="H614" s="49"/>
      <c r="I614" s="49"/>
      <c r="J614" s="49"/>
      <c r="K614" s="49"/>
    </row>
    <row r="615" spans="2:11" ht="16.350000000000001" customHeight="1" x14ac:dyDescent="0.25">
      <c r="B615" s="51" t="s">
        <v>347</v>
      </c>
      <c r="C615" s="49"/>
      <c r="D615" s="49"/>
      <c r="E615" s="49"/>
      <c r="F615" s="49"/>
      <c r="G615" s="49"/>
      <c r="H615" s="49"/>
      <c r="I615" s="49"/>
      <c r="J615" s="49"/>
      <c r="K615" s="56" t="e">
        <f>ThisPage</f>
        <v>#NAME?</v>
      </c>
    </row>
    <row r="616" spans="2:11" ht="19.7" customHeight="1" x14ac:dyDescent="0.25">
      <c r="B616" s="1222" t="s">
        <v>564</v>
      </c>
      <c r="C616" s="1222"/>
      <c r="D616" s="1222"/>
      <c r="E616" s="1222"/>
      <c r="F616" s="1222"/>
      <c r="G616" s="1222"/>
      <c r="H616" s="1222"/>
      <c r="I616" s="1222"/>
      <c r="J616" s="1222"/>
      <c r="K616" s="58" t="e">
        <f>ThisPage</f>
        <v>#NAME?</v>
      </c>
    </row>
    <row r="617" spans="2:11" ht="17.100000000000001" customHeight="1" x14ac:dyDescent="0.25">
      <c r="B617" s="1223" t="s">
        <v>112</v>
      </c>
      <c r="C617" s="1223"/>
      <c r="D617" s="78" t="s">
        <v>1</v>
      </c>
      <c r="E617" s="1223" t="s">
        <v>120</v>
      </c>
      <c r="F617" s="1223"/>
      <c r="G617" s="1223" t="s">
        <v>121</v>
      </c>
      <c r="H617" s="1223"/>
      <c r="I617" s="78" t="s">
        <v>122</v>
      </c>
      <c r="J617" s="1224" t="s">
        <v>123</v>
      </c>
      <c r="K617" s="1224"/>
    </row>
    <row r="618" spans="2:11" ht="27" customHeight="1" x14ac:dyDescent="0.25">
      <c r="B618" s="1215" t="s">
        <v>167</v>
      </c>
      <c r="C618" s="1216"/>
      <c r="D618" s="79" t="s">
        <v>262</v>
      </c>
      <c r="E618" s="1233">
        <f>'FY 2020'!J161</f>
        <v>0</v>
      </c>
      <c r="F618" s="1233"/>
      <c r="G618" s="1220">
        <v>0</v>
      </c>
      <c r="H618" s="1220"/>
      <c r="I618" s="82">
        <f>IF(ISERROR((E618-G618)/G618),0,((E618-G618)/G618))</f>
        <v>0</v>
      </c>
      <c r="J618" s="1220"/>
      <c r="K618" s="1220"/>
    </row>
    <row r="619" spans="2:11" ht="27" customHeight="1" x14ac:dyDescent="0.25">
      <c r="B619" s="1221" t="s">
        <v>25</v>
      </c>
      <c r="C619" s="1221"/>
      <c r="D619" s="113" t="s">
        <v>262</v>
      </c>
      <c r="E619" s="1233">
        <f>'FY 2020'!J162</f>
        <v>0</v>
      </c>
      <c r="F619" s="1233"/>
      <c r="G619" s="1220">
        <v>0</v>
      </c>
      <c r="H619" s="1220"/>
      <c r="I619" s="889">
        <f t="shared" ref="I619:I627" si="4">IF(ISERROR((E619-G619)/G619),0,((E619-G619)/G619))</f>
        <v>0</v>
      </c>
      <c r="J619" s="1220"/>
      <c r="K619" s="1220"/>
    </row>
    <row r="620" spans="2:11" ht="17.100000000000001" customHeight="1" x14ac:dyDescent="0.25">
      <c r="B620" s="1215" t="s">
        <v>26</v>
      </c>
      <c r="C620" s="1216"/>
      <c r="D620" s="113" t="s">
        <v>262</v>
      </c>
      <c r="E620" s="1233">
        <f>'FY 2020'!J163</f>
        <v>0</v>
      </c>
      <c r="F620" s="1233"/>
      <c r="G620" s="1220">
        <v>0</v>
      </c>
      <c r="H620" s="1220"/>
      <c r="I620" s="889">
        <f t="shared" si="4"/>
        <v>0</v>
      </c>
      <c r="J620" s="1220"/>
      <c r="K620" s="1220"/>
    </row>
    <row r="621" spans="2:11" ht="17.100000000000001" customHeight="1" x14ac:dyDescent="0.25">
      <c r="B621" s="1215" t="s">
        <v>168</v>
      </c>
      <c r="C621" s="1216"/>
      <c r="D621" s="113" t="s">
        <v>262</v>
      </c>
      <c r="E621" s="1233">
        <f>'FY 2020'!J164</f>
        <v>0</v>
      </c>
      <c r="F621" s="1233"/>
      <c r="G621" s="1220">
        <v>0</v>
      </c>
      <c r="H621" s="1220"/>
      <c r="I621" s="889">
        <f t="shared" si="4"/>
        <v>0</v>
      </c>
      <c r="J621" s="1220"/>
      <c r="K621" s="1220"/>
    </row>
    <row r="622" spans="2:11" ht="17.100000000000001" customHeight="1" x14ac:dyDescent="0.25">
      <c r="B622" s="1215" t="s">
        <v>507</v>
      </c>
      <c r="C622" s="1216"/>
      <c r="D622" s="113" t="s">
        <v>262</v>
      </c>
      <c r="E622" s="1233">
        <f>'FY 2020'!J165</f>
        <v>0.2</v>
      </c>
      <c r="F622" s="1233"/>
      <c r="G622" s="1220">
        <v>0</v>
      </c>
      <c r="H622" s="1220"/>
      <c r="I622" s="889">
        <f t="shared" si="4"/>
        <v>0</v>
      </c>
      <c r="J622" s="1220"/>
      <c r="K622" s="1220"/>
    </row>
    <row r="623" spans="2:11" ht="17.100000000000001" customHeight="1" x14ac:dyDescent="0.25">
      <c r="B623" s="1410">
        <v>410</v>
      </c>
      <c r="C623" s="1221"/>
      <c r="D623" s="113" t="s">
        <v>262</v>
      </c>
      <c r="E623" s="1233">
        <f>'FY 2020'!J166</f>
        <v>3.3</v>
      </c>
      <c r="F623" s="1233"/>
      <c r="G623" s="1220">
        <v>6</v>
      </c>
      <c r="H623" s="1220"/>
      <c r="I623" s="889">
        <f t="shared" si="4"/>
        <v>-0.45</v>
      </c>
      <c r="J623" s="1220"/>
      <c r="K623" s="1220"/>
    </row>
    <row r="624" spans="2:11" ht="17.100000000000001" customHeight="1" x14ac:dyDescent="0.25">
      <c r="B624" s="1409">
        <v>507</v>
      </c>
      <c r="C624" s="1216"/>
      <c r="D624" s="113" t="s">
        <v>262</v>
      </c>
      <c r="E624" s="1233">
        <f>'FY 2020'!J167</f>
        <v>0</v>
      </c>
      <c r="F624" s="1233"/>
      <c r="G624" s="1220">
        <v>0</v>
      </c>
      <c r="H624" s="1220"/>
      <c r="I624" s="889">
        <f t="shared" si="4"/>
        <v>0</v>
      </c>
      <c r="J624" s="1220"/>
      <c r="K624" s="1220"/>
    </row>
    <row r="625" spans="2:13" ht="19.5" customHeight="1" x14ac:dyDescent="0.25">
      <c r="B625" s="1410" t="s">
        <v>510</v>
      </c>
      <c r="C625" s="1410"/>
      <c r="D625" s="263" t="s">
        <v>262</v>
      </c>
      <c r="E625" s="1217">
        <f>'FY 2020'!J168</f>
        <v>0</v>
      </c>
      <c r="F625" s="1218"/>
      <c r="G625" s="1210">
        <v>0</v>
      </c>
      <c r="H625" s="1211"/>
      <c r="I625" s="889">
        <f t="shared" si="4"/>
        <v>0</v>
      </c>
      <c r="J625" s="144"/>
      <c r="K625" s="144"/>
    </row>
    <row r="626" spans="2:13" ht="23.25" customHeight="1" x14ac:dyDescent="0.25">
      <c r="B626" s="1411" t="s">
        <v>511</v>
      </c>
      <c r="C626" s="1411"/>
      <c r="D626" s="263" t="s">
        <v>262</v>
      </c>
      <c r="E626" s="1217">
        <f>'FY 2020'!J169</f>
        <v>3.5</v>
      </c>
      <c r="F626" s="1218"/>
      <c r="G626" s="1210">
        <v>6</v>
      </c>
      <c r="H626" s="1211"/>
      <c r="I626" s="889">
        <f t="shared" si="4"/>
        <v>-0.41666666666666669</v>
      </c>
      <c r="J626" s="144"/>
      <c r="K626" s="144"/>
    </row>
    <row r="627" spans="2:13" ht="23.25" customHeight="1" x14ac:dyDescent="0.25">
      <c r="B627" s="1415">
        <v>22</v>
      </c>
      <c r="C627" s="1415"/>
      <c r="D627" s="890" t="s">
        <v>262</v>
      </c>
      <c r="E627" s="1413">
        <f>'FY 2020'!J170</f>
        <v>2.6</v>
      </c>
      <c r="F627" s="1413"/>
      <c r="G627" s="1414">
        <v>2.5</v>
      </c>
      <c r="H627" s="1414"/>
      <c r="I627" s="889">
        <f t="shared" si="4"/>
        <v>4.0000000000000036E-2</v>
      </c>
      <c r="J627" s="891"/>
      <c r="K627" s="891"/>
    </row>
    <row r="628" spans="2:13" ht="26.25" customHeight="1" x14ac:dyDescent="0.25">
      <c r="B628" s="49"/>
      <c r="C628" s="49"/>
      <c r="D628" s="49"/>
      <c r="E628" s="49"/>
      <c r="F628" s="49"/>
      <c r="G628" s="49"/>
      <c r="H628" s="49"/>
      <c r="I628" s="49"/>
      <c r="J628" s="49"/>
      <c r="K628" s="49"/>
    </row>
    <row r="629" spans="2:13" ht="21.75" customHeight="1" x14ac:dyDescent="0.25">
      <c r="B629" s="375" t="s">
        <v>660</v>
      </c>
      <c r="C629" s="49"/>
      <c r="D629" s="49"/>
      <c r="E629" s="49"/>
      <c r="F629" s="49"/>
      <c r="G629" s="49"/>
      <c r="H629" s="49"/>
      <c r="I629" s="49"/>
      <c r="J629" s="49"/>
      <c r="K629" s="49"/>
      <c r="M629" s="45"/>
    </row>
    <row r="630" spans="2:13" ht="107.25" customHeight="1" x14ac:dyDescent="0.25">
      <c r="B630" s="1412" t="s">
        <v>677</v>
      </c>
      <c r="C630" s="1412"/>
      <c r="D630" s="1412"/>
      <c r="E630" s="1412"/>
      <c r="F630" s="1412"/>
      <c r="G630" s="1412"/>
      <c r="H630" s="1412"/>
      <c r="I630" s="1412"/>
      <c r="J630" s="49"/>
      <c r="K630" s="49"/>
    </row>
    <row r="631" spans="2:13" x14ac:dyDescent="0.25">
      <c r="B631" s="373"/>
      <c r="C631" s="373"/>
      <c r="D631" s="373"/>
      <c r="E631" s="373"/>
      <c r="F631" s="374"/>
      <c r="G631" s="374"/>
      <c r="H631" s="355"/>
      <c r="I631" s="355"/>
      <c r="J631" s="372"/>
      <c r="K631" s="372"/>
    </row>
    <row r="632" spans="2:13" ht="15" x14ac:dyDescent="0.25">
      <c r="B632" s="51" t="s">
        <v>348</v>
      </c>
      <c r="C632" s="49"/>
      <c r="D632" s="49"/>
      <c r="E632" s="49"/>
      <c r="F632" s="49"/>
      <c r="G632" s="49"/>
      <c r="H632" s="49"/>
      <c r="I632" s="49"/>
      <c r="J632" s="49"/>
      <c r="K632" s="56" t="e">
        <f>ThisPage</f>
        <v>#NAME?</v>
      </c>
    </row>
    <row r="633" spans="2:13" ht="14.25" customHeight="1" x14ac:dyDescent="0.25">
      <c r="B633" s="1344" t="s">
        <v>349</v>
      </c>
      <c r="C633" s="1344"/>
      <c r="D633" s="1344"/>
      <c r="E633" s="1344"/>
      <c r="F633" s="1344"/>
      <c r="G633" s="1344"/>
      <c r="H633" s="1344"/>
      <c r="I633" s="1344"/>
      <c r="J633" s="1344"/>
      <c r="K633" s="1344"/>
    </row>
    <row r="634" spans="2:13" ht="14.25" customHeight="1" x14ac:dyDescent="0.25">
      <c r="B634" s="1344"/>
      <c r="C634" s="1344"/>
      <c r="D634" s="1344"/>
      <c r="E634" s="1344"/>
      <c r="F634" s="1344"/>
      <c r="G634" s="1344"/>
      <c r="H634" s="1344"/>
      <c r="I634" s="1344"/>
      <c r="J634" s="1344"/>
      <c r="K634" s="1344"/>
    </row>
    <row r="635" spans="2:13" ht="10.15" customHeight="1" x14ac:dyDescent="0.25">
      <c r="B635" s="49"/>
      <c r="C635" s="49"/>
      <c r="D635" s="49"/>
      <c r="E635" s="49"/>
      <c r="F635" s="49"/>
      <c r="G635" s="49"/>
      <c r="H635" s="49"/>
      <c r="I635" s="49"/>
      <c r="J635" s="49"/>
      <c r="K635" s="49"/>
    </row>
    <row r="636" spans="2:13" ht="15" x14ac:dyDescent="0.25">
      <c r="B636" s="51" t="s">
        <v>350</v>
      </c>
      <c r="C636" s="49"/>
      <c r="D636" s="49"/>
      <c r="E636" s="49"/>
      <c r="F636" s="49"/>
      <c r="G636" s="49"/>
      <c r="H636" s="49"/>
      <c r="I636" s="49"/>
      <c r="J636" s="49"/>
      <c r="K636" s="56" t="e">
        <f>ThisPage</f>
        <v>#NAME?</v>
      </c>
    </row>
    <row r="637" spans="2:13" ht="15" x14ac:dyDescent="0.25">
      <c r="B637" s="49" t="s">
        <v>169</v>
      </c>
      <c r="C637" s="49"/>
      <c r="D637" s="49"/>
      <c r="E637" s="49"/>
      <c r="F637" s="49"/>
      <c r="G637" s="49"/>
      <c r="H637" s="49"/>
      <c r="I637" s="49"/>
      <c r="J637" s="49"/>
      <c r="K637" s="49"/>
    </row>
    <row r="638" spans="2:13" ht="18" customHeight="1" x14ac:dyDescent="0.25">
      <c r="B638" s="49"/>
      <c r="C638" s="49"/>
      <c r="D638" s="49"/>
      <c r="E638" s="49"/>
      <c r="F638" s="49"/>
      <c r="G638" s="49"/>
      <c r="H638" s="49"/>
      <c r="I638" s="49"/>
      <c r="J638" s="49"/>
      <c r="K638" s="49"/>
    </row>
    <row r="639" spans="2:13" ht="17.100000000000001" customHeight="1" x14ac:dyDescent="0.25">
      <c r="B639" s="1305" t="s">
        <v>170</v>
      </c>
      <c r="C639" s="1305"/>
      <c r="D639" s="1210"/>
      <c r="E639" s="1225"/>
      <c r="F639" s="1225"/>
      <c r="G639" s="1225"/>
      <c r="H639" s="1225"/>
      <c r="I639" s="1225"/>
      <c r="J639" s="1225"/>
      <c r="K639" s="1211"/>
      <c r="M639" s="175"/>
    </row>
    <row r="640" spans="2:13" ht="16.5" customHeight="1" x14ac:dyDescent="0.25">
      <c r="B640" s="1305" t="s">
        <v>171</v>
      </c>
      <c r="C640" s="1305"/>
      <c r="D640" s="1210"/>
      <c r="E640" s="1225"/>
      <c r="F640" s="1225"/>
      <c r="G640" s="1225"/>
      <c r="H640" s="1225"/>
      <c r="I640" s="1225"/>
      <c r="J640" s="1225"/>
      <c r="K640" s="1211"/>
      <c r="M640" s="175"/>
    </row>
    <row r="641" spans="2:13" ht="17.100000000000001" customHeight="1" x14ac:dyDescent="0.25">
      <c r="B641" s="1305" t="s">
        <v>172</v>
      </c>
      <c r="C641" s="1305"/>
      <c r="D641" s="1210"/>
      <c r="E641" s="1225"/>
      <c r="F641" s="1225"/>
      <c r="G641" s="1225"/>
      <c r="H641" s="1225"/>
      <c r="I641" s="1225"/>
      <c r="J641" s="1225"/>
      <c r="K641" s="1211"/>
      <c r="M641" s="175"/>
    </row>
    <row r="642" spans="2:13" ht="17.100000000000001" customHeight="1" x14ac:dyDescent="0.25">
      <c r="B642" s="1305" t="s">
        <v>105</v>
      </c>
      <c r="C642" s="1305"/>
      <c r="D642" s="1210"/>
      <c r="E642" s="1225"/>
      <c r="F642" s="1225"/>
      <c r="G642" s="1225"/>
      <c r="H642" s="1225"/>
      <c r="I642" s="1225"/>
      <c r="J642" s="1225"/>
      <c r="K642" s="1211"/>
      <c r="M642" s="175"/>
    </row>
    <row r="643" spans="2:13" ht="17.100000000000001" customHeight="1" x14ac:dyDescent="0.25">
      <c r="B643" s="1305" t="s">
        <v>173</v>
      </c>
      <c r="C643" s="1305"/>
      <c r="D643" s="1210"/>
      <c r="E643" s="1225"/>
      <c r="F643" s="1225"/>
      <c r="G643" s="1225"/>
      <c r="H643" s="1225"/>
      <c r="I643" s="1225"/>
      <c r="J643" s="1225"/>
      <c r="K643" s="1211"/>
      <c r="M643" s="175"/>
    </row>
    <row r="644" spans="2:13" ht="21.75" customHeight="1" x14ac:dyDescent="0.25">
      <c r="B644" s="1305" t="s">
        <v>106</v>
      </c>
      <c r="C644" s="1305"/>
      <c r="D644" s="1243"/>
      <c r="E644" s="1244"/>
      <c r="F644" s="1244"/>
      <c r="G644" s="1244"/>
      <c r="H644" s="1244"/>
      <c r="I644" s="1244"/>
      <c r="J644" s="1244"/>
      <c r="K644" s="1245"/>
      <c r="M644" s="175"/>
    </row>
    <row r="645" spans="2:13" ht="17.100000000000001" customHeight="1" x14ac:dyDescent="0.25">
      <c r="B645" s="1305" t="s">
        <v>174</v>
      </c>
      <c r="C645" s="1305"/>
      <c r="D645" s="1210"/>
      <c r="E645" s="1225"/>
      <c r="F645" s="1225"/>
      <c r="G645" s="1225"/>
      <c r="H645" s="1225"/>
      <c r="I645" s="1225"/>
      <c r="J645" s="1225"/>
      <c r="K645" s="1211"/>
      <c r="M645" s="175"/>
    </row>
    <row r="646" spans="2:13" ht="20.25" customHeight="1" x14ac:dyDescent="0.25">
      <c r="B646" s="49"/>
      <c r="C646" s="49"/>
      <c r="D646" s="49"/>
      <c r="E646" s="49"/>
      <c r="F646" s="49"/>
      <c r="G646" s="49"/>
      <c r="H646" s="49"/>
      <c r="I646" s="49"/>
      <c r="J646" s="49"/>
      <c r="K646" s="49"/>
    </row>
    <row r="647" spans="2:13" ht="15" x14ac:dyDescent="0.25">
      <c r="B647" s="1305" t="s">
        <v>170</v>
      </c>
      <c r="C647" s="1305"/>
      <c r="D647" s="1210"/>
      <c r="E647" s="1225"/>
      <c r="F647" s="1225"/>
      <c r="G647" s="1225"/>
      <c r="H647" s="1225"/>
      <c r="I647" s="1211"/>
      <c r="J647" s="170"/>
      <c r="K647" s="170"/>
    </row>
    <row r="648" spans="2:13" ht="15" x14ac:dyDescent="0.25">
      <c r="B648" s="1305" t="s">
        <v>171</v>
      </c>
      <c r="C648" s="1305"/>
      <c r="D648" s="1210"/>
      <c r="E648" s="1225"/>
      <c r="F648" s="1225"/>
      <c r="G648" s="1225"/>
      <c r="H648" s="1225"/>
      <c r="I648" s="1211"/>
      <c r="J648" s="170"/>
      <c r="K648" s="170"/>
    </row>
    <row r="649" spans="2:13" ht="15" x14ac:dyDescent="0.25">
      <c r="B649" s="1305" t="s">
        <v>172</v>
      </c>
      <c r="C649" s="1305"/>
      <c r="D649" s="1210"/>
      <c r="E649" s="1225"/>
      <c r="F649" s="1225"/>
      <c r="G649" s="1225"/>
      <c r="H649" s="1225"/>
      <c r="I649" s="1211"/>
      <c r="J649" s="170"/>
      <c r="K649" s="170"/>
    </row>
    <row r="650" spans="2:13" ht="15" x14ac:dyDescent="0.25">
      <c r="B650" s="1305" t="s">
        <v>105</v>
      </c>
      <c r="C650" s="1305"/>
      <c r="D650" s="1210"/>
      <c r="E650" s="1225"/>
      <c r="F650" s="1225"/>
      <c r="G650" s="1225"/>
      <c r="H650" s="1225"/>
      <c r="I650" s="1211"/>
      <c r="J650" s="170"/>
      <c r="K650" s="170"/>
    </row>
    <row r="651" spans="2:13" ht="15" x14ac:dyDescent="0.25">
      <c r="B651" s="1305" t="s">
        <v>173</v>
      </c>
      <c r="C651" s="1305"/>
      <c r="D651" s="1210"/>
      <c r="E651" s="1225"/>
      <c r="F651" s="1225"/>
      <c r="G651" s="1225"/>
      <c r="H651" s="1225"/>
      <c r="I651" s="1211"/>
      <c r="J651" s="170"/>
      <c r="K651" s="170"/>
    </row>
    <row r="652" spans="2:13" ht="15" x14ac:dyDescent="0.25">
      <c r="B652" s="1305" t="s">
        <v>106</v>
      </c>
      <c r="C652" s="1305"/>
      <c r="D652" s="1210"/>
      <c r="E652" s="1225"/>
      <c r="F652" s="1225"/>
      <c r="G652" s="1225"/>
      <c r="H652" s="1225"/>
      <c r="I652" s="1211"/>
      <c r="J652" s="170"/>
      <c r="K652" s="170"/>
    </row>
    <row r="653" spans="2:13" ht="16.899999999999999" customHeight="1" x14ac:dyDescent="0.25">
      <c r="B653" s="1305" t="s">
        <v>174</v>
      </c>
      <c r="C653" s="1305"/>
      <c r="D653" s="1210"/>
      <c r="E653" s="1225"/>
      <c r="F653" s="1225"/>
      <c r="G653" s="1225"/>
      <c r="H653" s="1225"/>
      <c r="I653" s="1211"/>
      <c r="J653" s="170"/>
      <c r="K653" s="170"/>
    </row>
    <row r="654" spans="2:13" ht="31.5" customHeight="1" x14ac:dyDescent="0.25">
      <c r="B654" s="51" t="s">
        <v>351</v>
      </c>
      <c r="C654" s="49"/>
      <c r="D654" s="49"/>
      <c r="E654" s="49"/>
      <c r="F654" s="49"/>
      <c r="G654" s="49"/>
      <c r="H654" s="49"/>
      <c r="I654" s="49"/>
      <c r="J654" s="49"/>
      <c r="K654" s="56" t="e">
        <f>ThisPage</f>
        <v>#NAME?</v>
      </c>
    </row>
    <row r="655" spans="2:13" ht="25.15" customHeight="1" x14ac:dyDescent="0.25">
      <c r="B655" s="1344" t="s">
        <v>352</v>
      </c>
      <c r="C655" s="1344"/>
      <c r="D655" s="1344"/>
      <c r="E655" s="1344"/>
      <c r="F655" s="1344"/>
      <c r="G655" s="1344"/>
      <c r="H655" s="1344"/>
      <c r="I655" s="1344"/>
      <c r="J655" s="1344"/>
      <c r="K655" s="1344"/>
    </row>
    <row r="656" spans="2:13" ht="14.25" customHeight="1" x14ac:dyDescent="0.25">
      <c r="B656" s="1344"/>
      <c r="C656" s="1344"/>
      <c r="D656" s="1344"/>
      <c r="E656" s="1344"/>
      <c r="F656" s="1344"/>
      <c r="G656" s="1344"/>
      <c r="H656" s="1344"/>
      <c r="I656" s="1344"/>
      <c r="J656" s="1344"/>
      <c r="K656" s="1344"/>
    </row>
    <row r="657" spans="2:13" ht="14.25" customHeight="1" x14ac:dyDescent="0.25">
      <c r="B657" s="1344"/>
      <c r="C657" s="1344"/>
      <c r="D657" s="1344"/>
      <c r="E657" s="1344"/>
      <c r="F657" s="1344"/>
      <c r="G657" s="1344"/>
      <c r="H657" s="1344"/>
      <c r="I657" s="1344"/>
      <c r="J657" s="1344"/>
      <c r="K657" s="1344"/>
    </row>
    <row r="658" spans="2:13" ht="15" x14ac:dyDescent="0.25">
      <c r="B658" s="49"/>
      <c r="C658" s="49"/>
      <c r="D658" s="49"/>
      <c r="E658" s="49"/>
      <c r="F658" s="49"/>
      <c r="G658" s="49"/>
      <c r="H658" s="49"/>
      <c r="I658" s="49"/>
      <c r="J658" s="49"/>
      <c r="K658" s="49"/>
    </row>
    <row r="659" spans="2:13" ht="17.100000000000001" customHeight="1" x14ac:dyDescent="0.25">
      <c r="B659" s="1305" t="s">
        <v>170</v>
      </c>
      <c r="C659" s="1305"/>
      <c r="D659" s="1243"/>
      <c r="E659" s="1244"/>
      <c r="F659" s="1244"/>
      <c r="G659" s="1244"/>
      <c r="H659" s="1244"/>
      <c r="I659" s="1245"/>
      <c r="J659" s="192"/>
      <c r="K659" s="192"/>
      <c r="M659" s="175"/>
    </row>
    <row r="660" spans="2:13" ht="30" customHeight="1" x14ac:dyDescent="0.25">
      <c r="B660" s="1340" t="s">
        <v>175</v>
      </c>
      <c r="C660" s="1305"/>
      <c r="D660" s="1243"/>
      <c r="E660" s="1244"/>
      <c r="F660" s="1244"/>
      <c r="G660" s="1244"/>
      <c r="H660" s="1244"/>
      <c r="I660" s="1245"/>
      <c r="J660" s="192"/>
      <c r="K660" s="192"/>
      <c r="M660" s="175"/>
    </row>
    <row r="661" spans="2:13" ht="17.100000000000001" customHeight="1" x14ac:dyDescent="0.25">
      <c r="B661" s="1305" t="s">
        <v>172</v>
      </c>
      <c r="C661" s="1305"/>
      <c r="D661" s="1243"/>
      <c r="E661" s="1244"/>
      <c r="F661" s="1244"/>
      <c r="G661" s="1244"/>
      <c r="H661" s="1244"/>
      <c r="I661" s="1245"/>
      <c r="J661" s="192"/>
      <c r="K661" s="192"/>
      <c r="M661" s="175"/>
    </row>
    <row r="662" spans="2:13" ht="17.100000000000001" customHeight="1" x14ac:dyDescent="0.25">
      <c r="B662" s="1305" t="s">
        <v>105</v>
      </c>
      <c r="C662" s="1305"/>
      <c r="D662" s="1243"/>
      <c r="E662" s="1244"/>
      <c r="F662" s="1244"/>
      <c r="G662" s="1244"/>
      <c r="H662" s="1244"/>
      <c r="I662" s="1245"/>
      <c r="J662" s="192"/>
      <c r="K662" s="192"/>
      <c r="M662" s="175"/>
    </row>
    <row r="663" spans="2:13" ht="17.100000000000001" customHeight="1" x14ac:dyDescent="0.25">
      <c r="B663" s="1305" t="s">
        <v>173</v>
      </c>
      <c r="C663" s="1305"/>
      <c r="D663" s="1243"/>
      <c r="E663" s="1244"/>
      <c r="F663" s="1244"/>
      <c r="G663" s="1244"/>
      <c r="H663" s="1244"/>
      <c r="I663" s="1245"/>
      <c r="J663" s="192"/>
      <c r="K663" s="192"/>
      <c r="M663" s="175"/>
    </row>
    <row r="664" spans="2:13" ht="17.100000000000001" customHeight="1" x14ac:dyDescent="0.25">
      <c r="B664" s="1305" t="s">
        <v>106</v>
      </c>
      <c r="C664" s="1305"/>
      <c r="D664" s="1243"/>
      <c r="E664" s="1244"/>
      <c r="F664" s="1244"/>
      <c r="G664" s="1244"/>
      <c r="H664" s="1244"/>
      <c r="I664" s="1245"/>
      <c r="J664" s="192"/>
      <c r="K664" s="192"/>
      <c r="M664" s="175"/>
    </row>
    <row r="665" spans="2:13" ht="17.100000000000001" customHeight="1" x14ac:dyDescent="0.25">
      <c r="B665" s="1305" t="s">
        <v>174</v>
      </c>
      <c r="C665" s="1305"/>
      <c r="D665" s="1243"/>
      <c r="E665" s="1244"/>
      <c r="F665" s="1244"/>
      <c r="G665" s="1244"/>
      <c r="H665" s="1244"/>
      <c r="I665" s="1245"/>
      <c r="J665" s="192"/>
      <c r="K665" s="192"/>
      <c r="M665" s="175"/>
    </row>
    <row r="666" spans="2:13" ht="15" x14ac:dyDescent="0.25">
      <c r="B666" s="1277"/>
      <c r="C666" s="1277"/>
      <c r="D666" s="1277"/>
      <c r="E666" s="1277"/>
      <c r="F666" s="1277"/>
      <c r="G666" s="49"/>
      <c r="H666" s="49"/>
      <c r="I666" s="49"/>
      <c r="J666" s="49"/>
      <c r="K666" s="49"/>
    </row>
    <row r="667" spans="2:13" ht="15" x14ac:dyDescent="0.25">
      <c r="B667" s="49" t="s">
        <v>240</v>
      </c>
      <c r="C667" s="49"/>
      <c r="D667" s="49"/>
      <c r="E667" s="49"/>
      <c r="F667" s="49"/>
      <c r="G667" s="49"/>
      <c r="H667" s="49"/>
      <c r="I667" s="49"/>
      <c r="J667" s="49"/>
      <c r="K667" s="49"/>
    </row>
    <row r="668" spans="2:13" ht="15" x14ac:dyDescent="0.25">
      <c r="B668" s="51" t="s">
        <v>353</v>
      </c>
      <c r="C668" s="49"/>
      <c r="D668" s="49"/>
      <c r="E668" s="49"/>
      <c r="F668" s="49"/>
      <c r="G668" s="49"/>
      <c r="H668" s="49"/>
      <c r="I668" s="49"/>
      <c r="J668" s="49"/>
      <c r="K668" s="56" t="e">
        <f>ThisPage</f>
        <v>#NAME?</v>
      </c>
    </row>
    <row r="669" spans="2:13" ht="20.25" customHeight="1" x14ac:dyDescent="0.25">
      <c r="B669" s="49" t="s">
        <v>176</v>
      </c>
      <c r="C669" s="49"/>
      <c r="D669" s="49"/>
      <c r="E669" s="49"/>
      <c r="F669" s="49"/>
      <c r="G669" s="49"/>
      <c r="H669" s="49"/>
      <c r="I669" s="49"/>
      <c r="J669" s="49"/>
      <c r="K669" s="49"/>
    </row>
    <row r="670" spans="2:13" ht="15" x14ac:dyDescent="0.25">
      <c r="B670" s="49"/>
      <c r="C670" s="49"/>
      <c r="D670" s="49"/>
      <c r="E670" s="49"/>
      <c r="F670" s="49"/>
      <c r="G670" s="49"/>
      <c r="H670" s="49"/>
      <c r="I670" s="49"/>
      <c r="J670" s="49"/>
      <c r="K670" s="49"/>
    </row>
    <row r="671" spans="2:13" ht="17.100000000000001" customHeight="1" x14ac:dyDescent="0.25">
      <c r="B671" s="1305" t="s">
        <v>170</v>
      </c>
      <c r="C671" s="1305"/>
      <c r="D671" s="1210"/>
      <c r="E671" s="1225"/>
      <c r="F671" s="1225"/>
      <c r="G671" s="1225"/>
      <c r="H671" s="1225"/>
      <c r="I671" s="1225"/>
      <c r="J671" s="1225"/>
      <c r="K671" s="1211"/>
      <c r="M671" s="175"/>
    </row>
    <row r="672" spans="2:13" ht="27.75" customHeight="1" x14ac:dyDescent="0.25">
      <c r="B672" s="1340" t="s">
        <v>175</v>
      </c>
      <c r="C672" s="1305"/>
      <c r="D672" s="1210"/>
      <c r="E672" s="1225"/>
      <c r="F672" s="1225"/>
      <c r="G672" s="1225"/>
      <c r="H672" s="1225"/>
      <c r="I672" s="1225"/>
      <c r="J672" s="1225"/>
      <c r="K672" s="1211"/>
      <c r="M672" s="175"/>
    </row>
    <row r="673" spans="2:13" ht="20.25" customHeight="1" x14ac:dyDescent="0.25">
      <c r="B673" s="1305" t="s">
        <v>172</v>
      </c>
      <c r="C673" s="1305"/>
      <c r="D673" s="1243"/>
      <c r="E673" s="1244"/>
      <c r="F673" s="1244"/>
      <c r="G673" s="1244"/>
      <c r="H673" s="1244"/>
      <c r="I673" s="1244"/>
      <c r="J673" s="1244"/>
      <c r="K673" s="1245"/>
      <c r="M673" s="175"/>
    </row>
    <row r="674" spans="2:13" ht="17.100000000000001" customHeight="1" x14ac:dyDescent="0.25">
      <c r="B674" s="1305" t="s">
        <v>105</v>
      </c>
      <c r="C674" s="1305"/>
      <c r="D674" s="1210"/>
      <c r="E674" s="1225"/>
      <c r="F674" s="1225"/>
      <c r="G674" s="1225"/>
      <c r="H674" s="1225"/>
      <c r="I674" s="1225"/>
      <c r="J674" s="1225"/>
      <c r="K674" s="1211"/>
      <c r="M674" s="175"/>
    </row>
    <row r="675" spans="2:13" ht="41.25" customHeight="1" x14ac:dyDescent="0.25">
      <c r="B675" s="1224" t="s">
        <v>173</v>
      </c>
      <c r="C675" s="1224"/>
      <c r="D675" s="1243"/>
      <c r="E675" s="1244"/>
      <c r="F675" s="1244"/>
      <c r="G675" s="1244"/>
      <c r="H675" s="1244"/>
      <c r="I675" s="1244"/>
      <c r="J675" s="1244"/>
      <c r="K675" s="1245"/>
      <c r="M675" s="175"/>
    </row>
    <row r="676" spans="2:13" ht="30" customHeight="1" x14ac:dyDescent="0.25">
      <c r="B676" s="1305" t="s">
        <v>106</v>
      </c>
      <c r="C676" s="1305"/>
      <c r="D676" s="1210"/>
      <c r="E676" s="1225"/>
      <c r="F676" s="1225"/>
      <c r="G676" s="1225"/>
      <c r="H676" s="1225"/>
      <c r="I676" s="1225"/>
      <c r="J676" s="1225"/>
      <c r="K676" s="1211"/>
      <c r="M676" s="175"/>
    </row>
    <row r="677" spans="2:13" ht="33.75" customHeight="1" x14ac:dyDescent="0.25">
      <c r="B677" s="1305" t="s">
        <v>174</v>
      </c>
      <c r="C677" s="1305"/>
      <c r="D677" s="1243"/>
      <c r="E677" s="1244"/>
      <c r="F677" s="1244"/>
      <c r="G677" s="1244"/>
      <c r="H677" s="1244"/>
      <c r="I677" s="1244"/>
      <c r="J677" s="1244"/>
      <c r="K677" s="1245"/>
      <c r="M677" s="175"/>
    </row>
    <row r="678" spans="2:13" ht="15" x14ac:dyDescent="0.25">
      <c r="B678" s="49"/>
      <c r="C678" s="49"/>
      <c r="D678" s="49"/>
      <c r="E678" s="49"/>
      <c r="F678" s="49"/>
      <c r="G678" s="49"/>
      <c r="H678" s="49"/>
      <c r="I678" s="49"/>
      <c r="J678" s="49"/>
      <c r="K678" s="49"/>
    </row>
    <row r="679" spans="2:13" ht="15" x14ac:dyDescent="0.25">
      <c r="B679" s="51" t="s">
        <v>354</v>
      </c>
      <c r="C679" s="49"/>
      <c r="D679" s="49"/>
      <c r="E679" s="49"/>
      <c r="F679" s="49"/>
      <c r="G679" s="49"/>
      <c r="H679" s="49"/>
      <c r="I679" s="49"/>
      <c r="J679" s="49"/>
      <c r="K679" s="56" t="e">
        <f>ThisPage</f>
        <v>#NAME?</v>
      </c>
    </row>
    <row r="680" spans="2:13" ht="15" x14ac:dyDescent="0.25">
      <c r="B680" s="49" t="s">
        <v>177</v>
      </c>
      <c r="C680" s="49"/>
      <c r="D680" s="49"/>
      <c r="E680" s="49"/>
      <c r="F680" s="49"/>
      <c r="G680" s="49"/>
      <c r="H680" s="49"/>
      <c r="I680" s="49"/>
      <c r="J680" s="49"/>
      <c r="K680" s="49"/>
    </row>
    <row r="681" spans="2:13" ht="15" x14ac:dyDescent="0.25">
      <c r="B681" s="49"/>
      <c r="C681" s="49"/>
      <c r="D681" s="49"/>
      <c r="E681" s="49"/>
      <c r="F681" s="49"/>
      <c r="G681" s="49"/>
      <c r="H681" s="49"/>
      <c r="I681" s="49"/>
      <c r="J681" s="49"/>
      <c r="K681" s="49"/>
    </row>
    <row r="682" spans="2:13" ht="17.100000000000001" customHeight="1" x14ac:dyDescent="0.25">
      <c r="B682" s="1305" t="s">
        <v>178</v>
      </c>
      <c r="C682" s="1305"/>
      <c r="D682" s="1210"/>
      <c r="E682" s="1225"/>
      <c r="F682" s="1225"/>
      <c r="G682" s="1225"/>
      <c r="H682" s="1225"/>
      <c r="I682" s="1225"/>
      <c r="J682" s="1225"/>
      <c r="K682" s="1211"/>
      <c r="M682" s="175"/>
    </row>
    <row r="683" spans="2:13" ht="17.100000000000001" customHeight="1" x14ac:dyDescent="0.25">
      <c r="B683" s="1305" t="s">
        <v>179</v>
      </c>
      <c r="C683" s="1305"/>
      <c r="D683" s="1210"/>
      <c r="E683" s="1225"/>
      <c r="F683" s="1225"/>
      <c r="G683" s="1225"/>
      <c r="H683" s="1225"/>
      <c r="I683" s="1225"/>
      <c r="J683" s="1225"/>
      <c r="K683" s="1211"/>
      <c r="M683" s="175"/>
    </row>
    <row r="684" spans="2:13" ht="17.100000000000001" customHeight="1" x14ac:dyDescent="0.25">
      <c r="B684" s="1305" t="s">
        <v>180</v>
      </c>
      <c r="C684" s="1305"/>
      <c r="D684" s="1240"/>
      <c r="E684" s="1241"/>
      <c r="F684" s="1241"/>
      <c r="G684" s="1241"/>
      <c r="H684" s="1241"/>
      <c r="I684" s="1241"/>
      <c r="J684" s="1241"/>
      <c r="K684" s="1242"/>
      <c r="M684" s="175"/>
    </row>
    <row r="685" spans="2:13" ht="17.100000000000001" customHeight="1" x14ac:dyDescent="0.25">
      <c r="B685" s="1305" t="s">
        <v>181</v>
      </c>
      <c r="C685" s="1416"/>
      <c r="D685" s="1210"/>
      <c r="E685" s="1225"/>
      <c r="F685" s="1225"/>
      <c r="G685" s="1225"/>
      <c r="H685" s="1225"/>
      <c r="I685" s="1211"/>
      <c r="J685" s="163"/>
      <c r="K685" s="147"/>
    </row>
  </sheetData>
  <sheetProtection selectLockedCells="1"/>
  <mergeCells count="1018">
    <mergeCell ref="D433:E433"/>
    <mergeCell ref="F433:G433"/>
    <mergeCell ref="D405:E405"/>
    <mergeCell ref="F435:G435"/>
    <mergeCell ref="B127:H127"/>
    <mergeCell ref="B126:H126"/>
    <mergeCell ref="B128:H128"/>
    <mergeCell ref="B154:K156"/>
    <mergeCell ref="B129:H129"/>
    <mergeCell ref="B132:K151"/>
    <mergeCell ref="B115:H115"/>
    <mergeCell ref="B116:H116"/>
    <mergeCell ref="B117:H117"/>
    <mergeCell ref="B118:H118"/>
    <mergeCell ref="B119:H119"/>
    <mergeCell ref="B120:H120"/>
    <mergeCell ref="B183:D185"/>
    <mergeCell ref="E183:I185"/>
    <mergeCell ref="J435:K435"/>
    <mergeCell ref="D424:H424"/>
    <mergeCell ref="D423:H423"/>
    <mergeCell ref="D422:H422"/>
    <mergeCell ref="D421:H421"/>
    <mergeCell ref="D404:E404"/>
    <mergeCell ref="F404:G404"/>
    <mergeCell ref="H404:I404"/>
    <mergeCell ref="D431:E431"/>
    <mergeCell ref="J406:K406"/>
    <mergeCell ref="F431:G431"/>
    <mergeCell ref="H431:I431"/>
    <mergeCell ref="F427:G427"/>
    <mergeCell ref="H427:I427"/>
    <mergeCell ref="F410:G410"/>
    <mergeCell ref="F407:G407"/>
    <mergeCell ref="H407:I407"/>
    <mergeCell ref="J432:K432"/>
    <mergeCell ref="B622:C622"/>
    <mergeCell ref="E622:F622"/>
    <mergeCell ref="G622:H622"/>
    <mergeCell ref="J622:K622"/>
    <mergeCell ref="B623:C623"/>
    <mergeCell ref="B3:E4"/>
    <mergeCell ref="B5:E5"/>
    <mergeCell ref="F237:G237"/>
    <mergeCell ref="E188:I188"/>
    <mergeCell ref="E187:I187"/>
    <mergeCell ref="E186:I186"/>
    <mergeCell ref="E182:I182"/>
    <mergeCell ref="E181:I181"/>
    <mergeCell ref="E180:I180"/>
    <mergeCell ref="F203:G203"/>
    <mergeCell ref="F201:G201"/>
    <mergeCell ref="D206:E206"/>
    <mergeCell ref="B202:C202"/>
    <mergeCell ref="D202:E202"/>
    <mergeCell ref="B159:D159"/>
    <mergeCell ref="B160:D160"/>
    <mergeCell ref="B164:D164"/>
    <mergeCell ref="B191:K191"/>
    <mergeCell ref="B179:J179"/>
    <mergeCell ref="B182:D182"/>
    <mergeCell ref="B187:D187"/>
    <mergeCell ref="B188:D188"/>
    <mergeCell ref="H168:I168"/>
    <mergeCell ref="B113:H113"/>
    <mergeCell ref="B123:H123"/>
    <mergeCell ref="B124:H124"/>
    <mergeCell ref="B125:H125"/>
    <mergeCell ref="D445:E445"/>
    <mergeCell ref="B445:C445"/>
    <mergeCell ref="D448:E448"/>
    <mergeCell ref="D447:E447"/>
    <mergeCell ref="D446:E446"/>
    <mergeCell ref="F446:G446"/>
    <mergeCell ref="F447:G447"/>
    <mergeCell ref="H434:I434"/>
    <mergeCell ref="J434:K434"/>
    <mergeCell ref="J433:K433"/>
    <mergeCell ref="D653:I653"/>
    <mergeCell ref="D652:I652"/>
    <mergeCell ref="D648:I648"/>
    <mergeCell ref="D647:I647"/>
    <mergeCell ref="G606:I606"/>
    <mergeCell ref="B606:D606"/>
    <mergeCell ref="B607:D607"/>
    <mergeCell ref="E607:F607"/>
    <mergeCell ref="G607:I607"/>
    <mergeCell ref="B653:C653"/>
    <mergeCell ref="B650:C650"/>
    <mergeCell ref="B651:C651"/>
    <mergeCell ref="B652:C652"/>
    <mergeCell ref="B647:C647"/>
    <mergeCell ref="B648:C648"/>
    <mergeCell ref="B649:C649"/>
    <mergeCell ref="B644:C644"/>
    <mergeCell ref="D644:K644"/>
    <mergeCell ref="B645:C645"/>
    <mergeCell ref="D645:K645"/>
    <mergeCell ref="B640:C640"/>
    <mergeCell ref="D640:K640"/>
    <mergeCell ref="B485:K485"/>
    <mergeCell ref="B488:E488"/>
    <mergeCell ref="B489:E489"/>
    <mergeCell ref="B491:E491"/>
    <mergeCell ref="E496:F496"/>
    <mergeCell ref="H384:I384"/>
    <mergeCell ref="B389:K389"/>
    <mergeCell ref="D393:E393"/>
    <mergeCell ref="F393:G393"/>
    <mergeCell ref="H393:I393"/>
    <mergeCell ref="B390:G390"/>
    <mergeCell ref="H390:I390"/>
    <mergeCell ref="B366:K366"/>
    <mergeCell ref="B369:K369"/>
    <mergeCell ref="D373:E373"/>
    <mergeCell ref="F373:G373"/>
    <mergeCell ref="H373:I373"/>
    <mergeCell ref="J430:K430"/>
    <mergeCell ref="D379:E379"/>
    <mergeCell ref="F379:G379"/>
    <mergeCell ref="H379:I379"/>
    <mergeCell ref="D380:E380"/>
    <mergeCell ref="F402:G402"/>
    <mergeCell ref="H402:I402"/>
    <mergeCell ref="D403:E403"/>
    <mergeCell ref="F403:G403"/>
    <mergeCell ref="H403:I403"/>
    <mergeCell ref="D427:E427"/>
    <mergeCell ref="D428:E428"/>
    <mergeCell ref="F428:G428"/>
    <mergeCell ref="H428:I428"/>
    <mergeCell ref="J428:K428"/>
    <mergeCell ref="B480:C480"/>
    <mergeCell ref="F408:G408"/>
    <mergeCell ref="D409:E409"/>
    <mergeCell ref="F380:G380"/>
    <mergeCell ref="H380:I380"/>
    <mergeCell ref="B352:C352"/>
    <mergeCell ref="E352:F352"/>
    <mergeCell ref="B372:J372"/>
    <mergeCell ref="J376:K376"/>
    <mergeCell ref="J375:K375"/>
    <mergeCell ref="J374:K374"/>
    <mergeCell ref="H376:I376"/>
    <mergeCell ref="D375:E375"/>
    <mergeCell ref="F376:G376"/>
    <mergeCell ref="F375:G375"/>
    <mergeCell ref="F374:G374"/>
    <mergeCell ref="F377:G377"/>
    <mergeCell ref="B370:G370"/>
    <mergeCell ref="D376:E376"/>
    <mergeCell ref="D374:E374"/>
    <mergeCell ref="B358:E358"/>
    <mergeCell ref="D429:E429"/>
    <mergeCell ref="F429:G429"/>
    <mergeCell ref="B426:J426"/>
    <mergeCell ref="B418:K418"/>
    <mergeCell ref="B421:C421"/>
    <mergeCell ref="H435:I435"/>
    <mergeCell ref="D432:E432"/>
    <mergeCell ref="F432:G432"/>
    <mergeCell ref="F448:G448"/>
    <mergeCell ref="H432:I432"/>
    <mergeCell ref="B439:G439"/>
    <mergeCell ref="E504:F504"/>
    <mergeCell ref="G504:H504"/>
    <mergeCell ref="B499:C499"/>
    <mergeCell ref="G500:H500"/>
    <mergeCell ref="B487:E487"/>
    <mergeCell ref="B490:E490"/>
    <mergeCell ref="B545:C545"/>
    <mergeCell ref="E545:F545"/>
    <mergeCell ref="G545:H545"/>
    <mergeCell ref="J545:K545"/>
    <mergeCell ref="J520:K520"/>
    <mergeCell ref="B521:C521"/>
    <mergeCell ref="E527:F527"/>
    <mergeCell ref="G527:H527"/>
    <mergeCell ref="F488:M488"/>
    <mergeCell ref="E500:F500"/>
    <mergeCell ref="B495:C495"/>
    <mergeCell ref="E495:F495"/>
    <mergeCell ref="G495:H495"/>
    <mergeCell ref="B493:J493"/>
    <mergeCell ref="B500:C500"/>
    <mergeCell ref="G521:H521"/>
    <mergeCell ref="J521:K521"/>
    <mergeCell ref="B542:J542"/>
    <mergeCell ref="B516:E516"/>
    <mergeCell ref="B518:J518"/>
    <mergeCell ref="J467:K467"/>
    <mergeCell ref="J465:K465"/>
    <mergeCell ref="J464:K464"/>
    <mergeCell ref="J463:K463"/>
    <mergeCell ref="G467:H467"/>
    <mergeCell ref="G465:H465"/>
    <mergeCell ref="G464:H464"/>
    <mergeCell ref="G463:H463"/>
    <mergeCell ref="E467:F467"/>
    <mergeCell ref="E465:F465"/>
    <mergeCell ref="E464:F464"/>
    <mergeCell ref="E463:F463"/>
    <mergeCell ref="J479:K479"/>
    <mergeCell ref="B477:C477"/>
    <mergeCell ref="E477:F477"/>
    <mergeCell ref="G477:H477"/>
    <mergeCell ref="J477:K477"/>
    <mergeCell ref="B478:C478"/>
    <mergeCell ref="E478:F478"/>
    <mergeCell ref="G478:H478"/>
    <mergeCell ref="J478:K478"/>
    <mergeCell ref="B466:C466"/>
    <mergeCell ref="E466:F466"/>
    <mergeCell ref="G466:H466"/>
    <mergeCell ref="B464:C464"/>
    <mergeCell ref="B467:C467"/>
    <mergeCell ref="B465:C465"/>
    <mergeCell ref="B470:K472"/>
    <mergeCell ref="B463:C463"/>
    <mergeCell ref="D651:I651"/>
    <mergeCell ref="D650:I650"/>
    <mergeCell ref="D649:I649"/>
    <mergeCell ref="B168:D168"/>
    <mergeCell ref="J347:K347"/>
    <mergeCell ref="J349:K349"/>
    <mergeCell ref="J348:K348"/>
    <mergeCell ref="B172:K174"/>
    <mergeCell ref="B176:K177"/>
    <mergeCell ref="B180:D180"/>
    <mergeCell ref="B181:D181"/>
    <mergeCell ref="D329:E329"/>
    <mergeCell ref="B333:I333"/>
    <mergeCell ref="B332:K332"/>
    <mergeCell ref="B346:J346"/>
    <mergeCell ref="B335:E335"/>
    <mergeCell ref="B194:K198"/>
    <mergeCell ref="H203:I203"/>
    <mergeCell ref="H201:I201"/>
    <mergeCell ref="F206:G206"/>
    <mergeCell ref="F205:G205"/>
    <mergeCell ref="F204:G204"/>
    <mergeCell ref="E544:F544"/>
    <mergeCell ref="J495:K495"/>
    <mergeCell ref="E480:F480"/>
    <mergeCell ref="B475:C475"/>
    <mergeCell ref="E475:F475"/>
    <mergeCell ref="G475:H475"/>
    <mergeCell ref="J475:K475"/>
    <mergeCell ref="B476:C476"/>
    <mergeCell ref="E479:F479"/>
    <mergeCell ref="G479:H479"/>
    <mergeCell ref="B483:K483"/>
    <mergeCell ref="E476:F476"/>
    <mergeCell ref="G476:H476"/>
    <mergeCell ref="J476:K476"/>
    <mergeCell ref="B474:J474"/>
    <mergeCell ref="B479:C479"/>
    <mergeCell ref="B534:C534"/>
    <mergeCell ref="G480:H480"/>
    <mergeCell ref="J480:K480"/>
    <mergeCell ref="G496:H496"/>
    <mergeCell ref="B497:C497"/>
    <mergeCell ref="E497:F497"/>
    <mergeCell ref="G497:H497"/>
    <mergeCell ref="J497:K497"/>
    <mergeCell ref="J496:K496"/>
    <mergeCell ref="F490:M490"/>
    <mergeCell ref="F489:M489"/>
    <mergeCell ref="F487:M487"/>
    <mergeCell ref="F491:M491"/>
    <mergeCell ref="B498:C498"/>
    <mergeCell ref="G531:H531"/>
    <mergeCell ref="J531:K531"/>
    <mergeCell ref="B529:C529"/>
    <mergeCell ref="E529:F529"/>
    <mergeCell ref="G529:H529"/>
    <mergeCell ref="B530:C530"/>
    <mergeCell ref="E498:F498"/>
    <mergeCell ref="G498:H498"/>
    <mergeCell ref="B502:C502"/>
    <mergeCell ref="E502:F502"/>
    <mergeCell ref="G502:H502"/>
    <mergeCell ref="B504:C504"/>
    <mergeCell ref="F338:I338"/>
    <mergeCell ref="F339:I339"/>
    <mergeCell ref="B348:E348"/>
    <mergeCell ref="B349:E349"/>
    <mergeCell ref="B350:E350"/>
    <mergeCell ref="F348:I348"/>
    <mergeCell ref="F349:I349"/>
    <mergeCell ref="F350:I350"/>
    <mergeCell ref="B454:K456"/>
    <mergeCell ref="B459:K459"/>
    <mergeCell ref="B462:C462"/>
    <mergeCell ref="E462:F462"/>
    <mergeCell ref="G462:H462"/>
    <mergeCell ref="J462:K462"/>
    <mergeCell ref="B438:K438"/>
    <mergeCell ref="B442:C442"/>
    <mergeCell ref="D442:E442"/>
    <mergeCell ref="F442:G442"/>
    <mergeCell ref="H442:K442"/>
    <mergeCell ref="B441:J441"/>
    <mergeCell ref="B423:C423"/>
    <mergeCell ref="D410:E410"/>
    <mergeCell ref="D408:E408"/>
    <mergeCell ref="F409:G409"/>
    <mergeCell ref="H409:I409"/>
    <mergeCell ref="J409:K409"/>
    <mergeCell ref="H433:I433"/>
    <mergeCell ref="D434:E434"/>
    <mergeCell ref="F434:G434"/>
    <mergeCell ref="J431:K431"/>
    <mergeCell ref="H406:I406"/>
    <mergeCell ref="H439:J439"/>
    <mergeCell ref="B555:C555"/>
    <mergeCell ref="E555:F555"/>
    <mergeCell ref="J549:K549"/>
    <mergeCell ref="B550:C550"/>
    <mergeCell ref="E550:F550"/>
    <mergeCell ref="G550:H550"/>
    <mergeCell ref="J550:K550"/>
    <mergeCell ref="E549:F549"/>
    <mergeCell ref="G547:H547"/>
    <mergeCell ref="G549:H549"/>
    <mergeCell ref="J546:K546"/>
    <mergeCell ref="B549:C549"/>
    <mergeCell ref="B546:C546"/>
    <mergeCell ref="E546:F546"/>
    <mergeCell ref="B548:C548"/>
    <mergeCell ref="E548:F548"/>
    <mergeCell ref="B347:I347"/>
    <mergeCell ref="B494:C494"/>
    <mergeCell ref="E494:F494"/>
    <mergeCell ref="G494:H494"/>
    <mergeCell ref="J494:K494"/>
    <mergeCell ref="B496:C496"/>
    <mergeCell ref="J532:K532"/>
    <mergeCell ref="E534:F534"/>
    <mergeCell ref="G535:H535"/>
    <mergeCell ref="J534:K534"/>
    <mergeCell ref="B535:C535"/>
    <mergeCell ref="E535:F535"/>
    <mergeCell ref="J535:K535"/>
    <mergeCell ref="E533:F533"/>
    <mergeCell ref="G533:H533"/>
    <mergeCell ref="B533:C533"/>
    <mergeCell ref="B532:C532"/>
    <mergeCell ref="E532:F532"/>
    <mergeCell ref="G532:H532"/>
    <mergeCell ref="B520:C520"/>
    <mergeCell ref="E528:F528"/>
    <mergeCell ref="G528:H528"/>
    <mergeCell ref="J552:K552"/>
    <mergeCell ref="B553:C553"/>
    <mergeCell ref="E553:F553"/>
    <mergeCell ref="G553:H553"/>
    <mergeCell ref="G544:H544"/>
    <mergeCell ref="J544:K544"/>
    <mergeCell ref="E537:F537"/>
    <mergeCell ref="G536:H536"/>
    <mergeCell ref="G546:H546"/>
    <mergeCell ref="G534:H534"/>
    <mergeCell ref="B526:C526"/>
    <mergeCell ref="E526:F526"/>
    <mergeCell ref="G526:H526"/>
    <mergeCell ref="J526:K526"/>
    <mergeCell ref="E520:F520"/>
    <mergeCell ref="G520:H520"/>
    <mergeCell ref="G537:H537"/>
    <mergeCell ref="B106:H106"/>
    <mergeCell ref="B107:H107"/>
    <mergeCell ref="B108:H108"/>
    <mergeCell ref="B109:H109"/>
    <mergeCell ref="B110:H110"/>
    <mergeCell ref="B111:H111"/>
    <mergeCell ref="B685:C685"/>
    <mergeCell ref="B674:C674"/>
    <mergeCell ref="B675:C675"/>
    <mergeCell ref="B676:C676"/>
    <mergeCell ref="B677:C677"/>
    <mergeCell ref="B682:C682"/>
    <mergeCell ref="B683:C683"/>
    <mergeCell ref="B684:C684"/>
    <mergeCell ref="B671:C671"/>
    <mergeCell ref="B672:C672"/>
    <mergeCell ref="J427:K427"/>
    <mergeCell ref="F378:G378"/>
    <mergeCell ref="H378:I378"/>
    <mergeCell ref="H375:I375"/>
    <mergeCell ref="H374:I374"/>
    <mergeCell ref="J351:K352"/>
    <mergeCell ref="D377:E377"/>
    <mergeCell ref="J410:K410"/>
    <mergeCell ref="J408:K408"/>
    <mergeCell ref="D394:E394"/>
    <mergeCell ref="F394:G394"/>
    <mergeCell ref="H394:I394"/>
    <mergeCell ref="H382:I382"/>
    <mergeCell ref="D383:E383"/>
    <mergeCell ref="F383:G383"/>
    <mergeCell ref="H383:I383"/>
    <mergeCell ref="D672:K672"/>
    <mergeCell ref="B673:C673"/>
    <mergeCell ref="D673:K673"/>
    <mergeCell ref="B659:C659"/>
    <mergeCell ref="B660:C660"/>
    <mergeCell ref="B661:C661"/>
    <mergeCell ref="B655:K657"/>
    <mergeCell ref="B662:C662"/>
    <mergeCell ref="B663:C663"/>
    <mergeCell ref="B664:C664"/>
    <mergeCell ref="B665:C665"/>
    <mergeCell ref="D663:I663"/>
    <mergeCell ref="D664:I664"/>
    <mergeCell ref="D665:I665"/>
    <mergeCell ref="D659:I659"/>
    <mergeCell ref="D660:I660"/>
    <mergeCell ref="D661:I661"/>
    <mergeCell ref="D662:I662"/>
    <mergeCell ref="B666:F666"/>
    <mergeCell ref="E623:F623"/>
    <mergeCell ref="G623:H623"/>
    <mergeCell ref="J623:K623"/>
    <mergeCell ref="B642:C642"/>
    <mergeCell ref="D642:K642"/>
    <mergeCell ref="B643:C643"/>
    <mergeCell ref="D643:K643"/>
    <mergeCell ref="B624:C624"/>
    <mergeCell ref="E624:F624"/>
    <mergeCell ref="G624:H624"/>
    <mergeCell ref="J624:K624"/>
    <mergeCell ref="B633:K634"/>
    <mergeCell ref="E625:F625"/>
    <mergeCell ref="E626:F626"/>
    <mergeCell ref="G625:H625"/>
    <mergeCell ref="G626:H626"/>
    <mergeCell ref="B625:C625"/>
    <mergeCell ref="B626:C626"/>
    <mergeCell ref="B630:I630"/>
    <mergeCell ref="B639:C639"/>
    <mergeCell ref="D639:K639"/>
    <mergeCell ref="B641:C641"/>
    <mergeCell ref="D641:K641"/>
    <mergeCell ref="E627:F627"/>
    <mergeCell ref="G627:H627"/>
    <mergeCell ref="B627:C627"/>
    <mergeCell ref="B621:C621"/>
    <mergeCell ref="E621:F621"/>
    <mergeCell ref="G621:H621"/>
    <mergeCell ref="J621:K621"/>
    <mergeCell ref="H591:I591"/>
    <mergeCell ref="B599:C599"/>
    <mergeCell ref="E599:F599"/>
    <mergeCell ref="B600:C600"/>
    <mergeCell ref="E600:F600"/>
    <mergeCell ref="G599:K599"/>
    <mergeCell ref="G600:K600"/>
    <mergeCell ref="B592:I592"/>
    <mergeCell ref="B593:C593"/>
    <mergeCell ref="G593:H593"/>
    <mergeCell ref="B589:C589"/>
    <mergeCell ref="B591:C591"/>
    <mergeCell ref="E591:F591"/>
    <mergeCell ref="G589:H589"/>
    <mergeCell ref="J589:K589"/>
    <mergeCell ref="B598:J598"/>
    <mergeCell ref="B590:C590"/>
    <mergeCell ref="E590:F590"/>
    <mergeCell ref="E608:F608"/>
    <mergeCell ref="G608:I608"/>
    <mergeCell ref="G587:H587"/>
    <mergeCell ref="G579:H579"/>
    <mergeCell ref="B618:C618"/>
    <mergeCell ref="E618:F618"/>
    <mergeCell ref="G618:H618"/>
    <mergeCell ref="J618:K618"/>
    <mergeCell ref="B619:C619"/>
    <mergeCell ref="E619:F619"/>
    <mergeCell ref="G619:H619"/>
    <mergeCell ref="J619:K619"/>
    <mergeCell ref="B620:C620"/>
    <mergeCell ref="E620:F620"/>
    <mergeCell ref="G620:H620"/>
    <mergeCell ref="J620:K620"/>
    <mergeCell ref="B586:C586"/>
    <mergeCell ref="G586:H586"/>
    <mergeCell ref="B617:C617"/>
    <mergeCell ref="E617:F617"/>
    <mergeCell ref="G617:H617"/>
    <mergeCell ref="J617:K617"/>
    <mergeCell ref="B601:C601"/>
    <mergeCell ref="E601:F601"/>
    <mergeCell ref="B602:C602"/>
    <mergeCell ref="E602:F602"/>
    <mergeCell ref="B603:C603"/>
    <mergeCell ref="E603:F603"/>
    <mergeCell ref="G603:K603"/>
    <mergeCell ref="G602:K602"/>
    <mergeCell ref="G601:K601"/>
    <mergeCell ref="B616:J616"/>
    <mergeCell ref="B608:D608"/>
    <mergeCell ref="G584:H584"/>
    <mergeCell ref="G580:H580"/>
    <mergeCell ref="B582:C582"/>
    <mergeCell ref="G582:H582"/>
    <mergeCell ref="J582:K582"/>
    <mergeCell ref="B581:C581"/>
    <mergeCell ref="G581:H581"/>
    <mergeCell ref="J581:K581"/>
    <mergeCell ref="J586:K586"/>
    <mergeCell ref="B580:C580"/>
    <mergeCell ref="J575:K575"/>
    <mergeCell ref="J577:K577"/>
    <mergeCell ref="J578:K578"/>
    <mergeCell ref="G575:H575"/>
    <mergeCell ref="B576:C576"/>
    <mergeCell ref="G576:H576"/>
    <mergeCell ref="J576:K576"/>
    <mergeCell ref="B577:C577"/>
    <mergeCell ref="G578:H578"/>
    <mergeCell ref="G577:H577"/>
    <mergeCell ref="B579:C579"/>
    <mergeCell ref="J584:K584"/>
    <mergeCell ref="J579:K579"/>
    <mergeCell ref="G507:H507"/>
    <mergeCell ref="B543:C543"/>
    <mergeCell ref="E543:F543"/>
    <mergeCell ref="G543:H543"/>
    <mergeCell ref="J543:K543"/>
    <mergeCell ref="B536:C536"/>
    <mergeCell ref="B537:C537"/>
    <mergeCell ref="E536:F536"/>
    <mergeCell ref="B571:C571"/>
    <mergeCell ref="G571:H571"/>
    <mergeCell ref="J571:K571"/>
    <mergeCell ref="B560:F560"/>
    <mergeCell ref="B557:C557"/>
    <mergeCell ref="E557:F557"/>
    <mergeCell ref="G557:H557"/>
    <mergeCell ref="B552:C552"/>
    <mergeCell ref="E552:F552"/>
    <mergeCell ref="G552:H552"/>
    <mergeCell ref="E556:F556"/>
    <mergeCell ref="G556:H556"/>
    <mergeCell ref="J556:K556"/>
    <mergeCell ref="B558:C558"/>
    <mergeCell ref="E558:F558"/>
    <mergeCell ref="G558:H558"/>
    <mergeCell ref="J527:K527"/>
    <mergeCell ref="E521:F521"/>
    <mergeCell ref="B527:C527"/>
    <mergeCell ref="F516:K516"/>
    <mergeCell ref="B531:C531"/>
    <mergeCell ref="E531:F531"/>
    <mergeCell ref="E530:F530"/>
    <mergeCell ref="G530:H530"/>
    <mergeCell ref="H446:K446"/>
    <mergeCell ref="H447:K447"/>
    <mergeCell ref="H448:K448"/>
    <mergeCell ref="B461:J461"/>
    <mergeCell ref="E503:F503"/>
    <mergeCell ref="G503:H503"/>
    <mergeCell ref="B503:C503"/>
    <mergeCell ref="E508:F508"/>
    <mergeCell ref="F515:K515"/>
    <mergeCell ref="B512:K512"/>
    <mergeCell ref="B514:E514"/>
    <mergeCell ref="F514:K514"/>
    <mergeCell ref="B515:E515"/>
    <mergeCell ref="B519:C519"/>
    <mergeCell ref="E519:F519"/>
    <mergeCell ref="G519:H519"/>
    <mergeCell ref="J519:K519"/>
    <mergeCell ref="B509:C509"/>
    <mergeCell ref="E509:F509"/>
    <mergeCell ref="G509:H509"/>
    <mergeCell ref="B510:I510"/>
    <mergeCell ref="B505:C505"/>
    <mergeCell ref="E505:F505"/>
    <mergeCell ref="G505:H505"/>
    <mergeCell ref="J500:K500"/>
    <mergeCell ref="B501:C501"/>
    <mergeCell ref="E501:F501"/>
    <mergeCell ref="G501:H501"/>
    <mergeCell ref="J501:K501"/>
    <mergeCell ref="G508:H508"/>
    <mergeCell ref="B507:C507"/>
    <mergeCell ref="E507:F507"/>
    <mergeCell ref="B422:C422"/>
    <mergeCell ref="D430:E430"/>
    <mergeCell ref="F430:G430"/>
    <mergeCell ref="H430:I430"/>
    <mergeCell ref="D435:E435"/>
    <mergeCell ref="H429:I429"/>
    <mergeCell ref="J429:K429"/>
    <mergeCell ref="B412:F412"/>
    <mergeCell ref="H410:I410"/>
    <mergeCell ref="H408:I408"/>
    <mergeCell ref="B424:C424"/>
    <mergeCell ref="B449:C449"/>
    <mergeCell ref="D449:E449"/>
    <mergeCell ref="F449:G449"/>
    <mergeCell ref="B450:C450"/>
    <mergeCell ref="D450:E450"/>
    <mergeCell ref="F450:G450"/>
    <mergeCell ref="H450:K450"/>
    <mergeCell ref="H449:K449"/>
    <mergeCell ref="B443:C443"/>
    <mergeCell ref="D443:E443"/>
    <mergeCell ref="F443:G443"/>
    <mergeCell ref="B444:C444"/>
    <mergeCell ref="D444:E444"/>
    <mergeCell ref="F444:G444"/>
    <mergeCell ref="H444:K444"/>
    <mergeCell ref="H443:K443"/>
    <mergeCell ref="B448:C448"/>
    <mergeCell ref="B447:C447"/>
    <mergeCell ref="B446:C446"/>
    <mergeCell ref="H445:K445"/>
    <mergeCell ref="F445:G445"/>
    <mergeCell ref="D395:E395"/>
    <mergeCell ref="F395:G395"/>
    <mergeCell ref="H395:I395"/>
    <mergeCell ref="D396:E396"/>
    <mergeCell ref="F396:G396"/>
    <mergeCell ref="H396:I396"/>
    <mergeCell ref="J407:K407"/>
    <mergeCell ref="D407:E407"/>
    <mergeCell ref="D397:E397"/>
    <mergeCell ref="F397:G397"/>
    <mergeCell ref="H397:I397"/>
    <mergeCell ref="D398:E398"/>
    <mergeCell ref="D406:E406"/>
    <mergeCell ref="F406:G406"/>
    <mergeCell ref="F405:G405"/>
    <mergeCell ref="H405:I405"/>
    <mergeCell ref="J405:K405"/>
    <mergeCell ref="F400:G400"/>
    <mergeCell ref="F399:G399"/>
    <mergeCell ref="D399:E399"/>
    <mergeCell ref="D400:E400"/>
    <mergeCell ref="H400:I400"/>
    <mergeCell ref="D401:E401"/>
    <mergeCell ref="F401:G401"/>
    <mergeCell ref="H401:I401"/>
    <mergeCell ref="D402:E402"/>
    <mergeCell ref="F398:G398"/>
    <mergeCell ref="H398:I398"/>
    <mergeCell ref="H399:I399"/>
    <mergeCell ref="B344:K344"/>
    <mergeCell ref="B336:E336"/>
    <mergeCell ref="B337:E337"/>
    <mergeCell ref="H291:I291"/>
    <mergeCell ref="H292:I292"/>
    <mergeCell ref="B284:K285"/>
    <mergeCell ref="B278:D278"/>
    <mergeCell ref="E278:K278"/>
    <mergeCell ref="J300:K300"/>
    <mergeCell ref="E281:K281"/>
    <mergeCell ref="F336:I336"/>
    <mergeCell ref="F337:I337"/>
    <mergeCell ref="G302:I302"/>
    <mergeCell ref="G300:I300"/>
    <mergeCell ref="D316:E316"/>
    <mergeCell ref="F316:G316"/>
    <mergeCell ref="F335:I335"/>
    <mergeCell ref="H316:K316"/>
    <mergeCell ref="E303:F303"/>
    <mergeCell ref="G303:I303"/>
    <mergeCell ref="J303:K303"/>
    <mergeCell ref="E304:F304"/>
    <mergeCell ref="B327:C327"/>
    <mergeCell ref="D327:E327"/>
    <mergeCell ref="F327:G327"/>
    <mergeCell ref="F312:G312"/>
    <mergeCell ref="B312:C312"/>
    <mergeCell ref="D312:E312"/>
    <mergeCell ref="B311:J311"/>
    <mergeCell ref="B293:C293"/>
    <mergeCell ref="B338:E338"/>
    <mergeCell ref="B339:E339"/>
    <mergeCell ref="J302:K302"/>
    <mergeCell ref="J299:K299"/>
    <mergeCell ref="B313:C313"/>
    <mergeCell ref="J301:K301"/>
    <mergeCell ref="G301:I301"/>
    <mergeCell ref="E301:F301"/>
    <mergeCell ref="G304:I304"/>
    <mergeCell ref="B308:K309"/>
    <mergeCell ref="B298:J298"/>
    <mergeCell ref="H293:I293"/>
    <mergeCell ref="B281:D281"/>
    <mergeCell ref="J304:K304"/>
    <mergeCell ref="E302:F302"/>
    <mergeCell ref="E276:K276"/>
    <mergeCell ref="E275:K275"/>
    <mergeCell ref="B275:D275"/>
    <mergeCell ref="B328:C328"/>
    <mergeCell ref="H323:I323"/>
    <mergeCell ref="F324:G324"/>
    <mergeCell ref="F325:G325"/>
    <mergeCell ref="E274:K274"/>
    <mergeCell ref="B258:D258"/>
    <mergeCell ref="B259:D259"/>
    <mergeCell ref="G299:I299"/>
    <mergeCell ref="B274:D274"/>
    <mergeCell ref="J289:K289"/>
    <mergeCell ref="F289:G289"/>
    <mergeCell ref="D289:E289"/>
    <mergeCell ref="E300:F300"/>
    <mergeCell ref="J288:K288"/>
    <mergeCell ref="F288:G288"/>
    <mergeCell ref="D288:E288"/>
    <mergeCell ref="B287:J287"/>
    <mergeCell ref="B269:K269"/>
    <mergeCell ref="E261:I261"/>
    <mergeCell ref="E273:K273"/>
    <mergeCell ref="E277:K277"/>
    <mergeCell ref="B264:K265"/>
    <mergeCell ref="B272:D272"/>
    <mergeCell ref="B273:D273"/>
    <mergeCell ref="B276:D276"/>
    <mergeCell ref="B277:D277"/>
    <mergeCell ref="B279:D279"/>
    <mergeCell ref="E279:K279"/>
    <mergeCell ref="F290:G290"/>
    <mergeCell ref="D290:E290"/>
    <mergeCell ref="B280:D280"/>
    <mergeCell ref="E280:K280"/>
    <mergeCell ref="E299:F299"/>
    <mergeCell ref="F235:G235"/>
    <mergeCell ref="F234:G234"/>
    <mergeCell ref="B235:E235"/>
    <mergeCell ref="B234:E234"/>
    <mergeCell ref="B236:E236"/>
    <mergeCell ref="B238:E238"/>
    <mergeCell ref="E260:I260"/>
    <mergeCell ref="E259:I259"/>
    <mergeCell ref="E258:I258"/>
    <mergeCell ref="E257:I257"/>
    <mergeCell ref="B260:D260"/>
    <mergeCell ref="B261:D261"/>
    <mergeCell ref="B219:C219"/>
    <mergeCell ref="D219:E219"/>
    <mergeCell ref="B241:K242"/>
    <mergeCell ref="B257:D257"/>
    <mergeCell ref="F225:I225"/>
    <mergeCell ref="F226:I226"/>
    <mergeCell ref="I237:J237"/>
    <mergeCell ref="B237:E237"/>
    <mergeCell ref="F238:G238"/>
    <mergeCell ref="E256:I256"/>
    <mergeCell ref="F215:I215"/>
    <mergeCell ref="F219:K219"/>
    <mergeCell ref="B217:C217"/>
    <mergeCell ref="D217:E217"/>
    <mergeCell ref="B218:C218"/>
    <mergeCell ref="I234:J234"/>
    <mergeCell ref="B233:J233"/>
    <mergeCell ref="E272:K272"/>
    <mergeCell ref="B255:J255"/>
    <mergeCell ref="B256:D256"/>
    <mergeCell ref="B216:C216"/>
    <mergeCell ref="D216:E216"/>
    <mergeCell ref="F214:K214"/>
    <mergeCell ref="B214:C214"/>
    <mergeCell ref="D214:E214"/>
    <mergeCell ref="C64:H64"/>
    <mergeCell ref="B65:H65"/>
    <mergeCell ref="C66:H66"/>
    <mergeCell ref="C67:H67"/>
    <mergeCell ref="C68:H68"/>
    <mergeCell ref="C69:H69"/>
    <mergeCell ref="C70:H70"/>
    <mergeCell ref="C71:H71"/>
    <mergeCell ref="C81:H81"/>
    <mergeCell ref="C72:H72"/>
    <mergeCell ref="C73:H73"/>
    <mergeCell ref="H200:I200"/>
    <mergeCell ref="D200:E200"/>
    <mergeCell ref="F236:G236"/>
    <mergeCell ref="B244:K250"/>
    <mergeCell ref="I236:J236"/>
    <mergeCell ref="I238:J238"/>
    <mergeCell ref="B204:C204"/>
    <mergeCell ref="B206:C206"/>
    <mergeCell ref="B212:J212"/>
    <mergeCell ref="D218:E218"/>
    <mergeCell ref="B215:C215"/>
    <mergeCell ref="D215:E215"/>
    <mergeCell ref="F216:K216"/>
    <mergeCell ref="H204:I204"/>
    <mergeCell ref="B223:J223"/>
    <mergeCell ref="I235:J235"/>
    <mergeCell ref="B229:K231"/>
    <mergeCell ref="F224:I224"/>
    <mergeCell ref="C85:H85"/>
    <mergeCell ref="C86:H86"/>
    <mergeCell ref="F218:K218"/>
    <mergeCell ref="D205:E205"/>
    <mergeCell ref="D204:E204"/>
    <mergeCell ref="D203:E203"/>
    <mergeCell ref="D201:E201"/>
    <mergeCell ref="B203:C203"/>
    <mergeCell ref="B201:C201"/>
    <mergeCell ref="B205:C205"/>
    <mergeCell ref="B199:J199"/>
    <mergeCell ref="H206:I206"/>
    <mergeCell ref="H205:I205"/>
    <mergeCell ref="F217:K217"/>
    <mergeCell ref="H202:I202"/>
    <mergeCell ref="F202:G202"/>
    <mergeCell ref="B208:K208"/>
    <mergeCell ref="B210:K210"/>
    <mergeCell ref="B209:K209"/>
    <mergeCell ref="B213:C213"/>
    <mergeCell ref="D213:E213"/>
    <mergeCell ref="F213:K213"/>
    <mergeCell ref="B200:C200"/>
    <mergeCell ref="F200:G200"/>
    <mergeCell ref="B207:E207"/>
    <mergeCell ref="B121:H121"/>
    <mergeCell ref="B122:H122"/>
    <mergeCell ref="B112:H112"/>
    <mergeCell ref="B114:H114"/>
    <mergeCell ref="B102:H102"/>
    <mergeCell ref="B103:H103"/>
    <mergeCell ref="B104:H104"/>
    <mergeCell ref="B320:K320"/>
    <mergeCell ref="B323:C323"/>
    <mergeCell ref="H324:I324"/>
    <mergeCell ref="B326:C326"/>
    <mergeCell ref="D326:E326"/>
    <mergeCell ref="F326:G326"/>
    <mergeCell ref="H326:I326"/>
    <mergeCell ref="D315:E315"/>
    <mergeCell ref="B325:C325"/>
    <mergeCell ref="B324:C324"/>
    <mergeCell ref="H313:K313"/>
    <mergeCell ref="H317:K317"/>
    <mergeCell ref="H315:K315"/>
    <mergeCell ref="H314:K314"/>
    <mergeCell ref="D323:E323"/>
    <mergeCell ref="D324:E324"/>
    <mergeCell ref="D325:E325"/>
    <mergeCell ref="B322:J322"/>
    <mergeCell ref="D313:E313"/>
    <mergeCell ref="F313:G313"/>
    <mergeCell ref="B56:H56"/>
    <mergeCell ref="C95:H95"/>
    <mergeCell ref="C96:H96"/>
    <mergeCell ref="B75:H75"/>
    <mergeCell ref="C76:H76"/>
    <mergeCell ref="C77:H77"/>
    <mergeCell ref="C78:H78"/>
    <mergeCell ref="C79:H79"/>
    <mergeCell ref="B80:H80"/>
    <mergeCell ref="B57:H57"/>
    <mergeCell ref="B58:H58"/>
    <mergeCell ref="C59:H59"/>
    <mergeCell ref="C60:H60"/>
    <mergeCell ref="C62:H62"/>
    <mergeCell ref="C63:H63"/>
    <mergeCell ref="C87:H87"/>
    <mergeCell ref="C88:H88"/>
    <mergeCell ref="C89:H89"/>
    <mergeCell ref="C90:H90"/>
    <mergeCell ref="C94:H94"/>
    <mergeCell ref="C82:H82"/>
    <mergeCell ref="C84:H84"/>
    <mergeCell ref="B92:H92"/>
    <mergeCell ref="C93:H93"/>
    <mergeCell ref="F329:G329"/>
    <mergeCell ref="H325:I325"/>
    <mergeCell ref="H329:I329"/>
    <mergeCell ref="B317:C317"/>
    <mergeCell ref="B315:C315"/>
    <mergeCell ref="B314:C314"/>
    <mergeCell ref="D317:E317"/>
    <mergeCell ref="H327:I327"/>
    <mergeCell ref="D328:E328"/>
    <mergeCell ref="F328:G328"/>
    <mergeCell ref="H328:I328"/>
    <mergeCell ref="D314:E314"/>
    <mergeCell ref="B316:C316"/>
    <mergeCell ref="F314:G314"/>
    <mergeCell ref="F323:G323"/>
    <mergeCell ref="F317:G317"/>
    <mergeCell ref="F315:G315"/>
    <mergeCell ref="B392:J392"/>
    <mergeCell ref="J394:K394"/>
    <mergeCell ref="D381:E381"/>
    <mergeCell ref="F381:G381"/>
    <mergeCell ref="H381:I381"/>
    <mergeCell ref="D382:E382"/>
    <mergeCell ref="F382:G382"/>
    <mergeCell ref="H362:K362"/>
    <mergeCell ref="F362:G362"/>
    <mergeCell ref="B362:E362"/>
    <mergeCell ref="B360:E360"/>
    <mergeCell ref="B359:E359"/>
    <mergeCell ref="B351:C351"/>
    <mergeCell ref="E351:F351"/>
    <mergeCell ref="G351:H351"/>
    <mergeCell ref="G352:H352"/>
    <mergeCell ref="B329:C329"/>
    <mergeCell ref="D385:E385"/>
    <mergeCell ref="F385:G385"/>
    <mergeCell ref="D378:E378"/>
    <mergeCell ref="J373:K373"/>
    <mergeCell ref="H370:I370"/>
    <mergeCell ref="F358:M358"/>
    <mergeCell ref="F359:M359"/>
    <mergeCell ref="F360:M360"/>
    <mergeCell ref="B361:E361"/>
    <mergeCell ref="F361:M361"/>
    <mergeCell ref="B357:M357"/>
    <mergeCell ref="B355:I355"/>
    <mergeCell ref="H385:I385"/>
    <mergeCell ref="D384:E384"/>
    <mergeCell ref="F384:G384"/>
    <mergeCell ref="D684:K684"/>
    <mergeCell ref="D683:K683"/>
    <mergeCell ref="D682:K682"/>
    <mergeCell ref="D677:K677"/>
    <mergeCell ref="D676:K676"/>
    <mergeCell ref="D675:K675"/>
    <mergeCell ref="D674:K674"/>
    <mergeCell ref="D671:K671"/>
    <mergeCell ref="B569:K569"/>
    <mergeCell ref="B563:K564"/>
    <mergeCell ref="B562:K562"/>
    <mergeCell ref="B525:J525"/>
    <mergeCell ref="B271:J271"/>
    <mergeCell ref="H312:K312"/>
    <mergeCell ref="B291:C291"/>
    <mergeCell ref="B292:C292"/>
    <mergeCell ref="B544:C544"/>
    <mergeCell ref="J393:K393"/>
    <mergeCell ref="J377:K377"/>
    <mergeCell ref="B556:C556"/>
    <mergeCell ref="B334:J334"/>
    <mergeCell ref="E499:F499"/>
    <mergeCell ref="G499:H499"/>
    <mergeCell ref="G506:H506"/>
    <mergeCell ref="E506:F506"/>
    <mergeCell ref="B506:C506"/>
    <mergeCell ref="B508:C508"/>
    <mergeCell ref="H377:I377"/>
    <mergeCell ref="B528:C528"/>
    <mergeCell ref="B538:C538"/>
    <mergeCell ref="E538:F538"/>
    <mergeCell ref="G538:H538"/>
    <mergeCell ref="B567:J567"/>
    <mergeCell ref="B568:C568"/>
    <mergeCell ref="G568:H568"/>
    <mergeCell ref="J568:K568"/>
    <mergeCell ref="B570:C570"/>
    <mergeCell ref="G570:H570"/>
    <mergeCell ref="J570:K570"/>
    <mergeCell ref="D685:I685"/>
    <mergeCell ref="J558:K558"/>
    <mergeCell ref="J553:K553"/>
    <mergeCell ref="B551:C551"/>
    <mergeCell ref="G551:H551"/>
    <mergeCell ref="E551:F551"/>
    <mergeCell ref="B547:C547"/>
    <mergeCell ref="E547:F547"/>
    <mergeCell ref="J555:K555"/>
    <mergeCell ref="B554:C554"/>
    <mergeCell ref="E554:F554"/>
    <mergeCell ref="G554:H554"/>
    <mergeCell ref="J554:K554"/>
    <mergeCell ref="G555:H555"/>
    <mergeCell ref="G548:H548"/>
    <mergeCell ref="J548:K548"/>
    <mergeCell ref="B594:C594"/>
    <mergeCell ref="G594:H594"/>
    <mergeCell ref="E586:F586"/>
    <mergeCell ref="E587:F587"/>
    <mergeCell ref="E588:F588"/>
    <mergeCell ref="E589:F589"/>
    <mergeCell ref="E593:F593"/>
    <mergeCell ref="E594:F594"/>
    <mergeCell ref="H590:I590"/>
    <mergeCell ref="B588:C588"/>
    <mergeCell ref="G588:H588"/>
    <mergeCell ref="J588:K588"/>
    <mergeCell ref="B585:K585"/>
    <mergeCell ref="B583:C583"/>
    <mergeCell ref="B587:C587"/>
    <mergeCell ref="E570:F570"/>
    <mergeCell ref="E571:F571"/>
    <mergeCell ref="E572:F572"/>
    <mergeCell ref="E574:F574"/>
    <mergeCell ref="E575:F575"/>
    <mergeCell ref="E576:F576"/>
    <mergeCell ref="E577:F577"/>
    <mergeCell ref="E578:F578"/>
    <mergeCell ref="E579:F579"/>
    <mergeCell ref="E580:F580"/>
    <mergeCell ref="E581:F581"/>
    <mergeCell ref="E582:F582"/>
    <mergeCell ref="E583:F583"/>
    <mergeCell ref="E584:F584"/>
    <mergeCell ref="B573:K573"/>
    <mergeCell ref="B572:C572"/>
    <mergeCell ref="G572:H572"/>
    <mergeCell ref="B574:C574"/>
    <mergeCell ref="G574:H574"/>
    <mergeCell ref="J574:K574"/>
    <mergeCell ref="B575:C575"/>
    <mergeCell ref="B578:C578"/>
    <mergeCell ref="J587:K587"/>
    <mergeCell ref="G583:H583"/>
    <mergeCell ref="J583:K583"/>
    <mergeCell ref="B584:C584"/>
  </mergeCells>
  <conditionalFormatting sqref="F289:G289 F290">
    <cfRule type="cellIs" dxfId="66" priority="25" operator="greaterThanOrEqual">
      <formula>1</formula>
    </cfRule>
  </conditionalFormatting>
  <conditionalFormatting sqref="H289:I289 H292:H293 H290">
    <cfRule type="cellIs" dxfId="65" priority="24" operator="greaterThanOrEqual">
      <formula>1</formula>
    </cfRule>
  </conditionalFormatting>
  <conditionalFormatting sqref="J289:K293">
    <cfRule type="cellIs" dxfId="64" priority="23" operator="greaterThanOrEqual">
      <formula>1</formula>
    </cfRule>
  </conditionalFormatting>
  <conditionalFormatting sqref="I508 I495:I506">
    <cfRule type="cellIs" dxfId="63" priority="17" operator="lessThanOrEqual">
      <formula>-20%</formula>
    </cfRule>
    <cfRule type="cellIs" dxfId="62" priority="18" operator="greaterThanOrEqual">
      <formula>20%</formula>
    </cfRule>
    <cfRule type="cellIs" dxfId="61" priority="19" operator="lessThanOrEqual">
      <formula>-20%</formula>
    </cfRule>
    <cfRule type="cellIs" dxfId="60" priority="20" operator="greaterThanOrEqual">
      <formula>20%</formula>
    </cfRule>
  </conditionalFormatting>
  <conditionalFormatting sqref="I520:I521 I618:I627">
    <cfRule type="cellIs" dxfId="59" priority="15" operator="lessThanOrEqual">
      <formula>-20%</formula>
    </cfRule>
    <cfRule type="cellIs" dxfId="58" priority="16" operator="greaterThanOrEqual">
      <formula>20%</formula>
    </cfRule>
  </conditionalFormatting>
  <conditionalFormatting sqref="I527:I535">
    <cfRule type="cellIs" dxfId="57" priority="13" operator="lessThanOrEqual">
      <formula>-20%</formula>
    </cfRule>
    <cfRule type="cellIs" dxfId="56" priority="14" operator="greaterThanOrEqual">
      <formula>20%</formula>
    </cfRule>
  </conditionalFormatting>
  <conditionalFormatting sqref="I544:I558">
    <cfRule type="cellIs" dxfId="55" priority="11" operator="lessThanOrEqual">
      <formula>-20%</formula>
    </cfRule>
    <cfRule type="cellIs" dxfId="54" priority="12" operator="greaterThanOrEqual">
      <formula>20%</formula>
    </cfRule>
  </conditionalFormatting>
  <conditionalFormatting sqref="I570:I572 I586:I589 I574:I584">
    <cfRule type="cellIs" dxfId="53" priority="10" operator="greaterThanOrEqual">
      <formula>20%</formula>
    </cfRule>
  </conditionalFormatting>
  <conditionalFormatting sqref="I463:I467">
    <cfRule type="cellIs" dxfId="52" priority="6" operator="lessThanOrEqual">
      <formula>-20%</formula>
    </cfRule>
    <cfRule type="cellIs" dxfId="51" priority="7" operator="greaterThanOrEqual">
      <formula>20%</formula>
    </cfRule>
  </conditionalFormatting>
  <pageMargins left="0.39583333333333331" right="0.23622047244094491" top="0.74803149606299213" bottom="0.74803149606299213" header="0.31496062992125984" footer="0.31496062992125984"/>
  <pageSetup paperSize="9" scale="76" orientation="portrait" r:id="rId1"/>
  <headerFooter differentOddEven="1" differentFirst="1">
    <oddHeader>&amp;RQuarterly Environmental Report</oddHeader>
    <evenFooter>&amp;C&amp;G</evenFooter>
  </headerFooter>
  <rowBreaks count="15" manualBreakCount="15">
    <brk id="53" max="16383" man="1"/>
    <brk id="130" max="16383" man="1"/>
    <brk id="170" max="16383" man="1"/>
    <brk id="210" max="16383" man="1"/>
    <brk id="251" max="16383" man="1"/>
    <brk id="305" max="16383" man="1"/>
    <brk id="341" max="16383" man="1"/>
    <brk id="363" max="16383" man="1"/>
    <brk id="416" min="1" max="10" man="1"/>
    <brk id="451" max="16383" man="1"/>
    <brk id="481" max="16383" man="1"/>
    <brk id="522" max="16383" man="1"/>
    <brk id="564" max="16383" man="1"/>
    <brk id="614" min="1" max="10" man="1"/>
    <brk id="653" max="13" man="1"/>
  </rowBreaks>
  <ignoredErrors>
    <ignoredError sqref="K179 K175" evalError="1"/>
  </ignoredErrors>
  <drawing r:id="rId2"/>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M630"/>
  <sheetViews>
    <sheetView showGridLines="0" showWhiteSpace="0" view="pageBreakPreview" topLeftCell="A460" zoomScale="110" zoomScaleNormal="100" zoomScaleSheetLayoutView="110" workbookViewId="0">
      <selection activeCell="B477" sqref="B477"/>
    </sheetView>
  </sheetViews>
  <sheetFormatPr defaultColWidth="9.140625" defaultRowHeight="14.25" x14ac:dyDescent="0.25"/>
  <cols>
    <col min="1" max="1" width="9.140625" style="34" customWidth="1"/>
    <col min="2" max="2" width="9.85546875" style="34" customWidth="1"/>
    <col min="3" max="3" width="16.42578125" style="34" customWidth="1"/>
    <col min="4" max="4" width="10.5703125" style="34" customWidth="1"/>
    <col min="5" max="5" width="6.5703125" style="34" customWidth="1"/>
    <col min="6" max="6" width="5.42578125" style="34" customWidth="1"/>
    <col min="7" max="7" width="10.28515625" style="34" bestFit="1" customWidth="1"/>
    <col min="8" max="8" width="3" style="34" customWidth="1"/>
    <col min="9" max="9" width="9.140625" style="34" customWidth="1"/>
    <col min="10" max="10" width="23.42578125" style="34" customWidth="1"/>
    <col min="11" max="11" width="11.140625" style="34" customWidth="1"/>
    <col min="12" max="12" width="13.85546875" style="34" customWidth="1"/>
    <col min="13" max="16384" width="9.140625" style="34"/>
  </cols>
  <sheetData>
    <row r="1" spans="2:11" x14ac:dyDescent="0.25">
      <c r="B1" s="33"/>
      <c r="C1" s="33"/>
      <c r="D1" s="33"/>
      <c r="E1" s="33"/>
      <c r="F1" s="33"/>
      <c r="G1" s="33"/>
      <c r="H1" s="33"/>
      <c r="I1" s="33"/>
      <c r="J1" s="33"/>
      <c r="K1" s="33"/>
    </row>
    <row r="2" spans="2:11" x14ac:dyDescent="0.25">
      <c r="B2" s="33"/>
      <c r="C2" s="33"/>
      <c r="D2" s="33"/>
      <c r="E2" s="33"/>
      <c r="F2" s="33"/>
      <c r="G2" s="33"/>
      <c r="H2" s="33"/>
      <c r="I2" s="33"/>
      <c r="J2" s="33"/>
      <c r="K2" s="33"/>
    </row>
    <row r="3" spans="2:11" x14ac:dyDescent="0.25">
      <c r="B3" s="33"/>
      <c r="C3" s="33"/>
      <c r="D3" s="33"/>
      <c r="E3" s="33"/>
      <c r="F3" s="33"/>
      <c r="G3" s="33"/>
      <c r="H3" s="33"/>
      <c r="I3" s="33"/>
      <c r="J3" s="33"/>
      <c r="K3" s="33"/>
    </row>
    <row r="4" spans="2:11" x14ac:dyDescent="0.25">
      <c r="B4" s="33"/>
      <c r="C4" s="33"/>
      <c r="D4" s="33"/>
      <c r="E4" s="33"/>
      <c r="F4" s="33"/>
      <c r="G4" s="33"/>
      <c r="H4" s="33"/>
      <c r="I4" s="33"/>
      <c r="J4" s="33"/>
      <c r="K4" s="33"/>
    </row>
    <row r="5" spans="2:11" x14ac:dyDescent="0.25">
      <c r="B5" s="33"/>
      <c r="C5" s="33"/>
      <c r="D5" s="33"/>
      <c r="E5" s="33"/>
      <c r="F5" s="33"/>
      <c r="G5" s="33"/>
      <c r="H5" s="33"/>
      <c r="I5" s="33"/>
      <c r="J5" s="33"/>
      <c r="K5" s="33"/>
    </row>
    <row r="6" spans="2:11" x14ac:dyDescent="0.25">
      <c r="B6" s="33"/>
      <c r="C6" s="33"/>
      <c r="D6" s="33"/>
      <c r="E6" s="33"/>
      <c r="F6" s="33"/>
      <c r="G6" s="33"/>
      <c r="H6" s="33"/>
      <c r="I6" s="131"/>
      <c r="J6" s="33"/>
      <c r="K6" s="33"/>
    </row>
    <row r="7" spans="2:11" x14ac:dyDescent="0.25">
      <c r="B7" s="33"/>
      <c r="C7" s="33"/>
      <c r="D7" s="33"/>
      <c r="E7" s="33"/>
      <c r="F7" s="33"/>
      <c r="G7" s="33"/>
      <c r="H7" s="33"/>
      <c r="I7" s="33"/>
      <c r="J7" s="33"/>
      <c r="K7" s="33"/>
    </row>
    <row r="8" spans="2:11" x14ac:dyDescent="0.25">
      <c r="B8" s="33"/>
      <c r="C8" s="33"/>
      <c r="D8" s="33"/>
      <c r="E8" s="33"/>
      <c r="F8" s="33"/>
      <c r="G8" s="33"/>
      <c r="H8" s="33"/>
      <c r="I8" s="33"/>
      <c r="J8" s="33"/>
      <c r="K8" s="33"/>
    </row>
    <row r="9" spans="2:11" x14ac:dyDescent="0.25">
      <c r="B9" s="33"/>
      <c r="C9" s="33"/>
      <c r="D9" s="33"/>
      <c r="E9" s="33"/>
      <c r="F9" s="33"/>
      <c r="G9" s="33"/>
      <c r="H9" s="33"/>
      <c r="I9" s="33"/>
      <c r="J9" s="33"/>
      <c r="K9" s="33"/>
    </row>
    <row r="10" spans="2:11" x14ac:dyDescent="0.25">
      <c r="B10" s="33"/>
      <c r="C10" s="33"/>
      <c r="D10" s="33"/>
      <c r="E10" s="33"/>
      <c r="F10" s="33"/>
      <c r="G10" s="33"/>
      <c r="H10" s="33"/>
      <c r="I10" s="33"/>
      <c r="J10" s="33"/>
      <c r="K10" s="33"/>
    </row>
    <row r="11" spans="2:11" x14ac:dyDescent="0.25">
      <c r="B11" s="33"/>
      <c r="C11" s="33"/>
      <c r="D11" s="33"/>
      <c r="E11" s="33"/>
      <c r="F11" s="33"/>
      <c r="G11" s="33"/>
      <c r="H11" s="33"/>
      <c r="I11" s="33"/>
      <c r="J11" s="33"/>
      <c r="K11" s="33"/>
    </row>
    <row r="12" spans="2:11" x14ac:dyDescent="0.25">
      <c r="B12" s="33"/>
      <c r="C12" s="33"/>
      <c r="D12" s="33"/>
      <c r="E12" s="33"/>
      <c r="F12" s="33"/>
      <c r="G12" s="33"/>
      <c r="H12" s="33"/>
      <c r="I12" s="33"/>
      <c r="J12" s="33"/>
      <c r="K12" s="33"/>
    </row>
    <row r="13" spans="2:11" x14ac:dyDescent="0.25">
      <c r="B13" s="33"/>
      <c r="C13" s="33"/>
      <c r="D13" s="33"/>
      <c r="E13" s="33"/>
      <c r="F13" s="33"/>
      <c r="G13" s="33"/>
      <c r="H13" s="33"/>
      <c r="I13" s="33"/>
      <c r="J13" s="33"/>
      <c r="K13" s="33"/>
    </row>
    <row r="14" spans="2:11" x14ac:dyDescent="0.25">
      <c r="B14" s="33"/>
      <c r="C14" s="33"/>
      <c r="D14" s="33"/>
      <c r="E14" s="33"/>
      <c r="F14" s="33"/>
      <c r="G14" s="33"/>
      <c r="H14" s="33"/>
      <c r="I14" s="33"/>
      <c r="J14" s="33"/>
      <c r="K14" s="33"/>
    </row>
    <row r="15" spans="2:11" x14ac:dyDescent="0.25">
      <c r="B15" s="33"/>
      <c r="C15" s="33"/>
      <c r="D15" s="33"/>
      <c r="E15" s="33"/>
      <c r="F15" s="33"/>
      <c r="G15" s="33"/>
      <c r="H15" s="33"/>
      <c r="I15" s="33"/>
      <c r="J15" s="33"/>
      <c r="K15" s="33"/>
    </row>
    <row r="16" spans="2:11" x14ac:dyDescent="0.25">
      <c r="B16" s="33"/>
      <c r="C16" s="33"/>
      <c r="D16" s="33"/>
      <c r="E16" s="33"/>
      <c r="F16" s="33"/>
      <c r="G16" s="33"/>
      <c r="H16" s="33"/>
      <c r="I16" s="33"/>
      <c r="J16" s="33"/>
      <c r="K16" s="33"/>
    </row>
    <row r="17" spans="2:11" x14ac:dyDescent="0.25">
      <c r="B17" s="33"/>
      <c r="C17" s="33"/>
      <c r="D17" s="33"/>
      <c r="E17" s="33"/>
      <c r="F17" s="33"/>
      <c r="G17" s="33"/>
      <c r="H17" s="33"/>
      <c r="I17" s="33"/>
      <c r="J17" s="33"/>
      <c r="K17" s="33"/>
    </row>
    <row r="18" spans="2:11" x14ac:dyDescent="0.25">
      <c r="B18" s="33"/>
      <c r="C18" s="33"/>
      <c r="D18" s="33"/>
      <c r="E18" s="33"/>
      <c r="F18" s="33"/>
      <c r="G18" s="33"/>
      <c r="H18" s="33"/>
      <c r="I18" s="33"/>
      <c r="J18" s="33"/>
      <c r="K18" s="33"/>
    </row>
    <row r="19" spans="2:11" x14ac:dyDescent="0.25">
      <c r="B19" s="33"/>
      <c r="C19" s="33"/>
      <c r="D19" s="33"/>
      <c r="E19" s="33"/>
      <c r="F19" s="33"/>
      <c r="G19" s="33"/>
      <c r="H19" s="33"/>
      <c r="I19" s="33"/>
      <c r="J19" s="33"/>
      <c r="K19" s="33"/>
    </row>
    <row r="20" spans="2:11" x14ac:dyDescent="0.25">
      <c r="B20" s="33"/>
      <c r="C20" s="33"/>
      <c r="D20" s="33"/>
      <c r="E20" s="33"/>
      <c r="F20" s="33"/>
      <c r="G20" s="33"/>
      <c r="H20" s="33"/>
      <c r="I20" s="33"/>
      <c r="J20" s="33"/>
      <c r="K20" s="33"/>
    </row>
    <row r="21" spans="2:11" x14ac:dyDescent="0.25">
      <c r="B21" s="33"/>
      <c r="C21" s="33"/>
      <c r="D21" s="33"/>
      <c r="E21" s="33"/>
      <c r="F21" s="33"/>
      <c r="G21" s="33"/>
      <c r="H21" s="33"/>
      <c r="I21" s="33"/>
      <c r="J21" s="33"/>
      <c r="K21" s="33"/>
    </row>
    <row r="22" spans="2:11" x14ac:dyDescent="0.25">
      <c r="B22" s="33"/>
      <c r="C22" s="33"/>
      <c r="D22" s="33"/>
      <c r="E22" s="33"/>
      <c r="F22" s="33"/>
      <c r="G22" s="33"/>
      <c r="H22" s="33"/>
      <c r="I22" s="33"/>
      <c r="J22" s="33"/>
      <c r="K22" s="33"/>
    </row>
    <row r="23" spans="2:11" x14ac:dyDescent="0.25">
      <c r="B23" s="33"/>
      <c r="C23" s="33"/>
      <c r="D23" s="33"/>
      <c r="E23" s="33"/>
      <c r="F23" s="33"/>
      <c r="G23" s="33"/>
      <c r="H23" s="33"/>
      <c r="I23" s="33"/>
      <c r="J23" s="33"/>
      <c r="K23" s="33"/>
    </row>
    <row r="24" spans="2:11" x14ac:dyDescent="0.25">
      <c r="B24" s="33"/>
      <c r="C24" s="33"/>
      <c r="D24" s="33"/>
      <c r="E24" s="33"/>
      <c r="F24" s="33"/>
      <c r="G24" s="33"/>
      <c r="H24" s="33"/>
      <c r="I24" s="33"/>
      <c r="J24" s="33"/>
      <c r="K24" s="33"/>
    </row>
    <row r="25" spans="2:11" x14ac:dyDescent="0.25">
      <c r="B25" s="33"/>
      <c r="C25" s="33"/>
      <c r="D25" s="33"/>
      <c r="E25" s="33"/>
      <c r="F25" s="33"/>
      <c r="G25" s="33"/>
      <c r="H25" s="33"/>
      <c r="I25" s="33"/>
      <c r="J25" s="33"/>
      <c r="K25" s="33"/>
    </row>
    <row r="26" spans="2:11" x14ac:dyDescent="0.25">
      <c r="B26" s="33"/>
      <c r="C26" s="33"/>
      <c r="D26" s="33"/>
      <c r="E26" s="33"/>
      <c r="F26" s="33"/>
      <c r="G26" s="33"/>
      <c r="H26" s="33"/>
      <c r="I26" s="33"/>
      <c r="J26" s="33"/>
      <c r="K26" s="33"/>
    </row>
    <row r="27" spans="2:11" x14ac:dyDescent="0.25">
      <c r="B27" s="33"/>
      <c r="C27" s="33"/>
      <c r="D27" s="33"/>
      <c r="E27" s="33"/>
      <c r="F27" s="33"/>
      <c r="G27" s="33"/>
      <c r="H27" s="33"/>
      <c r="I27" s="33"/>
      <c r="J27" s="33"/>
      <c r="K27" s="33"/>
    </row>
    <row r="28" spans="2:11" x14ac:dyDescent="0.25">
      <c r="B28" s="33"/>
      <c r="C28" s="33"/>
      <c r="D28" s="33"/>
      <c r="E28" s="33"/>
      <c r="F28" s="33"/>
      <c r="G28" s="33"/>
      <c r="H28" s="33"/>
      <c r="I28" s="33"/>
      <c r="J28" s="33"/>
      <c r="K28" s="33"/>
    </row>
    <row r="29" spans="2:11" x14ac:dyDescent="0.25">
      <c r="B29" s="33"/>
      <c r="C29" s="33"/>
      <c r="D29" s="33"/>
      <c r="E29" s="33"/>
      <c r="F29" s="33"/>
      <c r="G29" s="33"/>
      <c r="H29" s="33"/>
      <c r="I29" s="33"/>
      <c r="J29" s="33"/>
      <c r="K29" s="33"/>
    </row>
    <row r="30" spans="2:11" x14ac:dyDescent="0.25">
      <c r="B30" s="33"/>
      <c r="C30" s="33"/>
      <c r="D30" s="33"/>
      <c r="E30" s="33"/>
      <c r="F30" s="33"/>
      <c r="G30" s="33"/>
      <c r="H30" s="33"/>
      <c r="I30" s="33"/>
      <c r="J30" s="33"/>
      <c r="K30" s="33"/>
    </row>
    <row r="31" spans="2:11" x14ac:dyDescent="0.25">
      <c r="B31" s="33"/>
      <c r="C31" s="33"/>
      <c r="D31" s="33"/>
      <c r="E31" s="33"/>
      <c r="F31" s="33"/>
      <c r="G31" s="33"/>
      <c r="H31" s="33"/>
      <c r="I31" s="33"/>
      <c r="J31" s="33"/>
      <c r="K31" s="33"/>
    </row>
    <row r="32" spans="2:11" x14ac:dyDescent="0.25">
      <c r="B32" s="33"/>
      <c r="C32" s="33"/>
      <c r="D32" s="33"/>
      <c r="E32" s="33"/>
      <c r="F32" s="33"/>
      <c r="G32" s="33"/>
      <c r="H32" s="33"/>
      <c r="I32" s="33"/>
      <c r="J32" s="33"/>
      <c r="K32" s="33"/>
    </row>
    <row r="33" spans="2:11" x14ac:dyDescent="0.25">
      <c r="B33" s="33"/>
      <c r="C33" s="33"/>
      <c r="D33" s="33"/>
      <c r="E33" s="33"/>
      <c r="F33" s="33"/>
      <c r="G33" s="33"/>
      <c r="H33" s="33"/>
      <c r="I33" s="33"/>
      <c r="J33" s="33"/>
      <c r="K33" s="33"/>
    </row>
    <row r="34" spans="2:11" x14ac:dyDescent="0.25">
      <c r="B34" s="33"/>
      <c r="C34" s="33"/>
      <c r="D34" s="33"/>
      <c r="E34" s="33"/>
      <c r="F34" s="33"/>
      <c r="G34" s="33"/>
      <c r="H34" s="33"/>
      <c r="I34" s="33"/>
      <c r="J34" s="33"/>
      <c r="K34" s="33"/>
    </row>
    <row r="35" spans="2:11" x14ac:dyDescent="0.25">
      <c r="B35" s="33"/>
      <c r="C35" s="33"/>
      <c r="D35" s="33"/>
      <c r="E35" s="33"/>
      <c r="F35" s="33"/>
      <c r="G35" s="33"/>
      <c r="H35" s="33"/>
      <c r="I35" s="33"/>
      <c r="J35" s="33"/>
      <c r="K35" s="33"/>
    </row>
    <row r="36" spans="2:11" x14ac:dyDescent="0.25">
      <c r="B36" s="33"/>
      <c r="C36" s="33"/>
      <c r="D36" s="33"/>
      <c r="E36" s="33"/>
      <c r="F36" s="33"/>
      <c r="G36" s="33"/>
      <c r="H36" s="33"/>
      <c r="I36" s="33"/>
      <c r="J36" s="33"/>
      <c r="K36" s="33"/>
    </row>
    <row r="37" spans="2:11" x14ac:dyDescent="0.25">
      <c r="B37" s="33"/>
      <c r="C37" s="33"/>
      <c r="D37" s="33"/>
      <c r="E37" s="33"/>
      <c r="F37" s="33"/>
      <c r="G37" s="33"/>
      <c r="H37" s="33"/>
      <c r="I37" s="33"/>
      <c r="J37" s="33"/>
      <c r="K37" s="33"/>
    </row>
    <row r="38" spans="2:11" x14ac:dyDescent="0.25">
      <c r="B38" s="33"/>
      <c r="C38" s="33"/>
      <c r="D38" s="33"/>
      <c r="E38" s="33"/>
      <c r="F38" s="33"/>
      <c r="G38" s="33"/>
      <c r="H38" s="33"/>
      <c r="I38" s="33"/>
      <c r="J38" s="33"/>
      <c r="K38" s="33"/>
    </row>
    <row r="39" spans="2:11" x14ac:dyDescent="0.25">
      <c r="B39" s="33"/>
      <c r="C39" s="33"/>
      <c r="D39" s="33"/>
      <c r="E39" s="33"/>
      <c r="F39" s="33"/>
      <c r="G39" s="33"/>
      <c r="H39" s="33"/>
      <c r="I39" s="33"/>
      <c r="J39" s="33"/>
      <c r="K39" s="33"/>
    </row>
    <row r="40" spans="2:11" x14ac:dyDescent="0.25">
      <c r="B40" s="33"/>
      <c r="C40" s="33"/>
      <c r="D40" s="33"/>
      <c r="E40" s="33"/>
      <c r="F40" s="33"/>
      <c r="G40" s="33"/>
      <c r="H40" s="33"/>
      <c r="I40" s="33"/>
      <c r="J40" s="33"/>
      <c r="K40" s="33"/>
    </row>
    <row r="41" spans="2:11" x14ac:dyDescent="0.25">
      <c r="B41" s="33"/>
      <c r="C41" s="33"/>
      <c r="D41" s="33"/>
      <c r="E41" s="33"/>
      <c r="F41" s="33"/>
      <c r="G41" s="33"/>
      <c r="H41" s="33"/>
      <c r="I41" s="33"/>
      <c r="J41" s="33"/>
      <c r="K41" s="33"/>
    </row>
    <row r="42" spans="2:11" x14ac:dyDescent="0.25">
      <c r="B42" s="33"/>
      <c r="C42" s="33"/>
      <c r="D42" s="33"/>
      <c r="E42" s="33"/>
      <c r="F42" s="33"/>
      <c r="G42" s="33"/>
      <c r="H42" s="33"/>
      <c r="I42" s="33"/>
      <c r="J42" s="33"/>
      <c r="K42" s="33"/>
    </row>
    <row r="43" spans="2:11" x14ac:dyDescent="0.25">
      <c r="B43" s="33"/>
      <c r="C43" s="33"/>
      <c r="D43" s="33"/>
      <c r="E43" s="33"/>
      <c r="F43" s="33"/>
      <c r="G43" s="33"/>
      <c r="H43" s="33"/>
      <c r="I43" s="33"/>
      <c r="J43" s="33"/>
      <c r="K43" s="33"/>
    </row>
    <row r="44" spans="2:11" x14ac:dyDescent="0.25">
      <c r="B44" s="33"/>
      <c r="C44" s="33"/>
      <c r="D44" s="33"/>
      <c r="E44" s="33"/>
      <c r="F44" s="33"/>
      <c r="G44" s="33"/>
      <c r="H44" s="33"/>
      <c r="I44" s="33"/>
      <c r="J44" s="33"/>
      <c r="K44" s="33"/>
    </row>
    <row r="45" spans="2:11" x14ac:dyDescent="0.25">
      <c r="B45" s="33"/>
      <c r="C45" s="33"/>
      <c r="D45" s="33"/>
      <c r="E45" s="33"/>
      <c r="F45" s="33"/>
      <c r="G45" s="33"/>
      <c r="H45" s="33"/>
      <c r="I45" s="33"/>
      <c r="J45" s="33"/>
      <c r="K45" s="33"/>
    </row>
    <row r="46" spans="2:11" x14ac:dyDescent="0.25">
      <c r="B46" s="33"/>
      <c r="C46" s="33"/>
      <c r="D46" s="33"/>
      <c r="E46" s="33"/>
      <c r="F46" s="33"/>
      <c r="G46" s="33"/>
      <c r="H46" s="33"/>
      <c r="I46" s="33"/>
      <c r="J46" s="33"/>
      <c r="K46" s="33"/>
    </row>
    <row r="47" spans="2:11" x14ac:dyDescent="0.25">
      <c r="B47" s="33"/>
      <c r="C47" s="33"/>
      <c r="D47" s="33"/>
      <c r="E47" s="33"/>
      <c r="F47" s="33"/>
      <c r="G47" s="33"/>
      <c r="H47" s="33"/>
      <c r="I47" s="33"/>
      <c r="J47" s="33"/>
      <c r="K47" s="33"/>
    </row>
    <row r="48" spans="2:11" x14ac:dyDescent="0.25">
      <c r="B48" s="33"/>
      <c r="C48" s="33"/>
      <c r="D48" s="33"/>
      <c r="E48" s="33"/>
      <c r="F48" s="33"/>
      <c r="G48" s="33"/>
      <c r="H48" s="33"/>
      <c r="I48" s="33"/>
      <c r="J48" s="33"/>
      <c r="K48" s="33"/>
    </row>
    <row r="49" spans="2:13" ht="15" x14ac:dyDescent="0.25">
      <c r="B49" s="51" t="s">
        <v>71</v>
      </c>
      <c r="C49" s="49"/>
      <c r="D49" s="49"/>
      <c r="E49" s="49"/>
      <c r="F49" s="49"/>
      <c r="G49" s="49"/>
      <c r="H49" s="49"/>
      <c r="I49" s="49"/>
      <c r="J49" s="49"/>
      <c r="K49" s="84"/>
    </row>
    <row r="50" spans="2:13" ht="8.4499999999999993" customHeight="1" x14ac:dyDescent="0.25">
      <c r="B50" s="51"/>
      <c r="C50" s="49"/>
      <c r="D50" s="49"/>
      <c r="E50" s="49"/>
      <c r="F50" s="49"/>
      <c r="G50" s="49"/>
      <c r="H50" s="49"/>
      <c r="I50" s="49"/>
      <c r="J50" s="49"/>
      <c r="K50" s="84"/>
    </row>
    <row r="51" spans="2:13" ht="16.899999999999999" customHeight="1" x14ac:dyDescent="0.25">
      <c r="B51" s="72" t="s">
        <v>72</v>
      </c>
      <c r="C51" s="133"/>
      <c r="D51" s="49"/>
      <c r="E51" s="49"/>
      <c r="F51" s="49"/>
      <c r="G51" s="49"/>
      <c r="H51" s="49"/>
      <c r="I51" s="49"/>
      <c r="J51" s="85">
        <v>3</v>
      </c>
      <c r="M51" s="38"/>
    </row>
    <row r="52" spans="2:13" ht="16.899999999999999" customHeight="1" x14ac:dyDescent="0.25">
      <c r="B52" s="49" t="s">
        <v>73</v>
      </c>
      <c r="C52" s="49"/>
      <c r="D52" s="49"/>
      <c r="E52" s="49"/>
      <c r="F52" s="49"/>
      <c r="G52" s="49"/>
      <c r="H52" s="49"/>
      <c r="I52" s="49"/>
      <c r="J52" s="49">
        <v>4</v>
      </c>
      <c r="M52" s="40"/>
    </row>
    <row r="53" spans="2:13" ht="16.899999999999999" customHeight="1" x14ac:dyDescent="0.25">
      <c r="B53" s="49" t="s">
        <v>304</v>
      </c>
      <c r="C53" s="49"/>
      <c r="D53" s="49"/>
      <c r="E53" s="49"/>
      <c r="F53" s="49"/>
      <c r="G53" s="49"/>
      <c r="H53" s="49"/>
      <c r="I53" s="49"/>
      <c r="J53" s="49">
        <v>5</v>
      </c>
      <c r="M53" s="40"/>
    </row>
    <row r="54" spans="2:13" ht="16.899999999999999" customHeight="1" x14ac:dyDescent="0.25">
      <c r="C54" s="49" t="s">
        <v>307</v>
      </c>
      <c r="D54" s="49"/>
      <c r="E54" s="49"/>
      <c r="F54" s="49"/>
      <c r="G54" s="49"/>
      <c r="H54" s="49"/>
      <c r="I54" s="49"/>
      <c r="J54" s="49">
        <v>5</v>
      </c>
      <c r="M54" s="40"/>
    </row>
    <row r="55" spans="2:13" ht="16.899999999999999" customHeight="1" x14ac:dyDescent="0.25">
      <c r="C55" s="49" t="s">
        <v>308</v>
      </c>
      <c r="D55" s="49"/>
      <c r="E55" s="49"/>
      <c r="F55" s="49"/>
      <c r="G55" s="49"/>
      <c r="H55" s="49"/>
      <c r="I55" s="49"/>
      <c r="J55" s="49">
        <v>5</v>
      </c>
      <c r="M55" s="40"/>
    </row>
    <row r="56" spans="2:13" ht="16.899999999999999" customHeight="1" x14ac:dyDescent="0.25">
      <c r="C56" s="49" t="s">
        <v>695</v>
      </c>
      <c r="D56" s="49"/>
      <c r="E56" s="49"/>
      <c r="F56" s="49"/>
      <c r="G56" s="49"/>
      <c r="H56" s="49"/>
      <c r="I56" s="49"/>
      <c r="J56" s="49"/>
      <c r="M56" s="40"/>
    </row>
    <row r="57" spans="2:13" ht="16.899999999999999" customHeight="1" x14ac:dyDescent="0.25">
      <c r="C57" s="49" t="s">
        <v>699</v>
      </c>
      <c r="D57" s="49"/>
      <c r="E57" s="49"/>
      <c r="F57" s="49"/>
      <c r="G57" s="49"/>
      <c r="H57" s="49"/>
      <c r="I57" s="49"/>
      <c r="J57" s="49">
        <v>6</v>
      </c>
      <c r="M57" s="40"/>
    </row>
    <row r="58" spans="2:13" ht="16.899999999999999" customHeight="1" x14ac:dyDescent="0.25">
      <c r="C58" s="49" t="s">
        <v>707</v>
      </c>
      <c r="D58" s="49"/>
      <c r="E58" s="49"/>
      <c r="F58" s="49"/>
      <c r="G58" s="49"/>
      <c r="H58" s="49"/>
      <c r="I58" s="49"/>
      <c r="J58" s="49">
        <v>7</v>
      </c>
      <c r="M58" s="40"/>
    </row>
    <row r="59" spans="2:13" ht="16.899999999999999" customHeight="1" x14ac:dyDescent="0.25">
      <c r="C59" s="49" t="s">
        <v>701</v>
      </c>
      <c r="D59" s="49"/>
      <c r="E59" s="49"/>
      <c r="F59" s="49"/>
      <c r="G59" s="49"/>
      <c r="H59" s="49"/>
      <c r="I59" s="49"/>
      <c r="J59" s="49">
        <v>7</v>
      </c>
      <c r="M59" s="40"/>
    </row>
    <row r="60" spans="2:13" ht="16.899999999999999" customHeight="1" x14ac:dyDescent="0.25">
      <c r="B60" s="49" t="s">
        <v>309</v>
      </c>
      <c r="C60" s="49"/>
      <c r="D60" s="49"/>
      <c r="E60" s="49"/>
      <c r="F60" s="49"/>
      <c r="G60" s="49"/>
      <c r="H60" s="49"/>
      <c r="I60" s="49"/>
      <c r="J60" s="49">
        <v>8</v>
      </c>
    </row>
    <row r="61" spans="2:13" ht="16.899999999999999" customHeight="1" x14ac:dyDescent="0.25">
      <c r="C61" s="49" t="s">
        <v>311</v>
      </c>
      <c r="D61" s="49"/>
      <c r="E61" s="49"/>
      <c r="F61" s="49"/>
      <c r="G61" s="49"/>
      <c r="H61" s="49"/>
      <c r="I61" s="49"/>
      <c r="J61" s="49">
        <v>8</v>
      </c>
    </row>
    <row r="62" spans="2:13" ht="16.899999999999999" customHeight="1" x14ac:dyDescent="0.25">
      <c r="C62" s="49" t="s">
        <v>312</v>
      </c>
      <c r="D62" s="49"/>
      <c r="E62" s="49"/>
      <c r="F62" s="49"/>
      <c r="G62" s="49"/>
      <c r="H62" s="49"/>
      <c r="I62" s="49"/>
      <c r="J62" s="49">
        <v>8</v>
      </c>
    </row>
    <row r="63" spans="2:13" ht="16.899999999999999" customHeight="1" x14ac:dyDescent="0.25">
      <c r="B63" s="49"/>
      <c r="C63" s="49" t="s">
        <v>709</v>
      </c>
      <c r="D63" s="49"/>
      <c r="E63" s="49"/>
      <c r="G63" s="49"/>
      <c r="H63" s="49"/>
      <c r="I63" s="49"/>
      <c r="J63" s="49">
        <v>8</v>
      </c>
    </row>
    <row r="64" spans="2:13" ht="16.899999999999999" customHeight="1" x14ac:dyDescent="0.25">
      <c r="C64" s="49" t="s">
        <v>313</v>
      </c>
      <c r="D64" s="49"/>
      <c r="E64" s="49"/>
      <c r="F64" s="49"/>
      <c r="G64" s="49"/>
      <c r="H64" s="49"/>
      <c r="I64" s="49"/>
      <c r="J64" s="49">
        <v>9</v>
      </c>
    </row>
    <row r="65" spans="2:10" ht="16.899999999999999" customHeight="1" x14ac:dyDescent="0.25">
      <c r="C65" s="49" t="s">
        <v>314</v>
      </c>
      <c r="D65" s="49"/>
      <c r="E65" s="49"/>
      <c r="F65" s="49"/>
      <c r="G65" s="49"/>
      <c r="H65" s="49"/>
      <c r="I65" s="49"/>
      <c r="J65" s="49">
        <v>9</v>
      </c>
    </row>
    <row r="66" spans="2:10" ht="16.899999999999999" customHeight="1" x14ac:dyDescent="0.25">
      <c r="C66" s="49" t="s">
        <v>549</v>
      </c>
      <c r="D66" s="49"/>
      <c r="E66" s="49"/>
      <c r="F66" s="49"/>
      <c r="G66" s="49"/>
      <c r="H66" s="49"/>
      <c r="I66" s="49"/>
      <c r="J66" s="49">
        <v>9</v>
      </c>
    </row>
    <row r="67" spans="2:10" ht="16.899999999999999" customHeight="1" x14ac:dyDescent="0.25">
      <c r="C67" s="49" t="s">
        <v>551</v>
      </c>
      <c r="D67" s="49"/>
      <c r="E67" s="49"/>
      <c r="F67" s="49"/>
      <c r="G67" s="49"/>
      <c r="H67" s="49"/>
      <c r="I67" s="49"/>
      <c r="J67" s="49">
        <v>10</v>
      </c>
    </row>
    <row r="68" spans="2:10" ht="16.899999999999999" customHeight="1" x14ac:dyDescent="0.25">
      <c r="C68" s="49" t="s">
        <v>316</v>
      </c>
      <c r="D68" s="49"/>
      <c r="E68" s="49"/>
      <c r="F68" s="49"/>
      <c r="G68" s="49"/>
      <c r="H68" s="49"/>
      <c r="I68" s="49"/>
      <c r="J68" s="49">
        <v>10</v>
      </c>
    </row>
    <row r="69" spans="2:10" ht="16.899999999999999" customHeight="1" x14ac:dyDescent="0.25">
      <c r="C69" s="49" t="s">
        <v>774</v>
      </c>
      <c r="D69" s="49"/>
      <c r="E69" s="49"/>
      <c r="F69" s="49"/>
      <c r="G69" s="49"/>
      <c r="H69" s="49"/>
      <c r="I69" s="49"/>
      <c r="J69" s="49"/>
    </row>
    <row r="70" spans="2:10" ht="16.899999999999999" customHeight="1" x14ac:dyDescent="0.25">
      <c r="B70" s="49" t="s">
        <v>317</v>
      </c>
      <c r="C70" s="49"/>
      <c r="D70" s="49"/>
      <c r="E70" s="49"/>
      <c r="F70" s="49"/>
      <c r="G70" s="49"/>
      <c r="H70" s="49"/>
      <c r="I70" s="49"/>
      <c r="J70" s="49">
        <v>11</v>
      </c>
    </row>
    <row r="71" spans="2:10" ht="16.899999999999999" customHeight="1" x14ac:dyDescent="0.25">
      <c r="C71" s="49" t="s">
        <v>323</v>
      </c>
      <c r="D71" s="49"/>
      <c r="E71" s="49"/>
      <c r="F71" s="49"/>
      <c r="G71" s="49"/>
      <c r="H71" s="49"/>
      <c r="I71" s="49"/>
      <c r="J71" s="49">
        <v>11</v>
      </c>
    </row>
    <row r="72" spans="2:10" ht="16.899999999999999" customHeight="1" x14ac:dyDescent="0.25">
      <c r="C72" s="49" t="s">
        <v>395</v>
      </c>
      <c r="D72" s="49"/>
      <c r="E72" s="49"/>
      <c r="F72" s="49"/>
      <c r="G72" s="49"/>
      <c r="H72" s="49"/>
      <c r="I72" s="49"/>
      <c r="J72" s="49">
        <v>12</v>
      </c>
    </row>
    <row r="73" spans="2:10" ht="16.899999999999999" customHeight="1" x14ac:dyDescent="0.25">
      <c r="C73" s="49" t="s">
        <v>324</v>
      </c>
      <c r="D73" s="49"/>
      <c r="E73" s="49"/>
      <c r="F73" s="49"/>
      <c r="G73" s="49"/>
      <c r="H73" s="49"/>
      <c r="I73" s="49"/>
      <c r="J73" s="49">
        <v>13</v>
      </c>
    </row>
    <row r="74" spans="2:10" ht="16.899999999999999" customHeight="1" x14ac:dyDescent="0.25">
      <c r="C74" s="49" t="s">
        <v>325</v>
      </c>
      <c r="D74" s="49"/>
      <c r="E74" s="49"/>
      <c r="F74" s="49"/>
      <c r="G74" s="49"/>
      <c r="H74" s="49"/>
      <c r="I74" s="49"/>
      <c r="J74" s="49">
        <v>13</v>
      </c>
    </row>
    <row r="75" spans="2:10" ht="16.899999999999999" customHeight="1" x14ac:dyDescent="0.25">
      <c r="B75" s="49" t="s">
        <v>329</v>
      </c>
      <c r="C75" s="49"/>
      <c r="D75" s="49"/>
      <c r="E75" s="49"/>
      <c r="F75" s="49"/>
      <c r="G75" s="49"/>
      <c r="H75" s="49"/>
      <c r="I75" s="49"/>
      <c r="J75" s="49">
        <v>14</v>
      </c>
    </row>
    <row r="76" spans="2:10" ht="16.899999999999999" customHeight="1" x14ac:dyDescent="0.25">
      <c r="C76" s="49" t="s">
        <v>330</v>
      </c>
      <c r="D76" s="49"/>
      <c r="E76" s="49"/>
      <c r="F76" s="49"/>
      <c r="G76" s="49"/>
      <c r="H76" s="49"/>
      <c r="I76" s="49"/>
      <c r="J76" s="49">
        <v>14</v>
      </c>
    </row>
    <row r="77" spans="2:10" ht="16.899999999999999" customHeight="1" x14ac:dyDescent="0.25">
      <c r="C77" s="49" t="s">
        <v>331</v>
      </c>
      <c r="D77" s="49"/>
      <c r="E77" s="49"/>
      <c r="F77" s="49"/>
      <c r="G77" s="49"/>
      <c r="H77" s="49"/>
      <c r="I77" s="49"/>
      <c r="J77" s="49">
        <v>14</v>
      </c>
    </row>
    <row r="78" spans="2:10" ht="16.899999999999999" customHeight="1" x14ac:dyDescent="0.25">
      <c r="C78" s="49" t="s">
        <v>332</v>
      </c>
      <c r="D78" s="49"/>
      <c r="E78" s="49"/>
      <c r="F78" s="49"/>
      <c r="G78" s="49"/>
      <c r="H78" s="49"/>
      <c r="I78" s="49"/>
      <c r="J78" s="49">
        <v>15</v>
      </c>
    </row>
    <row r="79" spans="2:10" ht="16.899999999999999" customHeight="1" x14ac:dyDescent="0.25">
      <c r="B79" s="49"/>
      <c r="C79" s="49" t="s">
        <v>396</v>
      </c>
      <c r="E79" s="49"/>
      <c r="F79" s="49"/>
      <c r="G79" s="49"/>
      <c r="H79" s="49"/>
      <c r="I79" s="49"/>
      <c r="J79" s="49">
        <v>15</v>
      </c>
    </row>
    <row r="80" spans="2:10" ht="16.899999999999999" customHeight="1" x14ac:dyDescent="0.25">
      <c r="B80" s="49"/>
      <c r="C80" s="49" t="s">
        <v>337</v>
      </c>
      <c r="D80" s="49"/>
      <c r="E80" s="49"/>
      <c r="F80" s="49"/>
      <c r="G80" s="49"/>
      <c r="H80" s="49"/>
      <c r="I80" s="49"/>
      <c r="J80" s="49">
        <v>15</v>
      </c>
    </row>
    <row r="81" spans="2:11" ht="16.899999999999999" customHeight="1" x14ac:dyDescent="0.25">
      <c r="C81" s="49" t="s">
        <v>341</v>
      </c>
      <c r="D81" s="49"/>
      <c r="E81" s="49"/>
      <c r="F81" s="49"/>
      <c r="G81" s="49"/>
      <c r="H81" s="49"/>
      <c r="I81" s="49"/>
      <c r="J81" s="49">
        <v>16</v>
      </c>
    </row>
    <row r="82" spans="2:11" ht="16.899999999999999" customHeight="1" x14ac:dyDescent="0.25">
      <c r="C82" s="49" t="s">
        <v>342</v>
      </c>
      <c r="D82" s="49"/>
      <c r="E82" s="49"/>
      <c r="F82" s="49"/>
      <c r="G82" s="49"/>
      <c r="H82" s="49"/>
      <c r="I82" s="49"/>
      <c r="J82" s="49">
        <v>16</v>
      </c>
    </row>
    <row r="83" spans="2:11" ht="16.899999999999999" customHeight="1" x14ac:dyDescent="0.25">
      <c r="C83" s="49" t="s">
        <v>343</v>
      </c>
      <c r="D83" s="49"/>
      <c r="E83" s="49"/>
      <c r="F83" s="49"/>
      <c r="G83" s="49"/>
      <c r="H83" s="49"/>
      <c r="I83" s="49"/>
      <c r="J83" s="49">
        <v>17</v>
      </c>
    </row>
    <row r="84" spans="2:11" ht="16.899999999999999" customHeight="1" x14ac:dyDescent="0.25">
      <c r="C84" s="49" t="s">
        <v>346</v>
      </c>
      <c r="D84" s="49"/>
      <c r="E84" s="49"/>
      <c r="F84" s="49"/>
      <c r="G84" s="49"/>
      <c r="H84" s="49"/>
      <c r="I84" s="49"/>
      <c r="J84" s="49">
        <v>17</v>
      </c>
    </row>
    <row r="85" spans="2:11" ht="16.899999999999999" customHeight="1" x14ac:dyDescent="0.25">
      <c r="C85" s="49" t="s">
        <v>347</v>
      </c>
      <c r="D85" s="49"/>
      <c r="E85" s="49"/>
      <c r="F85" s="49"/>
      <c r="G85" s="49"/>
      <c r="H85" s="49"/>
      <c r="I85" s="49"/>
      <c r="J85" s="49">
        <v>18</v>
      </c>
    </row>
    <row r="86" spans="2:11" ht="16.899999999999999" customHeight="1" x14ac:dyDescent="0.25">
      <c r="C86" s="49" t="s">
        <v>779</v>
      </c>
      <c r="D86" s="49"/>
      <c r="E86" s="49"/>
      <c r="F86" s="49"/>
      <c r="G86" s="49"/>
      <c r="H86" s="49"/>
      <c r="I86" s="49"/>
      <c r="J86" s="49">
        <v>18</v>
      </c>
    </row>
    <row r="87" spans="2:11" ht="16.899999999999999" customHeight="1" x14ac:dyDescent="0.25">
      <c r="B87" s="49" t="s">
        <v>348</v>
      </c>
      <c r="C87" s="49"/>
      <c r="D87" s="49"/>
      <c r="E87" s="49"/>
      <c r="F87" s="49"/>
      <c r="G87" s="49"/>
      <c r="H87" s="49"/>
      <c r="I87" s="49"/>
      <c r="J87" s="49">
        <v>18</v>
      </c>
    </row>
    <row r="88" spans="2:11" ht="16.899999999999999" customHeight="1" x14ac:dyDescent="0.25">
      <c r="C88" s="49" t="s">
        <v>350</v>
      </c>
      <c r="D88" s="49"/>
      <c r="E88" s="49"/>
      <c r="F88" s="49"/>
      <c r="G88" s="49"/>
      <c r="H88" s="49"/>
      <c r="I88" s="49"/>
      <c r="J88" s="49">
        <v>18</v>
      </c>
    </row>
    <row r="89" spans="2:11" ht="16.899999999999999" customHeight="1" x14ac:dyDescent="0.25">
      <c r="C89" s="49" t="s">
        <v>351</v>
      </c>
      <c r="D89" s="49"/>
      <c r="E89" s="49"/>
      <c r="F89" s="49"/>
      <c r="G89" s="49"/>
      <c r="H89" s="49"/>
      <c r="I89" s="49"/>
      <c r="J89" s="49">
        <v>19</v>
      </c>
    </row>
    <row r="90" spans="2:11" ht="16.899999999999999" customHeight="1" x14ac:dyDescent="0.25">
      <c r="C90" s="49" t="s">
        <v>353</v>
      </c>
      <c r="D90" s="49"/>
      <c r="E90" s="49"/>
      <c r="F90" s="49"/>
      <c r="G90" s="49"/>
      <c r="H90" s="49"/>
      <c r="I90" s="49"/>
      <c r="J90" s="49">
        <v>19</v>
      </c>
    </row>
    <row r="91" spans="2:11" ht="16.899999999999999" customHeight="1" x14ac:dyDescent="0.25">
      <c r="C91" s="49" t="s">
        <v>354</v>
      </c>
      <c r="D91" s="49"/>
      <c r="E91" s="49"/>
      <c r="F91" s="49"/>
      <c r="G91" s="49"/>
      <c r="H91" s="49"/>
      <c r="I91" s="49"/>
      <c r="J91" s="49">
        <v>19</v>
      </c>
    </row>
    <row r="92" spans="2:11" ht="20.85" customHeight="1" x14ac:dyDescent="0.25">
      <c r="B92" s="49"/>
      <c r="C92" s="49"/>
      <c r="D92" s="49"/>
      <c r="E92" s="49"/>
      <c r="F92" s="49"/>
      <c r="G92" s="49"/>
      <c r="H92" s="49"/>
      <c r="I92" s="49"/>
      <c r="J92" s="49"/>
      <c r="K92" s="49"/>
    </row>
    <row r="93" spans="2:11" ht="20.85" customHeight="1" x14ac:dyDescent="0.25">
      <c r="B93" s="51" t="s">
        <v>72</v>
      </c>
      <c r="C93" s="49"/>
      <c r="D93" s="49"/>
      <c r="E93" s="49"/>
      <c r="F93" s="49"/>
      <c r="G93" s="49"/>
      <c r="H93" s="49"/>
      <c r="I93" s="49"/>
      <c r="J93" s="52"/>
    </row>
    <row r="94" spans="2:11" ht="20.85" customHeight="1" x14ac:dyDescent="0.25">
      <c r="B94" s="49"/>
      <c r="C94" s="49"/>
      <c r="D94" s="49"/>
      <c r="E94" s="49"/>
      <c r="F94" s="49"/>
      <c r="G94" s="49"/>
      <c r="H94" s="49"/>
      <c r="I94" s="49"/>
      <c r="J94" s="49"/>
    </row>
    <row r="95" spans="2:11" ht="20.85" customHeight="1" x14ac:dyDescent="0.25">
      <c r="B95" s="134" t="s">
        <v>681</v>
      </c>
      <c r="C95" s="134"/>
      <c r="D95" s="134"/>
      <c r="E95" s="134"/>
      <c r="F95" s="134"/>
      <c r="G95" s="134"/>
      <c r="H95" s="49"/>
      <c r="I95" s="49"/>
      <c r="J95" s="49">
        <v>5</v>
      </c>
    </row>
    <row r="96" spans="2:11" ht="20.85" customHeight="1" x14ac:dyDescent="0.25">
      <c r="B96" s="134" t="s">
        <v>683</v>
      </c>
      <c r="C96" s="134"/>
      <c r="D96" s="134"/>
      <c r="E96" s="134"/>
      <c r="F96" s="134"/>
      <c r="G96" s="134"/>
      <c r="H96" s="49"/>
      <c r="I96" s="49"/>
      <c r="J96" s="49">
        <v>5</v>
      </c>
    </row>
    <row r="97" spans="2:10" ht="20.85" customHeight="1" x14ac:dyDescent="0.25">
      <c r="B97" s="134" t="s">
        <v>682</v>
      </c>
      <c r="C97" s="134"/>
      <c r="D97" s="134"/>
      <c r="E97" s="134"/>
      <c r="F97" s="134"/>
      <c r="G97" s="134"/>
      <c r="H97" s="49"/>
      <c r="I97" s="49"/>
      <c r="J97" s="49">
        <v>6</v>
      </c>
    </row>
    <row r="98" spans="2:10" ht="20.85" customHeight="1" x14ac:dyDescent="0.25">
      <c r="B98" s="134" t="s">
        <v>686</v>
      </c>
      <c r="C98" s="134"/>
      <c r="D98" s="134"/>
      <c r="E98" s="134"/>
      <c r="F98" s="134"/>
      <c r="G98" s="134"/>
      <c r="H98" s="49"/>
      <c r="I98" s="49"/>
      <c r="J98" s="49">
        <v>6</v>
      </c>
    </row>
    <row r="99" spans="2:10" ht="20.85" customHeight="1" x14ac:dyDescent="0.25">
      <c r="B99" s="134" t="s">
        <v>704</v>
      </c>
      <c r="C99" s="134"/>
      <c r="D99" s="134"/>
      <c r="E99" s="134"/>
      <c r="F99" s="134"/>
      <c r="G99" s="134"/>
      <c r="H99" s="49"/>
      <c r="I99" s="49"/>
      <c r="J99" s="49">
        <v>6</v>
      </c>
    </row>
    <row r="100" spans="2:10" ht="20.85" customHeight="1" x14ac:dyDescent="0.25">
      <c r="B100" s="134" t="s">
        <v>705</v>
      </c>
      <c r="C100" s="134"/>
      <c r="D100" s="134"/>
      <c r="E100" s="134"/>
      <c r="F100" s="134"/>
      <c r="G100" s="134"/>
      <c r="H100" s="49"/>
      <c r="I100" s="49"/>
      <c r="J100" s="49">
        <v>7</v>
      </c>
    </row>
    <row r="101" spans="2:10" ht="20.85" customHeight="1" x14ac:dyDescent="0.25">
      <c r="B101" s="134" t="s">
        <v>778</v>
      </c>
      <c r="C101" s="134"/>
      <c r="D101" s="134"/>
      <c r="E101" s="134"/>
      <c r="F101" s="134"/>
      <c r="G101" s="134"/>
      <c r="H101" s="49"/>
      <c r="I101" s="49"/>
      <c r="J101" s="49">
        <v>8</v>
      </c>
    </row>
    <row r="102" spans="2:10" ht="20.85" customHeight="1" x14ac:dyDescent="0.25">
      <c r="B102" s="134" t="s">
        <v>713</v>
      </c>
      <c r="C102" s="134"/>
      <c r="D102" s="134"/>
      <c r="E102" s="134"/>
      <c r="F102" s="134"/>
      <c r="G102" s="134"/>
      <c r="H102" s="49"/>
      <c r="I102" s="49"/>
      <c r="J102" s="49">
        <v>8</v>
      </c>
    </row>
    <row r="103" spans="2:10" ht="20.85" customHeight="1" x14ac:dyDescent="0.25">
      <c r="B103" s="134" t="s">
        <v>715</v>
      </c>
      <c r="C103" s="134"/>
      <c r="D103" s="134"/>
      <c r="E103" s="134"/>
      <c r="F103" s="134"/>
      <c r="G103" s="134"/>
      <c r="H103" s="49"/>
      <c r="I103" s="49"/>
      <c r="J103" s="49">
        <v>8</v>
      </c>
    </row>
    <row r="104" spans="2:10" ht="20.85" customHeight="1" x14ac:dyDescent="0.25">
      <c r="B104" s="134" t="s">
        <v>780</v>
      </c>
      <c r="C104" s="134"/>
      <c r="D104" s="134"/>
      <c r="E104" s="134"/>
      <c r="F104" s="134"/>
      <c r="G104" s="134"/>
      <c r="H104" s="49"/>
      <c r="I104" s="49"/>
      <c r="J104" s="49">
        <v>9</v>
      </c>
    </row>
    <row r="105" spans="2:10" ht="20.85" customHeight="1" x14ac:dyDescent="0.25">
      <c r="B105" s="134" t="s">
        <v>720</v>
      </c>
      <c r="C105" s="134"/>
      <c r="D105" s="134"/>
      <c r="E105" s="134"/>
      <c r="F105" s="134"/>
      <c r="G105" s="134"/>
      <c r="H105" s="49"/>
      <c r="I105" s="49"/>
      <c r="J105" s="49">
        <v>9</v>
      </c>
    </row>
    <row r="106" spans="2:10" ht="20.85" customHeight="1" x14ac:dyDescent="0.25">
      <c r="B106" s="1304" t="s">
        <v>888</v>
      </c>
      <c r="C106" s="1304"/>
      <c r="D106" s="1304"/>
      <c r="E106" s="1304"/>
      <c r="F106" s="1304"/>
      <c r="G106" s="1304"/>
      <c r="H106" s="1304"/>
      <c r="I106" s="49"/>
      <c r="J106" s="49">
        <v>9</v>
      </c>
    </row>
    <row r="107" spans="2:10" ht="20.85" customHeight="1" x14ac:dyDescent="0.25">
      <c r="B107" s="1304" t="s">
        <v>722</v>
      </c>
      <c r="C107" s="1304"/>
      <c r="D107" s="1304"/>
      <c r="E107" s="1304"/>
      <c r="F107" s="1304"/>
      <c r="G107" s="1304"/>
      <c r="H107" s="1304"/>
      <c r="I107" s="49"/>
      <c r="J107" s="49">
        <v>10</v>
      </c>
    </row>
    <row r="108" spans="2:10" ht="20.85" customHeight="1" x14ac:dyDescent="0.25">
      <c r="B108" s="1304" t="s">
        <v>889</v>
      </c>
      <c r="C108" s="1304"/>
      <c r="D108" s="1304"/>
      <c r="E108" s="1304"/>
      <c r="F108" s="1304"/>
      <c r="G108" s="1304"/>
      <c r="H108" s="1304"/>
      <c r="I108" s="49"/>
      <c r="J108" s="49">
        <v>10</v>
      </c>
    </row>
    <row r="109" spans="2:10" ht="20.85" customHeight="1" x14ac:dyDescent="0.25">
      <c r="B109" s="134" t="s">
        <v>892</v>
      </c>
      <c r="C109" s="134"/>
      <c r="D109" s="134"/>
      <c r="E109" s="134"/>
      <c r="F109" s="134"/>
      <c r="G109" s="134"/>
      <c r="H109" s="49"/>
      <c r="I109" s="49"/>
      <c r="J109" s="49">
        <v>11</v>
      </c>
    </row>
    <row r="110" spans="2:10" ht="20.85" customHeight="1" x14ac:dyDescent="0.25">
      <c r="B110" s="134" t="s">
        <v>893</v>
      </c>
      <c r="C110" s="134"/>
      <c r="D110" s="134"/>
      <c r="E110" s="134"/>
      <c r="F110" s="134"/>
      <c r="G110" s="134"/>
      <c r="H110" s="49"/>
      <c r="I110" s="49"/>
      <c r="J110" s="49">
        <v>12</v>
      </c>
    </row>
    <row r="111" spans="2:10" ht="20.85" customHeight="1" x14ac:dyDescent="0.25">
      <c r="B111" s="134" t="s">
        <v>890</v>
      </c>
      <c r="C111" s="134"/>
      <c r="D111" s="134"/>
      <c r="E111" s="134"/>
      <c r="F111" s="134"/>
      <c r="G111" s="134"/>
      <c r="H111" s="49"/>
      <c r="I111" s="49"/>
      <c r="J111" s="49">
        <v>13</v>
      </c>
    </row>
    <row r="112" spans="2:10" ht="20.85" customHeight="1" x14ac:dyDescent="0.25">
      <c r="B112" s="134" t="s">
        <v>894</v>
      </c>
      <c r="C112" s="134"/>
      <c r="D112" s="134"/>
      <c r="E112" s="134"/>
      <c r="F112" s="134"/>
      <c r="G112" s="134"/>
      <c r="H112" s="49"/>
      <c r="I112" s="49"/>
      <c r="J112" s="49">
        <v>13</v>
      </c>
    </row>
    <row r="113" spans="2:11" ht="20.85" customHeight="1" x14ac:dyDescent="0.25">
      <c r="B113" s="134" t="s">
        <v>876</v>
      </c>
      <c r="C113" s="134"/>
      <c r="D113" s="134"/>
      <c r="E113" s="134"/>
      <c r="F113" s="134"/>
      <c r="G113" s="134"/>
      <c r="H113" s="49"/>
      <c r="I113" s="49"/>
      <c r="J113" s="49">
        <v>14</v>
      </c>
    </row>
    <row r="114" spans="2:11" ht="20.85" customHeight="1" x14ac:dyDescent="0.25">
      <c r="B114" s="134" t="s">
        <v>877</v>
      </c>
      <c r="C114" s="134"/>
      <c r="D114" s="134"/>
      <c r="E114" s="134"/>
      <c r="F114" s="134"/>
      <c r="G114" s="134"/>
      <c r="H114" s="49"/>
      <c r="I114" s="49"/>
      <c r="J114" s="49">
        <v>14</v>
      </c>
    </row>
    <row r="115" spans="2:11" ht="20.85" customHeight="1" x14ac:dyDescent="0.25">
      <c r="B115" s="134" t="s">
        <v>878</v>
      </c>
      <c r="C115" s="134"/>
      <c r="D115" s="134"/>
      <c r="E115" s="134"/>
      <c r="F115" s="134"/>
      <c r="G115" s="134"/>
      <c r="H115" s="49"/>
      <c r="I115" s="49"/>
      <c r="J115" s="49">
        <v>15</v>
      </c>
    </row>
    <row r="116" spans="2:11" ht="20.85" customHeight="1" x14ac:dyDescent="0.25">
      <c r="B116" s="134" t="s">
        <v>879</v>
      </c>
      <c r="C116" s="134"/>
      <c r="D116" s="134"/>
      <c r="E116" s="134"/>
      <c r="F116" s="134"/>
      <c r="G116" s="134"/>
      <c r="H116" s="49"/>
      <c r="I116" s="49"/>
      <c r="J116" s="49">
        <v>15</v>
      </c>
    </row>
    <row r="117" spans="2:11" ht="20.85" customHeight="1" x14ac:dyDescent="0.25">
      <c r="B117" s="134" t="s">
        <v>880</v>
      </c>
      <c r="C117" s="134"/>
      <c r="D117" s="134"/>
      <c r="E117" s="134"/>
      <c r="F117" s="134"/>
      <c r="G117" s="134"/>
      <c r="H117" s="49"/>
      <c r="I117" s="49"/>
      <c r="J117" s="49">
        <v>16</v>
      </c>
    </row>
    <row r="118" spans="2:11" ht="20.85" customHeight="1" x14ac:dyDescent="0.25">
      <c r="B118" s="134" t="s">
        <v>881</v>
      </c>
      <c r="C118" s="134"/>
      <c r="D118" s="134"/>
      <c r="E118" s="134"/>
      <c r="F118" s="134"/>
      <c r="G118" s="134"/>
      <c r="H118" s="49"/>
      <c r="I118" s="49"/>
      <c r="J118" s="49">
        <v>16</v>
      </c>
    </row>
    <row r="119" spans="2:11" ht="20.85" customHeight="1" x14ac:dyDescent="0.25">
      <c r="B119" s="134" t="s">
        <v>882</v>
      </c>
      <c r="C119" s="134"/>
      <c r="D119" s="134"/>
      <c r="E119" s="134"/>
      <c r="F119" s="134"/>
      <c r="G119" s="134"/>
      <c r="H119" s="49"/>
      <c r="I119" s="49"/>
      <c r="J119" s="49">
        <v>17</v>
      </c>
    </row>
    <row r="120" spans="2:11" ht="20.85" customHeight="1" x14ac:dyDescent="0.25">
      <c r="B120" s="134" t="s">
        <v>883</v>
      </c>
      <c r="C120" s="134"/>
      <c r="D120" s="134"/>
      <c r="E120" s="134"/>
      <c r="F120" s="134"/>
      <c r="G120" s="134"/>
      <c r="H120" s="49"/>
      <c r="I120" s="49"/>
      <c r="J120" s="49">
        <v>17</v>
      </c>
    </row>
    <row r="121" spans="2:11" ht="20.85" customHeight="1" x14ac:dyDescent="0.25">
      <c r="B121" s="134" t="s">
        <v>884</v>
      </c>
      <c r="C121" s="134"/>
      <c r="D121" s="134"/>
      <c r="E121" s="134"/>
      <c r="F121" s="134"/>
      <c r="G121" s="134"/>
      <c r="H121" s="49"/>
      <c r="I121" s="49"/>
      <c r="J121" s="49">
        <v>18</v>
      </c>
    </row>
    <row r="122" spans="2:11" ht="20.85" customHeight="1" x14ac:dyDescent="0.25">
      <c r="B122" s="49"/>
      <c r="C122" s="49"/>
      <c r="D122" s="49"/>
      <c r="E122" s="49"/>
      <c r="F122" s="49"/>
      <c r="G122" s="49"/>
      <c r="H122" s="49"/>
      <c r="I122" s="49"/>
      <c r="J122" s="49"/>
      <c r="K122" s="49"/>
    </row>
    <row r="123" spans="2:11" ht="15" x14ac:dyDescent="0.25">
      <c r="B123" s="50"/>
      <c r="C123" s="49"/>
      <c r="D123" s="49"/>
      <c r="E123" s="49"/>
      <c r="F123" s="49"/>
      <c r="G123" s="49"/>
      <c r="H123" s="49"/>
      <c r="I123" s="49"/>
      <c r="J123" s="49"/>
      <c r="K123" s="314"/>
    </row>
    <row r="124" spans="2:11" ht="15" x14ac:dyDescent="0.25">
      <c r="B124" s="50" t="s">
        <v>610</v>
      </c>
      <c r="C124" s="49"/>
      <c r="D124" s="49"/>
      <c r="E124" s="49"/>
      <c r="F124" s="49"/>
      <c r="G124" s="49"/>
      <c r="H124" s="49"/>
      <c r="I124" s="49"/>
      <c r="J124" s="49"/>
      <c r="K124" s="314"/>
    </row>
    <row r="125" spans="2:11" ht="14.25" customHeight="1" x14ac:dyDescent="0.25">
      <c r="B125" s="1480"/>
      <c r="C125" s="1607"/>
      <c r="D125" s="1607"/>
      <c r="E125" s="1607"/>
      <c r="F125" s="1607"/>
      <c r="G125" s="1607"/>
      <c r="H125" s="1607"/>
      <c r="I125" s="1607"/>
      <c r="J125" s="1608"/>
      <c r="K125" s="148"/>
    </row>
    <row r="126" spans="2:11" ht="14.25" customHeight="1" x14ac:dyDescent="0.25">
      <c r="B126" s="1609"/>
      <c r="C126" s="1610"/>
      <c r="D126" s="1610"/>
      <c r="E126" s="1610"/>
      <c r="F126" s="1610"/>
      <c r="G126" s="1610"/>
      <c r="H126" s="1610"/>
      <c r="I126" s="1610"/>
      <c r="J126" s="1611"/>
      <c r="K126" s="148"/>
    </row>
    <row r="127" spans="2:11" ht="14.25" customHeight="1" x14ac:dyDescent="0.25">
      <c r="B127" s="1609"/>
      <c r="C127" s="1610"/>
      <c r="D127" s="1610"/>
      <c r="E127" s="1610"/>
      <c r="F127" s="1610"/>
      <c r="G127" s="1610"/>
      <c r="H127" s="1610"/>
      <c r="I127" s="1610"/>
      <c r="J127" s="1611"/>
      <c r="K127" s="148"/>
    </row>
    <row r="128" spans="2:11" ht="14.25" customHeight="1" x14ac:dyDescent="0.25">
      <c r="B128" s="1609"/>
      <c r="C128" s="1610"/>
      <c r="D128" s="1610"/>
      <c r="E128" s="1610"/>
      <c r="F128" s="1610"/>
      <c r="G128" s="1610"/>
      <c r="H128" s="1610"/>
      <c r="I128" s="1610"/>
      <c r="J128" s="1611"/>
      <c r="K128" s="148"/>
    </row>
    <row r="129" spans="2:11" ht="16.5" customHeight="1" x14ac:dyDescent="0.25">
      <c r="B129" s="1609"/>
      <c r="C129" s="1610"/>
      <c r="D129" s="1610"/>
      <c r="E129" s="1610"/>
      <c r="F129" s="1610"/>
      <c r="G129" s="1610"/>
      <c r="H129" s="1610"/>
      <c r="I129" s="1610"/>
      <c r="J129" s="1611"/>
      <c r="K129" s="148"/>
    </row>
    <row r="130" spans="2:11" ht="16.5" customHeight="1" x14ac:dyDescent="0.25">
      <c r="B130" s="1609"/>
      <c r="C130" s="1610"/>
      <c r="D130" s="1610"/>
      <c r="E130" s="1610"/>
      <c r="F130" s="1610"/>
      <c r="G130" s="1610"/>
      <c r="H130" s="1610"/>
      <c r="I130" s="1610"/>
      <c r="J130" s="1611"/>
      <c r="K130" s="148"/>
    </row>
    <row r="131" spans="2:11" ht="16.5" customHeight="1" x14ac:dyDescent="0.25">
      <c r="B131" s="1609"/>
      <c r="C131" s="1610"/>
      <c r="D131" s="1610"/>
      <c r="E131" s="1610"/>
      <c r="F131" s="1610"/>
      <c r="G131" s="1610"/>
      <c r="H131" s="1610"/>
      <c r="I131" s="1610"/>
      <c r="J131" s="1611"/>
      <c r="K131" s="148"/>
    </row>
    <row r="132" spans="2:11" ht="16.5" customHeight="1" x14ac:dyDescent="0.25">
      <c r="B132" s="1609"/>
      <c r="C132" s="1610"/>
      <c r="D132" s="1610"/>
      <c r="E132" s="1610"/>
      <c r="F132" s="1610"/>
      <c r="G132" s="1610"/>
      <c r="H132" s="1610"/>
      <c r="I132" s="1610"/>
      <c r="J132" s="1611"/>
      <c r="K132" s="148"/>
    </row>
    <row r="133" spans="2:11" ht="16.5" customHeight="1" x14ac:dyDescent="0.25">
      <c r="B133" s="1609"/>
      <c r="C133" s="1610"/>
      <c r="D133" s="1610"/>
      <c r="E133" s="1610"/>
      <c r="F133" s="1610"/>
      <c r="G133" s="1610"/>
      <c r="H133" s="1610"/>
      <c r="I133" s="1610"/>
      <c r="J133" s="1611"/>
      <c r="K133" s="148"/>
    </row>
    <row r="134" spans="2:11" ht="16.5" customHeight="1" x14ac:dyDescent="0.25">
      <c r="B134" s="1609"/>
      <c r="C134" s="1610"/>
      <c r="D134" s="1610"/>
      <c r="E134" s="1610"/>
      <c r="F134" s="1610"/>
      <c r="G134" s="1610"/>
      <c r="H134" s="1610"/>
      <c r="I134" s="1610"/>
      <c r="J134" s="1611"/>
      <c r="K134" s="148"/>
    </row>
    <row r="135" spans="2:11" ht="16.5" customHeight="1" x14ac:dyDescent="0.25">
      <c r="B135" s="1609"/>
      <c r="C135" s="1610"/>
      <c r="D135" s="1610"/>
      <c r="E135" s="1610"/>
      <c r="F135" s="1610"/>
      <c r="G135" s="1610"/>
      <c r="H135" s="1610"/>
      <c r="I135" s="1610"/>
      <c r="J135" s="1611"/>
      <c r="K135" s="148"/>
    </row>
    <row r="136" spans="2:11" ht="16.5" customHeight="1" x14ac:dyDescent="0.25">
      <c r="B136" s="1609"/>
      <c r="C136" s="1610"/>
      <c r="D136" s="1610"/>
      <c r="E136" s="1610"/>
      <c r="F136" s="1610"/>
      <c r="G136" s="1610"/>
      <c r="H136" s="1610"/>
      <c r="I136" s="1610"/>
      <c r="J136" s="1611"/>
      <c r="K136" s="148"/>
    </row>
    <row r="137" spans="2:11" ht="16.5" customHeight="1" x14ac:dyDescent="0.25">
      <c r="B137" s="1609"/>
      <c r="C137" s="1610"/>
      <c r="D137" s="1610"/>
      <c r="E137" s="1610"/>
      <c r="F137" s="1610"/>
      <c r="G137" s="1610"/>
      <c r="H137" s="1610"/>
      <c r="I137" s="1610"/>
      <c r="J137" s="1611"/>
      <c r="K137" s="148"/>
    </row>
    <row r="138" spans="2:11" ht="16.5" customHeight="1" x14ac:dyDescent="0.25">
      <c r="B138" s="1609"/>
      <c r="C138" s="1610"/>
      <c r="D138" s="1610"/>
      <c r="E138" s="1610"/>
      <c r="F138" s="1610"/>
      <c r="G138" s="1610"/>
      <c r="H138" s="1610"/>
      <c r="I138" s="1610"/>
      <c r="J138" s="1611"/>
      <c r="K138" s="148"/>
    </row>
    <row r="139" spans="2:11" ht="16.5" customHeight="1" x14ac:dyDescent="0.25">
      <c r="B139" s="1609"/>
      <c r="C139" s="1610"/>
      <c r="D139" s="1610"/>
      <c r="E139" s="1610"/>
      <c r="F139" s="1610"/>
      <c r="G139" s="1610"/>
      <c r="H139" s="1610"/>
      <c r="I139" s="1610"/>
      <c r="J139" s="1611"/>
      <c r="K139" s="148"/>
    </row>
    <row r="140" spans="2:11" ht="16.5" customHeight="1" x14ac:dyDescent="0.25">
      <c r="B140" s="1609"/>
      <c r="C140" s="1610"/>
      <c r="D140" s="1610"/>
      <c r="E140" s="1610"/>
      <c r="F140" s="1610"/>
      <c r="G140" s="1610"/>
      <c r="H140" s="1610"/>
      <c r="I140" s="1610"/>
      <c r="J140" s="1611"/>
      <c r="K140" s="148"/>
    </row>
    <row r="141" spans="2:11" ht="16.5" customHeight="1" x14ac:dyDescent="0.25">
      <c r="B141" s="1609"/>
      <c r="C141" s="1610"/>
      <c r="D141" s="1610"/>
      <c r="E141" s="1610"/>
      <c r="F141" s="1610"/>
      <c r="G141" s="1610"/>
      <c r="H141" s="1610"/>
      <c r="I141" s="1610"/>
      <c r="J141" s="1611"/>
      <c r="K141" s="148"/>
    </row>
    <row r="142" spans="2:11" ht="14.25" customHeight="1" x14ac:dyDescent="0.25">
      <c r="B142" s="1609"/>
      <c r="C142" s="1610"/>
      <c r="D142" s="1610"/>
      <c r="E142" s="1610"/>
      <c r="F142" s="1610"/>
      <c r="G142" s="1610"/>
      <c r="H142" s="1610"/>
      <c r="I142" s="1610"/>
      <c r="J142" s="1611"/>
      <c r="K142" s="148"/>
    </row>
    <row r="143" spans="2:11" ht="14.25" customHeight="1" x14ac:dyDescent="0.25">
      <c r="B143" s="1609"/>
      <c r="C143" s="1610"/>
      <c r="D143" s="1610"/>
      <c r="E143" s="1610"/>
      <c r="F143" s="1610"/>
      <c r="G143" s="1610"/>
      <c r="H143" s="1610"/>
      <c r="I143" s="1610"/>
      <c r="J143" s="1611"/>
      <c r="K143" s="148"/>
    </row>
    <row r="144" spans="2:11" ht="18" customHeight="1" x14ac:dyDescent="0.25">
      <c r="B144" s="1612"/>
      <c r="C144" s="1613"/>
      <c r="D144" s="1613"/>
      <c r="E144" s="1613"/>
      <c r="F144" s="1613"/>
      <c r="G144" s="1613"/>
      <c r="H144" s="1613"/>
      <c r="I144" s="1613"/>
      <c r="J144" s="1614"/>
      <c r="K144" s="148"/>
    </row>
    <row r="145" spans="2:11" ht="4.3499999999999996" customHeight="1" x14ac:dyDescent="0.25">
      <c r="B145" s="49"/>
      <c r="C145" s="49"/>
      <c r="D145" s="49"/>
      <c r="E145" s="49"/>
      <c r="F145" s="49"/>
      <c r="G145" s="49"/>
      <c r="H145" s="49"/>
      <c r="I145" s="49"/>
      <c r="J145" s="49"/>
      <c r="K145" s="49"/>
    </row>
    <row r="146" spans="2:11" ht="33" customHeight="1" x14ac:dyDescent="0.25">
      <c r="B146" s="49" t="s">
        <v>182</v>
      </c>
      <c r="C146" s="49"/>
      <c r="D146" s="49"/>
      <c r="E146" s="49"/>
      <c r="F146" s="49"/>
      <c r="G146" s="49"/>
      <c r="H146" s="49"/>
      <c r="I146" s="49"/>
      <c r="J146" s="49"/>
      <c r="K146" s="49"/>
    </row>
    <row r="147" spans="2:11" ht="14.25" customHeight="1" x14ac:dyDescent="0.25">
      <c r="B147" s="1479" t="s">
        <v>292</v>
      </c>
      <c r="C147" s="1479"/>
      <c r="D147" s="1479"/>
      <c r="E147" s="1479"/>
      <c r="F147" s="1479"/>
      <c r="G147" s="1479"/>
      <c r="H147" s="1479"/>
      <c r="I147" s="1479"/>
      <c r="J147" s="1479"/>
      <c r="K147" s="1479"/>
    </row>
    <row r="148" spans="2:11" ht="15" customHeight="1" x14ac:dyDescent="0.25">
      <c r="B148" s="1479"/>
      <c r="C148" s="1479"/>
      <c r="D148" s="1479"/>
      <c r="E148" s="1479"/>
      <c r="F148" s="1479"/>
      <c r="G148" s="1479"/>
      <c r="H148" s="1479"/>
      <c r="I148" s="1479"/>
      <c r="J148" s="1479"/>
      <c r="K148" s="1479"/>
    </row>
    <row r="149" spans="2:11" x14ac:dyDescent="0.25">
      <c r="B149" s="1479"/>
      <c r="C149" s="1479"/>
      <c r="D149" s="1479"/>
      <c r="E149" s="1479"/>
      <c r="F149" s="1479"/>
      <c r="G149" s="1479"/>
      <c r="H149" s="1479"/>
      <c r="I149" s="1479"/>
      <c r="J149" s="1479"/>
      <c r="K149" s="1479"/>
    </row>
    <row r="150" spans="2:11" ht="15" x14ac:dyDescent="0.25">
      <c r="B150" s="49"/>
      <c r="C150" s="49"/>
      <c r="D150" s="49"/>
      <c r="E150" s="49"/>
      <c r="F150" s="49"/>
      <c r="G150" s="49"/>
      <c r="H150" s="49"/>
      <c r="I150" s="49"/>
      <c r="J150" s="49"/>
      <c r="K150" s="49"/>
    </row>
    <row r="151" spans="2:11" ht="15" customHeight="1" x14ac:dyDescent="0.25">
      <c r="B151" s="49"/>
      <c r="C151" s="49"/>
      <c r="D151" s="49"/>
      <c r="E151" s="49"/>
      <c r="F151" s="49"/>
      <c r="G151" s="49"/>
      <c r="H151" s="49"/>
      <c r="I151" s="49"/>
      <c r="J151" s="49"/>
      <c r="K151" s="49"/>
    </row>
    <row r="152" spans="2:11" ht="15" customHeight="1" x14ac:dyDescent="0.25">
      <c r="B152" s="1303"/>
      <c r="C152" s="1303"/>
      <c r="D152" s="1303"/>
      <c r="E152" s="49"/>
      <c r="F152" s="49"/>
      <c r="G152" s="49"/>
      <c r="H152" s="49"/>
      <c r="I152" s="49"/>
      <c r="J152" s="49"/>
      <c r="K152" s="49"/>
    </row>
    <row r="153" spans="2:11" ht="25.5" customHeight="1" x14ac:dyDescent="0.25">
      <c r="B153" s="1444" t="s">
        <v>183</v>
      </c>
      <c r="C153" s="1444"/>
      <c r="D153" s="1444"/>
      <c r="E153" s="49"/>
      <c r="F153" s="49"/>
      <c r="G153" s="49"/>
      <c r="H153" s="49"/>
      <c r="I153" s="49"/>
      <c r="J153" s="49"/>
      <c r="K153" s="49"/>
    </row>
    <row r="154" spans="2:11" ht="15" x14ac:dyDescent="0.25">
      <c r="B154" s="49"/>
      <c r="C154" s="49"/>
      <c r="D154" s="49"/>
      <c r="E154" s="49"/>
      <c r="F154" s="49"/>
      <c r="G154" s="49"/>
      <c r="H154" s="49"/>
      <c r="I154" s="49"/>
      <c r="J154" s="49"/>
      <c r="K154" s="49"/>
    </row>
    <row r="155" spans="2:11" ht="15" customHeight="1" x14ac:dyDescent="0.25">
      <c r="B155" s="49"/>
      <c r="C155" s="49"/>
      <c r="D155" s="49"/>
      <c r="E155" s="49"/>
      <c r="F155" s="49"/>
      <c r="G155" s="49"/>
      <c r="H155" s="49"/>
      <c r="I155" s="49"/>
      <c r="J155" s="49"/>
      <c r="K155" s="49"/>
    </row>
    <row r="156" spans="2:11" ht="15" customHeight="1" x14ac:dyDescent="0.25">
      <c r="B156" s="53"/>
      <c r="C156" s="53"/>
      <c r="D156" s="53"/>
      <c r="E156" s="49"/>
      <c r="F156" s="49"/>
      <c r="G156" s="49"/>
      <c r="H156" s="49"/>
      <c r="I156" s="49"/>
      <c r="J156" s="49"/>
      <c r="K156" s="49"/>
    </row>
    <row r="157" spans="2:11" ht="25.5" customHeight="1" x14ac:dyDescent="0.25">
      <c r="B157" s="1444" t="s">
        <v>184</v>
      </c>
      <c r="C157" s="1444"/>
      <c r="D157" s="1444"/>
      <c r="E157" s="49"/>
      <c r="F157" s="49"/>
      <c r="G157" s="49"/>
      <c r="H157" s="49"/>
      <c r="I157" s="49"/>
      <c r="J157" s="49"/>
      <c r="K157" s="49"/>
    </row>
    <row r="158" spans="2:11" ht="15" x14ac:dyDescent="0.25">
      <c r="B158" s="49"/>
      <c r="C158" s="49"/>
      <c r="D158" s="49"/>
      <c r="E158" s="49"/>
      <c r="F158" s="49"/>
      <c r="G158" s="49"/>
      <c r="H158" s="49"/>
      <c r="I158" s="49"/>
      <c r="J158" s="49"/>
      <c r="K158" s="49"/>
    </row>
    <row r="159" spans="2:11" ht="15" x14ac:dyDescent="0.25">
      <c r="B159" s="49"/>
      <c r="C159" s="49"/>
      <c r="D159" s="49"/>
      <c r="E159" s="49"/>
      <c r="F159" s="49"/>
      <c r="G159" s="49"/>
      <c r="H159" s="49"/>
      <c r="I159" s="49"/>
      <c r="J159" s="49"/>
      <c r="K159" s="49"/>
    </row>
    <row r="160" spans="2:11" ht="15" x14ac:dyDescent="0.25">
      <c r="B160" s="53"/>
      <c r="C160" s="53"/>
      <c r="D160" s="53"/>
      <c r="E160" s="49"/>
      <c r="F160" s="49"/>
      <c r="G160" s="49"/>
      <c r="H160" s="49"/>
      <c r="I160" s="49"/>
      <c r="J160" s="49"/>
      <c r="K160" s="49"/>
    </row>
    <row r="161" spans="2:11" ht="25.5" customHeight="1" x14ac:dyDescent="0.25">
      <c r="B161" s="1444" t="s">
        <v>185</v>
      </c>
      <c r="C161" s="1444"/>
      <c r="D161" s="1444"/>
      <c r="E161" s="49"/>
      <c r="F161" s="49"/>
      <c r="G161" s="54" t="s">
        <v>186</v>
      </c>
      <c r="H161" s="1303"/>
      <c r="I161" s="1303"/>
      <c r="J161" s="49"/>
      <c r="K161" s="49"/>
    </row>
    <row r="162" spans="2:11" ht="15" x14ac:dyDescent="0.25">
      <c r="B162" s="49"/>
      <c r="C162" s="49"/>
      <c r="D162" s="49"/>
      <c r="E162" s="49"/>
      <c r="F162" s="49"/>
      <c r="G162" s="49"/>
      <c r="H162" s="49"/>
      <c r="I162" s="49"/>
      <c r="J162" s="49"/>
      <c r="K162" s="49"/>
    </row>
    <row r="163" spans="2:11" ht="15" x14ac:dyDescent="0.25">
      <c r="B163" s="49"/>
      <c r="C163" s="49"/>
      <c r="D163" s="49"/>
      <c r="E163" s="49"/>
      <c r="F163" s="49"/>
      <c r="G163" s="49"/>
      <c r="H163" s="49"/>
      <c r="I163" s="49"/>
      <c r="J163" s="49"/>
      <c r="K163" s="49"/>
    </row>
    <row r="164" spans="2:11" ht="15" x14ac:dyDescent="0.25">
      <c r="B164" s="55" t="s">
        <v>304</v>
      </c>
      <c r="C164" s="49"/>
      <c r="D164" s="49"/>
      <c r="E164" s="49"/>
      <c r="F164" s="49"/>
      <c r="G164" s="49"/>
      <c r="H164" s="49"/>
      <c r="I164" s="49"/>
      <c r="J164" s="49"/>
      <c r="K164" s="56"/>
    </row>
    <row r="165" spans="2:11" ht="14.25" customHeight="1" x14ac:dyDescent="0.25">
      <c r="B165" s="1344" t="s">
        <v>424</v>
      </c>
      <c r="C165" s="1344"/>
      <c r="D165" s="1344"/>
      <c r="E165" s="1344"/>
      <c r="F165" s="1344"/>
      <c r="G165" s="1344"/>
      <c r="H165" s="1344"/>
      <c r="I165" s="1344"/>
      <c r="J165" s="1344"/>
      <c r="K165" s="1344"/>
    </row>
    <row r="166" spans="2:11" x14ac:dyDescent="0.25">
      <c r="B166" s="1344"/>
      <c r="C166" s="1344"/>
      <c r="D166" s="1344"/>
      <c r="E166" s="1344"/>
      <c r="F166" s="1344"/>
      <c r="G166" s="1344"/>
      <c r="H166" s="1344"/>
      <c r="I166" s="1344"/>
      <c r="J166" s="1344"/>
      <c r="K166" s="1344"/>
    </row>
    <row r="167" spans="2:11" x14ac:dyDescent="0.25">
      <c r="B167" s="1344"/>
      <c r="C167" s="1344"/>
      <c r="D167" s="1344"/>
      <c r="E167" s="1344"/>
      <c r="F167" s="1344"/>
      <c r="G167" s="1344"/>
      <c r="H167" s="1344"/>
      <c r="I167" s="1344"/>
      <c r="J167" s="1344"/>
      <c r="K167" s="1344"/>
    </row>
    <row r="168" spans="2:11" ht="15" x14ac:dyDescent="0.25">
      <c r="B168" s="50" t="s">
        <v>307</v>
      </c>
      <c r="C168" s="49"/>
      <c r="D168" s="49"/>
      <c r="E168" s="49"/>
      <c r="F168" s="49"/>
      <c r="G168" s="49"/>
      <c r="H168" s="49"/>
      <c r="I168" s="49"/>
      <c r="J168" s="49"/>
      <c r="K168" s="56"/>
    </row>
    <row r="169" spans="2:11" ht="24.75" customHeight="1" x14ac:dyDescent="0.25">
      <c r="B169" s="1447" t="s">
        <v>842</v>
      </c>
      <c r="C169" s="1447"/>
      <c r="D169" s="1447"/>
      <c r="E169" s="1447"/>
      <c r="F169" s="1447"/>
      <c r="G169" s="1447"/>
      <c r="H169" s="1447"/>
      <c r="I169" s="1447"/>
      <c r="J169" s="1447"/>
      <c r="K169" s="1447"/>
    </row>
    <row r="170" spans="2:11" x14ac:dyDescent="0.25">
      <c r="B170" s="1447"/>
      <c r="C170" s="1447"/>
      <c r="D170" s="1447"/>
      <c r="E170" s="1447"/>
      <c r="F170" s="1447"/>
      <c r="G170" s="1447"/>
      <c r="H170" s="1447"/>
      <c r="I170" s="1447"/>
      <c r="J170" s="1447"/>
      <c r="K170" s="1447"/>
    </row>
    <row r="171" spans="2:11" ht="15" x14ac:dyDescent="0.25">
      <c r="B171" s="57"/>
      <c r="C171" s="49"/>
      <c r="D171" s="49"/>
      <c r="E171" s="49"/>
      <c r="F171" s="49"/>
      <c r="G171" s="49"/>
      <c r="H171" s="49"/>
      <c r="I171" s="49"/>
      <c r="J171" s="49"/>
      <c r="K171" s="49"/>
    </row>
    <row r="172" spans="2:11" ht="19.7" customHeight="1" x14ac:dyDescent="0.25">
      <c r="B172" s="1222" t="s">
        <v>843</v>
      </c>
      <c r="C172" s="1222"/>
      <c r="D172" s="1222"/>
      <c r="E172" s="1222"/>
      <c r="F172" s="1222"/>
      <c r="G172" s="1222"/>
      <c r="H172" s="1222"/>
      <c r="I172" s="1222"/>
      <c r="J172" s="1222"/>
      <c r="K172" s="66"/>
    </row>
    <row r="173" spans="2:11" ht="27" customHeight="1" x14ac:dyDescent="0.25">
      <c r="B173" s="1226" t="s">
        <v>844</v>
      </c>
      <c r="C173" s="1354"/>
      <c r="D173" s="1227"/>
      <c r="E173" s="1702"/>
      <c r="F173" s="1703"/>
      <c r="G173" s="1703"/>
      <c r="H173" s="1703"/>
      <c r="I173" s="1703"/>
      <c r="J173" s="1704"/>
      <c r="K173" s="172"/>
    </row>
    <row r="174" spans="2:11" ht="15" x14ac:dyDescent="0.25">
      <c r="B174" s="1448" t="s">
        <v>83</v>
      </c>
      <c r="C174" s="1449"/>
      <c r="D174" s="1700"/>
      <c r="E174" s="1702"/>
      <c r="F174" s="1703"/>
      <c r="G174" s="1703"/>
      <c r="H174" s="1703"/>
      <c r="I174" s="1703"/>
      <c r="J174" s="1704"/>
      <c r="K174" s="172"/>
    </row>
    <row r="175" spans="2:11" ht="15" x14ac:dyDescent="0.25">
      <c r="B175" s="1448" t="s">
        <v>274</v>
      </c>
      <c r="C175" s="1449"/>
      <c r="D175" s="1700"/>
      <c r="E175" s="1702"/>
      <c r="F175" s="1703"/>
      <c r="G175" s="1703"/>
      <c r="H175" s="1703"/>
      <c r="I175" s="1703"/>
      <c r="J175" s="1704"/>
      <c r="K175" s="172"/>
    </row>
    <row r="176" spans="2:11" ht="15" x14ac:dyDescent="0.25">
      <c r="B176" s="789" t="s">
        <v>84</v>
      </c>
      <c r="C176" s="790"/>
      <c r="D176" s="791"/>
      <c r="E176" s="795"/>
      <c r="F176" s="796"/>
      <c r="G176" s="796"/>
      <c r="H176" s="796"/>
      <c r="I176" s="796"/>
      <c r="J176" s="797"/>
      <c r="K176" s="172"/>
    </row>
    <row r="177" spans="2:11" ht="15" x14ac:dyDescent="0.25">
      <c r="B177" s="792"/>
      <c r="C177" s="793"/>
      <c r="D177" s="794"/>
      <c r="E177" s="234"/>
      <c r="F177" s="152"/>
      <c r="G177" s="152"/>
      <c r="H177" s="152"/>
      <c r="I177" s="152"/>
      <c r="J177" s="798"/>
      <c r="K177" s="172"/>
    </row>
    <row r="178" spans="2:11" ht="15" x14ac:dyDescent="0.25">
      <c r="B178" s="792"/>
      <c r="C178" s="793"/>
      <c r="D178" s="794"/>
      <c r="E178" s="234"/>
      <c r="F178" s="152"/>
      <c r="G178" s="152"/>
      <c r="H178" s="152"/>
      <c r="I178" s="152"/>
      <c r="J178" s="798"/>
      <c r="K178" s="172"/>
    </row>
    <row r="179" spans="2:11" ht="18" customHeight="1" x14ac:dyDescent="0.25">
      <c r="B179" s="1226" t="s">
        <v>680</v>
      </c>
      <c r="C179" s="1354"/>
      <c r="D179" s="1227"/>
      <c r="E179" s="1551"/>
      <c r="F179" s="1551"/>
      <c r="G179" s="1551"/>
      <c r="H179" s="1551"/>
      <c r="I179" s="1551"/>
      <c r="J179" s="1551"/>
      <c r="K179" s="172"/>
    </row>
    <row r="180" spans="2:11" ht="15" customHeight="1" x14ac:dyDescent="0.25">
      <c r="B180" s="1448" t="s">
        <v>86</v>
      </c>
      <c r="C180" s="1449"/>
      <c r="D180" s="1700"/>
      <c r="E180" s="1702"/>
      <c r="F180" s="1703"/>
      <c r="G180" s="1703"/>
      <c r="H180" s="1703"/>
      <c r="I180" s="1703"/>
      <c r="J180" s="1704"/>
      <c r="K180" s="172"/>
    </row>
    <row r="181" spans="2:11" ht="34.5" customHeight="1" x14ac:dyDescent="0.25">
      <c r="B181" s="1226" t="s">
        <v>840</v>
      </c>
      <c r="C181" s="1354"/>
      <c r="D181" s="1227"/>
      <c r="E181" s="1702"/>
      <c r="F181" s="1703"/>
      <c r="G181" s="1703"/>
      <c r="H181" s="1703"/>
      <c r="I181" s="1703"/>
      <c r="J181" s="1704"/>
      <c r="K181" s="172"/>
    </row>
    <row r="182" spans="2:11" ht="16.5" customHeight="1" x14ac:dyDescent="0.25">
      <c r="B182" s="59"/>
      <c r="C182" s="59"/>
      <c r="D182" s="59"/>
      <c r="E182" s="60"/>
      <c r="F182" s="60"/>
      <c r="G182" s="60"/>
      <c r="H182" s="60"/>
      <c r="I182" s="60"/>
      <c r="J182" s="60"/>
      <c r="K182" s="60"/>
    </row>
    <row r="183" spans="2:11" ht="24.75" customHeight="1" x14ac:dyDescent="0.25">
      <c r="B183" s="1478" t="s">
        <v>845</v>
      </c>
      <c r="C183" s="1478"/>
      <c r="D183" s="1478"/>
      <c r="E183" s="1478"/>
      <c r="F183" s="1478"/>
      <c r="G183" s="1478"/>
      <c r="H183" s="1478"/>
      <c r="I183" s="1478"/>
      <c r="J183" s="1478"/>
      <c r="K183" s="1478"/>
    </row>
    <row r="184" spans="2:11" ht="15" x14ac:dyDescent="0.25">
      <c r="B184" s="63"/>
      <c r="C184" s="59"/>
      <c r="D184" s="59"/>
      <c r="E184" s="60"/>
      <c r="F184" s="60"/>
      <c r="G184" s="60"/>
      <c r="H184" s="60"/>
      <c r="I184" s="60"/>
      <c r="J184" s="60"/>
      <c r="K184" s="60"/>
    </row>
    <row r="185" spans="2:11" ht="15" x14ac:dyDescent="0.25">
      <c r="B185" s="50" t="s">
        <v>308</v>
      </c>
      <c r="C185" s="64"/>
      <c r="D185" s="64"/>
      <c r="E185" s="60"/>
      <c r="F185" s="60"/>
      <c r="G185" s="60"/>
      <c r="H185" s="60"/>
      <c r="I185" s="60"/>
      <c r="J185" s="60"/>
      <c r="K185" s="65"/>
    </row>
    <row r="186" spans="2:11" ht="6.75" customHeight="1" x14ac:dyDescent="0.25">
      <c r="B186" s="1598" t="s">
        <v>306</v>
      </c>
      <c r="C186" s="1598"/>
      <c r="D186" s="1598"/>
      <c r="E186" s="1598"/>
      <c r="F186" s="1598"/>
      <c r="G186" s="1598"/>
      <c r="H186" s="1598"/>
      <c r="I186" s="1598"/>
      <c r="J186" s="1598"/>
      <c r="K186" s="62"/>
    </row>
    <row r="187" spans="2:11" ht="14.25" customHeight="1" x14ac:dyDescent="0.25">
      <c r="B187" s="1598"/>
      <c r="C187" s="1598"/>
      <c r="D187" s="1598"/>
      <c r="E187" s="1598"/>
      <c r="F187" s="1598"/>
      <c r="G187" s="1598"/>
      <c r="H187" s="1598"/>
      <c r="I187" s="1598"/>
      <c r="J187" s="1598"/>
      <c r="K187" s="62"/>
    </row>
    <row r="188" spans="2:11" ht="14.25" customHeight="1" x14ac:dyDescent="0.25">
      <c r="B188" s="1598"/>
      <c r="C188" s="1598"/>
      <c r="D188" s="1598"/>
      <c r="E188" s="1598"/>
      <c r="F188" s="1598"/>
      <c r="G188" s="1598"/>
      <c r="H188" s="1598"/>
      <c r="I188" s="1598"/>
      <c r="J188" s="1598"/>
      <c r="K188" s="62"/>
    </row>
    <row r="189" spans="2:11" ht="14.25" customHeight="1" x14ac:dyDescent="0.25">
      <c r="B189" s="1598"/>
      <c r="C189" s="1598"/>
      <c r="D189" s="1598"/>
      <c r="E189" s="1598"/>
      <c r="F189" s="1598"/>
      <c r="G189" s="1598"/>
      <c r="H189" s="1598"/>
      <c r="I189" s="1598"/>
      <c r="J189" s="1598"/>
      <c r="K189" s="62"/>
    </row>
    <row r="190" spans="2:11" ht="14.25" customHeight="1" x14ac:dyDescent="0.25">
      <c r="B190" s="1598"/>
      <c r="C190" s="1598"/>
      <c r="D190" s="1598"/>
      <c r="E190" s="1598"/>
      <c r="F190" s="1598"/>
      <c r="G190" s="1598"/>
      <c r="H190" s="1598"/>
      <c r="I190" s="1598"/>
      <c r="J190" s="1598"/>
      <c r="K190" s="62"/>
    </row>
    <row r="191" spans="2:11" ht="15" x14ac:dyDescent="0.25">
      <c r="B191" s="1598"/>
      <c r="C191" s="1598"/>
      <c r="D191" s="1598"/>
      <c r="E191" s="1701"/>
      <c r="F191" s="1701"/>
      <c r="G191" s="1701"/>
      <c r="H191" s="1701"/>
      <c r="I191" s="1701"/>
      <c r="J191" s="1701"/>
      <c r="K191" s="1701"/>
    </row>
    <row r="192" spans="2:11" ht="19.5" customHeight="1" x14ac:dyDescent="0.25">
      <c r="B192" s="1269" t="s">
        <v>689</v>
      </c>
      <c r="C192" s="1269"/>
      <c r="D192" s="1269"/>
      <c r="E192" s="1269"/>
      <c r="F192" s="1269"/>
      <c r="G192" s="1269"/>
      <c r="H192" s="1269"/>
      <c r="I192" s="1269"/>
      <c r="J192" s="1269"/>
      <c r="K192" s="66"/>
    </row>
    <row r="193" spans="2:11" ht="21.75" customHeight="1" x14ac:dyDescent="0.25">
      <c r="B193" s="1300" t="s">
        <v>78</v>
      </c>
      <c r="C193" s="1301"/>
      <c r="D193" s="1215" t="s">
        <v>79</v>
      </c>
      <c r="E193" s="1216"/>
      <c r="F193" s="1318" t="s">
        <v>569</v>
      </c>
      <c r="G193" s="1319"/>
      <c r="H193" s="1319"/>
      <c r="I193" s="1320"/>
      <c r="J193" s="298" t="s">
        <v>570</v>
      </c>
      <c r="K193" s="49"/>
    </row>
    <row r="194" spans="2:11" ht="15" x14ac:dyDescent="0.25">
      <c r="B194" s="1283" t="str">
        <f>'Q 1'!B201</f>
        <v xml:space="preserve">WUL² audit </v>
      </c>
      <c r="C194" s="1284"/>
      <c r="D194" s="1562"/>
      <c r="E194" s="1563"/>
      <c r="F194" s="1562"/>
      <c r="G194" s="1719"/>
      <c r="H194" s="1719"/>
      <c r="I194" s="1563"/>
      <c r="J194" s="482"/>
      <c r="K194" s="49"/>
    </row>
    <row r="195" spans="2:11" ht="15" x14ac:dyDescent="0.25">
      <c r="B195" s="1283" t="str">
        <f>'Q 1'!B202</f>
        <v xml:space="preserve">GN704 audit </v>
      </c>
      <c r="C195" s="1284"/>
      <c r="D195" s="1562"/>
      <c r="E195" s="1563"/>
      <c r="F195" s="1562"/>
      <c r="G195" s="1719"/>
      <c r="H195" s="1719"/>
      <c r="I195" s="1563"/>
      <c r="J195" s="482"/>
      <c r="K195" s="49"/>
    </row>
    <row r="196" spans="2:11" ht="15" x14ac:dyDescent="0.25">
      <c r="B196" s="1310" t="s">
        <v>275</v>
      </c>
      <c r="C196" s="1310"/>
      <c r="D196" s="1562"/>
      <c r="E196" s="1563"/>
      <c r="F196" s="1562"/>
      <c r="G196" s="1719"/>
      <c r="H196" s="1719"/>
      <c r="I196" s="1563"/>
      <c r="J196" s="482"/>
      <c r="K196" s="49"/>
    </row>
    <row r="197" spans="2:11" ht="15" x14ac:dyDescent="0.25">
      <c r="B197" s="1310" t="s">
        <v>229</v>
      </c>
      <c r="C197" s="1310"/>
      <c r="D197" s="1562"/>
      <c r="E197" s="1563"/>
      <c r="F197" s="1562"/>
      <c r="G197" s="1719"/>
      <c r="H197" s="1719"/>
      <c r="I197" s="1563"/>
      <c r="J197" s="482"/>
      <c r="K197" s="49"/>
    </row>
    <row r="198" spans="2:11" ht="15" x14ac:dyDescent="0.25">
      <c r="B198" s="1310" t="s">
        <v>69</v>
      </c>
      <c r="C198" s="1310"/>
      <c r="D198" s="1562"/>
      <c r="E198" s="1563"/>
      <c r="F198" s="1562"/>
      <c r="G198" s="1719"/>
      <c r="H198" s="1719"/>
      <c r="I198" s="1563"/>
      <c r="J198" s="482"/>
      <c r="K198" s="49"/>
    </row>
    <row r="199" spans="2:11" ht="15" x14ac:dyDescent="0.25">
      <c r="B199" s="1283" t="s">
        <v>647</v>
      </c>
      <c r="C199" s="1284"/>
      <c r="D199" s="1562"/>
      <c r="E199" s="1563"/>
      <c r="F199" s="1562"/>
      <c r="G199" s="1719"/>
      <c r="H199" s="1719"/>
      <c r="I199" s="1563"/>
      <c r="J199" s="482"/>
      <c r="K199" s="49"/>
    </row>
    <row r="200" spans="2:11" ht="15" x14ac:dyDescent="0.25">
      <c r="B200" s="77"/>
      <c r="C200" s="77"/>
      <c r="D200" s="399"/>
      <c r="E200" s="399"/>
      <c r="F200" s="399"/>
      <c r="G200" s="399"/>
      <c r="H200" s="399"/>
      <c r="I200" s="399"/>
      <c r="J200" s="150"/>
      <c r="K200" s="49"/>
    </row>
    <row r="201" spans="2:11" ht="3" customHeight="1" x14ac:dyDescent="0.25">
      <c r="B201" s="49"/>
      <c r="C201" s="49"/>
      <c r="D201" s="49"/>
      <c r="E201" s="49"/>
      <c r="F201" s="49"/>
      <c r="G201" s="49"/>
      <c r="H201" s="49"/>
      <c r="I201" s="49"/>
      <c r="J201" s="49"/>
      <c r="K201" s="49"/>
    </row>
    <row r="202" spans="2:11" s="41" customFormat="1" ht="19.7" customHeight="1" x14ac:dyDescent="0.25">
      <c r="B202" s="1222" t="s">
        <v>688</v>
      </c>
      <c r="C202" s="1222"/>
      <c r="D202" s="1222"/>
      <c r="E202" s="1222"/>
      <c r="F202" s="1222"/>
      <c r="G202" s="1222"/>
      <c r="H202" s="1222"/>
      <c r="I202" s="1222"/>
      <c r="J202" s="1222"/>
      <c r="K202" s="66"/>
    </row>
    <row r="203" spans="2:11" ht="10.15" customHeight="1" x14ac:dyDescent="0.25">
      <c r="B203" s="1300" t="s">
        <v>78</v>
      </c>
      <c r="C203" s="1301"/>
      <c r="D203" s="1300" t="s">
        <v>91</v>
      </c>
      <c r="E203" s="1301"/>
      <c r="F203" s="1238" t="s">
        <v>98</v>
      </c>
      <c r="G203" s="1239"/>
      <c r="H203" s="1239"/>
      <c r="I203" s="1239"/>
      <c r="J203" s="1279"/>
      <c r="K203" s="165"/>
    </row>
    <row r="204" spans="2:11" ht="12" customHeight="1" x14ac:dyDescent="0.25">
      <c r="B204" s="1310" t="s">
        <v>576</v>
      </c>
      <c r="C204" s="1310"/>
      <c r="D204" s="1512"/>
      <c r="E204" s="1513"/>
      <c r="F204" s="1583"/>
      <c r="G204" s="1584"/>
      <c r="H204" s="1584"/>
      <c r="I204" s="1584"/>
      <c r="J204" s="1585"/>
      <c r="K204" s="70"/>
    </row>
    <row r="205" spans="2:11" ht="12" customHeight="1" x14ac:dyDescent="0.25">
      <c r="B205" s="1283" t="s">
        <v>574</v>
      </c>
      <c r="C205" s="1284"/>
      <c r="D205" s="1512"/>
      <c r="E205" s="1513"/>
      <c r="F205" s="1583"/>
      <c r="G205" s="1584"/>
      <c r="H205" s="1584"/>
      <c r="I205" s="1584"/>
      <c r="J205" s="1585"/>
      <c r="K205" s="70"/>
    </row>
    <row r="206" spans="2:11" ht="12" customHeight="1" x14ac:dyDescent="0.25">
      <c r="B206" s="1310" t="s">
        <v>275</v>
      </c>
      <c r="C206" s="1310"/>
      <c r="D206" s="1512"/>
      <c r="E206" s="1513"/>
      <c r="F206" s="1583"/>
      <c r="G206" s="1584"/>
      <c r="H206" s="1584"/>
      <c r="I206" s="1584"/>
      <c r="J206" s="1585"/>
      <c r="K206" s="70"/>
    </row>
    <row r="207" spans="2:11" ht="12" customHeight="1" x14ac:dyDescent="0.25">
      <c r="B207" s="1310" t="s">
        <v>229</v>
      </c>
      <c r="C207" s="1310"/>
      <c r="D207" s="1512"/>
      <c r="E207" s="1513"/>
      <c r="F207" s="1583"/>
      <c r="G207" s="1584"/>
      <c r="H207" s="1584"/>
      <c r="I207" s="1584"/>
      <c r="J207" s="1585"/>
      <c r="K207" s="70"/>
    </row>
    <row r="208" spans="2:11" ht="12" customHeight="1" x14ac:dyDescent="0.25">
      <c r="B208" s="1310" t="s">
        <v>69</v>
      </c>
      <c r="C208" s="1310"/>
      <c r="D208" s="1512"/>
      <c r="E208" s="1513"/>
      <c r="F208" s="1583"/>
      <c r="G208" s="1584"/>
      <c r="H208" s="1584"/>
      <c r="I208" s="1584"/>
      <c r="J208" s="1585"/>
      <c r="K208" s="70"/>
    </row>
    <row r="209" spans="2:11" ht="12" customHeight="1" x14ac:dyDescent="0.25">
      <c r="B209" s="1283" t="s">
        <v>70</v>
      </c>
      <c r="C209" s="1284"/>
      <c r="D209" s="1512"/>
      <c r="E209" s="1513"/>
      <c r="F209" s="1583"/>
      <c r="G209" s="1584"/>
      <c r="H209" s="1584"/>
      <c r="I209" s="1584"/>
      <c r="J209" s="1585"/>
      <c r="K209" s="70"/>
    </row>
    <row r="210" spans="2:11" ht="12" customHeight="1" x14ac:dyDescent="0.25">
      <c r="B210" s="77"/>
      <c r="C210" s="77"/>
      <c r="D210" s="806"/>
      <c r="E210" s="806"/>
      <c r="F210" s="807"/>
      <c r="G210" s="807"/>
      <c r="H210" s="807"/>
      <c r="I210" s="807"/>
      <c r="J210" s="807"/>
      <c r="K210" s="71"/>
    </row>
    <row r="211" spans="2:11" ht="12" customHeight="1" x14ac:dyDescent="0.25">
      <c r="B211" s="50" t="s">
        <v>695</v>
      </c>
      <c r="C211" s="77"/>
      <c r="D211" s="806"/>
      <c r="E211" s="806"/>
      <c r="F211" s="807"/>
      <c r="G211" s="807"/>
      <c r="H211" s="807"/>
      <c r="I211" s="807"/>
      <c r="J211" s="807"/>
      <c r="K211" s="71"/>
    </row>
    <row r="212" spans="2:11" ht="45" customHeight="1" x14ac:dyDescent="0.25">
      <c r="B212" s="1291" t="s">
        <v>685</v>
      </c>
      <c r="C212" s="1291"/>
      <c r="D212" s="1291"/>
      <c r="E212" s="1291"/>
      <c r="F212" s="1291"/>
      <c r="G212" s="1291"/>
      <c r="H212" s="1291"/>
      <c r="I212" s="1291"/>
      <c r="J212" s="1291"/>
      <c r="K212" s="71"/>
    </row>
    <row r="213" spans="2:11" ht="10.15" customHeight="1" x14ac:dyDescent="0.25">
      <c r="B213" s="77"/>
      <c r="C213" s="77"/>
      <c r="D213" s="342"/>
      <c r="E213" s="342"/>
      <c r="F213" s="770"/>
      <c r="G213" s="770"/>
      <c r="H213" s="770"/>
      <c r="I213" s="770"/>
      <c r="J213" s="770"/>
      <c r="K213" s="71"/>
    </row>
    <row r="214" spans="2:11" ht="15" x14ac:dyDescent="0.25">
      <c r="B214" s="1715" t="s">
        <v>692</v>
      </c>
      <c r="C214" s="1715"/>
      <c r="D214" s="1715"/>
      <c r="E214" s="1715"/>
      <c r="F214" s="1715"/>
      <c r="G214" s="1715"/>
      <c r="H214" s="1715"/>
      <c r="I214" s="1715"/>
      <c r="J214" s="1715"/>
      <c r="K214" s="49"/>
    </row>
    <row r="215" spans="2:11" ht="32.25" customHeight="1" x14ac:dyDescent="0.25">
      <c r="B215" s="403" t="s">
        <v>565</v>
      </c>
      <c r="C215" s="402" t="s">
        <v>566</v>
      </c>
      <c r="D215" s="404" t="s">
        <v>577</v>
      </c>
      <c r="E215" s="1711" t="s">
        <v>222</v>
      </c>
      <c r="F215" s="1712"/>
      <c r="G215" s="1716" t="s">
        <v>568</v>
      </c>
      <c r="H215" s="1717"/>
      <c r="I215" s="1717"/>
      <c r="J215" s="1718"/>
      <c r="K215" s="56" t="e">
        <f>ThisPage</f>
        <v>#NAME?</v>
      </c>
    </row>
    <row r="216" spans="2:11" ht="15" x14ac:dyDescent="0.25">
      <c r="B216" s="481"/>
      <c r="C216" s="521"/>
      <c r="D216" s="481"/>
      <c r="E216" s="1536"/>
      <c r="F216" s="1538"/>
      <c r="G216" s="1536"/>
      <c r="H216" s="1537"/>
      <c r="I216" s="1537"/>
      <c r="J216" s="1538"/>
      <c r="K216" s="182"/>
    </row>
    <row r="217" spans="2:11" s="174" customFormat="1" ht="15" customHeight="1" x14ac:dyDescent="0.25">
      <c r="B217" s="150"/>
      <c r="C217" s="150"/>
      <c r="D217" s="150"/>
      <c r="E217" s="391"/>
      <c r="F217" s="391"/>
      <c r="G217" s="391"/>
      <c r="H217" s="391"/>
      <c r="I217" s="391"/>
      <c r="J217" s="391"/>
      <c r="K217" s="150"/>
    </row>
    <row r="218" spans="2:11" s="174" customFormat="1" ht="15" x14ac:dyDescent="0.25">
      <c r="B218" s="51" t="s">
        <v>699</v>
      </c>
      <c r="C218" s="51"/>
      <c r="D218" s="51"/>
      <c r="E218" s="51"/>
      <c r="F218" s="51"/>
      <c r="G218" s="51"/>
      <c r="H218" s="49"/>
      <c r="I218" s="49"/>
      <c r="J218" s="49"/>
      <c r="K218" s="56" t="e">
        <f>ThisPage</f>
        <v>#NAME?</v>
      </c>
    </row>
    <row r="219" spans="2:11" s="174" customFormat="1" x14ac:dyDescent="0.25">
      <c r="B219" s="1317" t="s">
        <v>613</v>
      </c>
      <c r="C219" s="1317"/>
      <c r="D219" s="1317"/>
      <c r="E219" s="1317"/>
      <c r="F219" s="1317"/>
      <c r="G219" s="1317"/>
      <c r="H219" s="1317"/>
      <c r="I219" s="1317"/>
      <c r="J219" s="1317"/>
      <c r="K219" s="1317"/>
    </row>
    <row r="220" spans="2:11" s="174" customFormat="1" x14ac:dyDescent="0.25">
      <c r="B220" s="1317"/>
      <c r="C220" s="1317"/>
      <c r="D220" s="1317"/>
      <c r="E220" s="1317"/>
      <c r="F220" s="1317"/>
      <c r="G220" s="1317"/>
      <c r="H220" s="1317"/>
      <c r="I220" s="1317"/>
      <c r="J220" s="1317"/>
      <c r="K220" s="1317"/>
    </row>
    <row r="221" spans="2:11" s="174" customFormat="1" x14ac:dyDescent="0.25">
      <c r="B221" s="1317"/>
      <c r="C221" s="1317"/>
      <c r="D221" s="1317"/>
      <c r="E221" s="1317"/>
      <c r="F221" s="1317"/>
      <c r="G221" s="1317"/>
      <c r="H221" s="1317"/>
      <c r="I221" s="1317"/>
      <c r="J221" s="1317"/>
      <c r="K221" s="1317"/>
    </row>
    <row r="222" spans="2:11" s="174" customFormat="1" ht="10.9" customHeight="1" x14ac:dyDescent="0.25">
      <c r="B222" s="150"/>
      <c r="C222" s="150"/>
      <c r="D222" s="150"/>
      <c r="E222" s="391"/>
      <c r="F222" s="391"/>
      <c r="G222" s="391"/>
      <c r="H222" s="391"/>
      <c r="I222" s="391"/>
      <c r="J222" s="391"/>
      <c r="K222" s="150"/>
    </row>
    <row r="223" spans="2:11" ht="19.7" customHeight="1" x14ac:dyDescent="0.25">
      <c r="B223" s="1222" t="s">
        <v>704</v>
      </c>
      <c r="C223" s="1222"/>
      <c r="D223" s="1222"/>
      <c r="E223" s="1222"/>
      <c r="F223" s="1222"/>
      <c r="G223" s="1222"/>
      <c r="H223" s="1222"/>
      <c r="I223" s="1222"/>
      <c r="J223" s="1222"/>
      <c r="K223" s="66" t="e">
        <f>ThisPage</f>
        <v>#NAME?</v>
      </c>
    </row>
    <row r="224" spans="2:11" ht="15" x14ac:dyDescent="0.25">
      <c r="B224" s="1300" t="s">
        <v>74</v>
      </c>
      <c r="C224" s="1301"/>
      <c r="D224" s="1238" t="s">
        <v>75</v>
      </c>
      <c r="E224" s="1239"/>
      <c r="F224" s="1279"/>
      <c r="G224" s="1238" t="s">
        <v>76</v>
      </c>
      <c r="H224" s="1239"/>
      <c r="I224" s="1279"/>
      <c r="J224" s="393" t="s">
        <v>77</v>
      </c>
      <c r="K224" s="184"/>
    </row>
    <row r="225" spans="2:11" ht="15" x14ac:dyDescent="0.25">
      <c r="B225" s="1333"/>
      <c r="C225" s="1335"/>
      <c r="D225" s="1333"/>
      <c r="E225" s="1334"/>
      <c r="F225" s="1335"/>
      <c r="G225" s="1333"/>
      <c r="H225" s="1334"/>
      <c r="I225" s="1335"/>
      <c r="J225" s="483"/>
      <c r="K225" s="185"/>
    </row>
    <row r="226" spans="2:11" ht="15" x14ac:dyDescent="0.25">
      <c r="B226" s="1333"/>
      <c r="C226" s="1335"/>
      <c r="D226" s="1333"/>
      <c r="E226" s="1334"/>
      <c r="F226" s="1335"/>
      <c r="G226" s="1333"/>
      <c r="H226" s="1334"/>
      <c r="I226" s="1335"/>
      <c r="J226" s="483"/>
      <c r="K226" s="185"/>
    </row>
    <row r="227" spans="2:11" ht="15" x14ac:dyDescent="0.25">
      <c r="B227" s="1333"/>
      <c r="C227" s="1335"/>
      <c r="D227" s="1333"/>
      <c r="E227" s="1334"/>
      <c r="F227" s="1335"/>
      <c r="G227" s="1333"/>
      <c r="H227" s="1334"/>
      <c r="I227" s="1335"/>
      <c r="J227" s="483"/>
      <c r="K227" s="185"/>
    </row>
    <row r="228" spans="2:11" ht="26.25" customHeight="1" x14ac:dyDescent="0.25">
      <c r="B228" s="49"/>
      <c r="C228" s="49"/>
      <c r="D228" s="49"/>
      <c r="E228" s="49"/>
      <c r="F228" s="49"/>
      <c r="G228" s="49"/>
      <c r="H228" s="49"/>
      <c r="I228" s="49"/>
      <c r="J228" s="49"/>
      <c r="K228" s="150"/>
    </row>
    <row r="229" spans="2:11" ht="15" x14ac:dyDescent="0.25">
      <c r="B229" s="51" t="s">
        <v>707</v>
      </c>
      <c r="C229" s="49"/>
      <c r="D229" s="49"/>
      <c r="E229" s="49"/>
      <c r="F229" s="49"/>
      <c r="G229" s="49"/>
      <c r="H229" s="49"/>
      <c r="I229" s="49"/>
      <c r="J229" s="49"/>
      <c r="K229" s="56"/>
    </row>
    <row r="230" spans="2:11" ht="9" customHeight="1" x14ac:dyDescent="0.25">
      <c r="B230" s="1412" t="s">
        <v>545</v>
      </c>
      <c r="C230" s="1412"/>
      <c r="D230" s="1412"/>
      <c r="E230" s="1412"/>
      <c r="F230" s="1412"/>
      <c r="G230" s="1412"/>
      <c r="H230" s="1412"/>
      <c r="I230" s="1412"/>
      <c r="J230" s="1412"/>
      <c r="K230" s="182"/>
    </row>
    <row r="231" spans="2:11" ht="14.25" customHeight="1" x14ac:dyDescent="0.25">
      <c r="B231" s="1412"/>
      <c r="C231" s="1412"/>
      <c r="D231" s="1412"/>
      <c r="E231" s="1412"/>
      <c r="F231" s="1412"/>
      <c r="G231" s="1412"/>
      <c r="H231" s="1412"/>
      <c r="I231" s="1412"/>
      <c r="J231" s="1412"/>
      <c r="K231" s="182"/>
    </row>
    <row r="232" spans="2:11" ht="44.25" customHeight="1" x14ac:dyDescent="0.25">
      <c r="B232" s="1412"/>
      <c r="C232" s="1412"/>
      <c r="D232" s="1412"/>
      <c r="E232" s="1412"/>
      <c r="F232" s="1412"/>
      <c r="G232" s="1412"/>
      <c r="H232" s="1412"/>
      <c r="I232" s="1412"/>
      <c r="J232" s="1412"/>
      <c r="K232" s="182"/>
    </row>
    <row r="233" spans="2:11" ht="14.25" customHeight="1" x14ac:dyDescent="0.25">
      <c r="B233" s="1720"/>
      <c r="C233" s="1721"/>
      <c r="D233" s="1721"/>
      <c r="E233" s="1721"/>
      <c r="F233" s="1721"/>
      <c r="G233" s="1721"/>
      <c r="H233" s="1721"/>
      <c r="I233" s="1721"/>
      <c r="J233" s="1722"/>
      <c r="K233" s="148"/>
    </row>
    <row r="234" spans="2:11" ht="14.25" customHeight="1" x14ac:dyDescent="0.25">
      <c r="B234" s="1723"/>
      <c r="C234" s="1724"/>
      <c r="D234" s="1724"/>
      <c r="E234" s="1724"/>
      <c r="F234" s="1724"/>
      <c r="G234" s="1724"/>
      <c r="H234" s="1724"/>
      <c r="I234" s="1724"/>
      <c r="J234" s="1725"/>
      <c r="K234" s="148"/>
    </row>
    <row r="235" spans="2:11" ht="14.25" customHeight="1" x14ac:dyDescent="0.25">
      <c r="B235" s="1723"/>
      <c r="C235" s="1724"/>
      <c r="D235" s="1724"/>
      <c r="E235" s="1724"/>
      <c r="F235" s="1724"/>
      <c r="G235" s="1724"/>
      <c r="H235" s="1724"/>
      <c r="I235" s="1724"/>
      <c r="J235" s="1725"/>
      <c r="K235" s="148"/>
    </row>
    <row r="236" spans="2:11" ht="14.25" customHeight="1" x14ac:dyDescent="0.25">
      <c r="B236" s="1723"/>
      <c r="C236" s="1724"/>
      <c r="D236" s="1724"/>
      <c r="E236" s="1724"/>
      <c r="F236" s="1724"/>
      <c r="G236" s="1724"/>
      <c r="H236" s="1724"/>
      <c r="I236" s="1724"/>
      <c r="J236" s="1725"/>
      <c r="K236" s="148"/>
    </row>
    <row r="237" spans="2:11" ht="14.25" customHeight="1" x14ac:dyDescent="0.25">
      <c r="B237" s="1726"/>
      <c r="C237" s="1727"/>
      <c r="D237" s="1727"/>
      <c r="E237" s="1727"/>
      <c r="F237" s="1727"/>
      <c r="G237" s="1727"/>
      <c r="H237" s="1727"/>
      <c r="I237" s="1727"/>
      <c r="J237" s="1728"/>
      <c r="K237" s="148"/>
    </row>
    <row r="238" spans="2:11" ht="14.25" customHeight="1" x14ac:dyDescent="0.25">
      <c r="B238" s="148"/>
      <c r="C238" s="148"/>
      <c r="D238" s="148"/>
      <c r="E238" s="148"/>
      <c r="F238" s="148"/>
      <c r="G238" s="148"/>
      <c r="H238" s="148"/>
      <c r="I238" s="148"/>
      <c r="J238" s="148"/>
      <c r="K238" s="148"/>
    </row>
    <row r="239" spans="2:11" ht="14.25" customHeight="1" x14ac:dyDescent="0.25">
      <c r="B239" s="148"/>
      <c r="C239" s="148"/>
      <c r="D239" s="148"/>
      <c r="E239" s="148"/>
      <c r="F239" s="148"/>
      <c r="G239" s="148"/>
      <c r="H239" s="148"/>
      <c r="I239" s="148"/>
      <c r="J239" s="148"/>
      <c r="K239" s="148"/>
    </row>
    <row r="240" spans="2:11" ht="14.25" customHeight="1" x14ac:dyDescent="0.25">
      <c r="B240" s="149" t="s">
        <v>701</v>
      </c>
      <c r="C240" s="150"/>
      <c r="D240" s="150"/>
      <c r="E240" s="150"/>
      <c r="F240" s="150"/>
      <c r="G240" s="150"/>
      <c r="H240" s="150"/>
      <c r="I240" s="150"/>
      <c r="J240" s="150"/>
      <c r="K240" s="148"/>
    </row>
    <row r="241" spans="2:11" ht="14.25" customHeight="1" x14ac:dyDescent="0.25">
      <c r="B241" s="49" t="s">
        <v>87</v>
      </c>
      <c r="C241" s="49"/>
      <c r="D241" s="49"/>
      <c r="E241" s="49"/>
      <c r="F241" s="49"/>
      <c r="G241" s="49"/>
      <c r="H241" s="49"/>
      <c r="I241" s="49"/>
      <c r="J241" s="49"/>
      <c r="K241" s="148"/>
    </row>
    <row r="242" spans="2:11" ht="14.25" customHeight="1" x14ac:dyDescent="0.25">
      <c r="B242" s="49"/>
      <c r="C242" s="49"/>
      <c r="D242" s="49"/>
      <c r="E242" s="49"/>
      <c r="F242" s="49"/>
      <c r="G242" s="49"/>
      <c r="H242" s="49"/>
      <c r="I242" s="49"/>
      <c r="J242" s="49"/>
      <c r="K242" s="148"/>
    </row>
    <row r="243" spans="2:11" ht="14.25" customHeight="1" x14ac:dyDescent="0.25">
      <c r="B243" s="1222" t="s">
        <v>706</v>
      </c>
      <c r="C243" s="1222"/>
      <c r="D243" s="1222"/>
      <c r="E243" s="1222"/>
      <c r="F243" s="1222"/>
      <c r="G243" s="1222"/>
      <c r="H243" s="1222"/>
      <c r="I243" s="1222"/>
      <c r="J243" s="1222"/>
      <c r="K243" s="148"/>
    </row>
    <row r="244" spans="2:11" ht="15" x14ac:dyDescent="0.25">
      <c r="B244" s="1300" t="s">
        <v>580</v>
      </c>
      <c r="C244" s="1387"/>
      <c r="D244" s="1301"/>
      <c r="E244" s="1561"/>
      <c r="F244" s="1537"/>
      <c r="G244" s="1537"/>
      <c r="H244" s="1537"/>
      <c r="I244" s="1537"/>
      <c r="J244" s="1538"/>
      <c r="K244" s="148"/>
    </row>
    <row r="245" spans="2:11" ht="15" x14ac:dyDescent="0.25">
      <c r="B245" s="1300" t="s">
        <v>93</v>
      </c>
      <c r="C245" s="1387"/>
      <c r="D245" s="1301"/>
      <c r="E245" s="1536"/>
      <c r="F245" s="1537"/>
      <c r="G245" s="1537"/>
      <c r="H245" s="1537"/>
      <c r="I245" s="1537"/>
      <c r="J245" s="1538"/>
      <c r="K245" s="148"/>
    </row>
    <row r="246" spans="2:11" ht="15" x14ac:dyDescent="0.25">
      <c r="B246" s="1232" t="s">
        <v>543</v>
      </c>
      <c r="C246" s="1232"/>
      <c r="D246" s="1232"/>
      <c r="E246" s="1536"/>
      <c r="F246" s="1537"/>
      <c r="G246" s="1537"/>
      <c r="H246" s="1537"/>
      <c r="I246" s="1537"/>
      <c r="J246" s="1538"/>
      <c r="K246" s="148"/>
    </row>
    <row r="247" spans="2:11" ht="15" x14ac:dyDescent="0.25">
      <c r="B247" s="1300" t="s">
        <v>581</v>
      </c>
      <c r="C247" s="1387"/>
      <c r="D247" s="1301"/>
      <c r="E247" s="1536"/>
      <c r="F247" s="1537"/>
      <c r="G247" s="1537"/>
      <c r="H247" s="1537"/>
      <c r="I247" s="1537"/>
      <c r="J247" s="1538"/>
      <c r="K247" s="148"/>
    </row>
    <row r="248" spans="2:11" ht="15" x14ac:dyDescent="0.25">
      <c r="B248" s="1300" t="s">
        <v>93</v>
      </c>
      <c r="C248" s="1387"/>
      <c r="D248" s="1301"/>
      <c r="E248" s="1536"/>
      <c r="F248" s="1537"/>
      <c r="G248" s="1537"/>
      <c r="H248" s="1537"/>
      <c r="I248" s="1537"/>
      <c r="J248" s="1538"/>
      <c r="K248" s="148"/>
    </row>
    <row r="249" spans="2:11" ht="15" x14ac:dyDescent="0.25">
      <c r="B249" s="1232" t="s">
        <v>543</v>
      </c>
      <c r="C249" s="1232"/>
      <c r="D249" s="1232"/>
      <c r="E249" s="1536"/>
      <c r="F249" s="1537"/>
      <c r="G249" s="1537"/>
      <c r="H249" s="1537"/>
      <c r="I249" s="1537"/>
      <c r="J249" s="1538"/>
      <c r="K249" s="148"/>
    </row>
    <row r="250" spans="2:11" ht="14.25" customHeight="1" x14ac:dyDescent="0.25">
      <c r="B250" s="148"/>
      <c r="C250" s="148"/>
      <c r="D250" s="148"/>
      <c r="E250" s="148"/>
      <c r="F250" s="148"/>
      <c r="G250" s="148"/>
      <c r="H250" s="148"/>
      <c r="I250" s="148"/>
      <c r="J250" s="148"/>
      <c r="K250" s="148"/>
    </row>
    <row r="251" spans="2:11" ht="14.25" customHeight="1" x14ac:dyDescent="0.25">
      <c r="B251" s="148"/>
      <c r="C251" s="148"/>
      <c r="D251" s="148"/>
      <c r="E251" s="148"/>
      <c r="F251" s="148"/>
      <c r="G251" s="148"/>
      <c r="H251" s="148"/>
      <c r="I251" s="148"/>
      <c r="J251" s="148"/>
      <c r="K251" s="148"/>
    </row>
    <row r="252" spans="2:11" ht="15" x14ac:dyDescent="0.25">
      <c r="B252" s="51" t="s">
        <v>309</v>
      </c>
      <c r="C252" s="49"/>
      <c r="D252" s="49"/>
      <c r="E252" s="49"/>
      <c r="F252" s="49"/>
      <c r="G252" s="49"/>
      <c r="H252" s="49"/>
      <c r="I252" s="49"/>
      <c r="J252" s="49"/>
      <c r="K252" s="56"/>
    </row>
    <row r="253" spans="2:11" ht="20.25" customHeight="1" x14ac:dyDescent="0.25">
      <c r="B253" s="1412" t="s">
        <v>88</v>
      </c>
      <c r="C253" s="1412"/>
      <c r="D253" s="1412"/>
      <c r="E253" s="1412"/>
      <c r="F253" s="1412"/>
      <c r="G253" s="1412"/>
      <c r="H253" s="1412"/>
      <c r="I253" s="1412"/>
      <c r="J253" s="1412"/>
      <c r="K253" s="182"/>
    </row>
    <row r="254" spans="2:11" ht="14.25" customHeight="1" x14ac:dyDescent="0.25">
      <c r="B254" s="1412"/>
      <c r="C254" s="1412"/>
      <c r="D254" s="1412"/>
      <c r="E254" s="1412"/>
      <c r="F254" s="1412"/>
      <c r="G254" s="1412"/>
      <c r="H254" s="1412"/>
      <c r="I254" s="1412"/>
      <c r="J254" s="1412"/>
      <c r="K254" s="182"/>
    </row>
    <row r="255" spans="2:11" ht="15" x14ac:dyDescent="0.25">
      <c r="B255" s="49"/>
      <c r="C255" s="49"/>
      <c r="D255" s="49"/>
      <c r="E255" s="49"/>
      <c r="F255" s="49"/>
      <c r="G255" s="49"/>
      <c r="H255" s="49"/>
      <c r="I255" s="49"/>
      <c r="J255" s="49"/>
      <c r="K255" s="49"/>
    </row>
    <row r="256" spans="2:11" ht="15" x14ac:dyDescent="0.25">
      <c r="B256" s="51" t="s">
        <v>311</v>
      </c>
      <c r="C256" s="49"/>
      <c r="D256" s="49"/>
      <c r="E256" s="49"/>
      <c r="F256" s="49"/>
      <c r="G256" s="49"/>
      <c r="H256" s="49"/>
      <c r="I256" s="49"/>
      <c r="J256" s="49"/>
      <c r="K256" s="56"/>
    </row>
    <row r="257" spans="1:11" ht="30" customHeight="1" x14ac:dyDescent="0.25">
      <c r="B257" s="1344" t="s">
        <v>649</v>
      </c>
      <c r="C257" s="1344"/>
      <c r="D257" s="1344"/>
      <c r="E257" s="1344"/>
      <c r="F257" s="1344"/>
      <c r="G257" s="1344"/>
      <c r="H257" s="1344"/>
      <c r="I257" s="1344"/>
      <c r="J257" s="1344"/>
      <c r="K257" s="1344"/>
    </row>
    <row r="258" spans="1:11" ht="32.25" customHeight="1" x14ac:dyDescent="0.25">
      <c r="B258" s="1550" t="s">
        <v>661</v>
      </c>
      <c r="C258" s="1550"/>
      <c r="D258" s="1550"/>
      <c r="E258" s="1550"/>
      <c r="F258" s="1550"/>
      <c r="G258" s="1550"/>
      <c r="H258" s="1550"/>
      <c r="I258" s="1550"/>
      <c r="J258" s="1550"/>
      <c r="K258" s="49"/>
    </row>
    <row r="259" spans="1:11" ht="19.7" customHeight="1" x14ac:dyDescent="0.25">
      <c r="B259" s="1222" t="s">
        <v>708</v>
      </c>
      <c r="C259" s="1222"/>
      <c r="D259" s="1222"/>
      <c r="E259" s="1222"/>
      <c r="F259" s="1222"/>
      <c r="G259" s="1222"/>
      <c r="H259" s="1222"/>
      <c r="I259" s="1222"/>
      <c r="J259" s="1222"/>
      <c r="K259" s="66"/>
    </row>
    <row r="260" spans="1:11" ht="15" x14ac:dyDescent="0.25">
      <c r="B260" s="1552" t="s">
        <v>89</v>
      </c>
      <c r="C260" s="1553"/>
      <c r="D260" s="1554"/>
      <c r="E260" s="1599"/>
      <c r="F260" s="1600"/>
      <c r="G260" s="1600"/>
      <c r="H260" s="1600"/>
      <c r="I260" s="1600"/>
      <c r="J260" s="1601"/>
      <c r="K260" s="152"/>
    </row>
    <row r="261" spans="1:11" ht="14.25" customHeight="1" x14ac:dyDescent="0.25">
      <c r="B261" s="1555" t="s">
        <v>90</v>
      </c>
      <c r="C261" s="1556"/>
      <c r="D261" s="1557"/>
      <c r="E261" s="1599"/>
      <c r="F261" s="1600"/>
      <c r="G261" s="1600"/>
      <c r="H261" s="1600"/>
      <c r="I261" s="1600"/>
      <c r="J261" s="1601"/>
      <c r="K261" s="152"/>
    </row>
    <row r="262" spans="1:11" ht="15" x14ac:dyDescent="0.25">
      <c r="B262" s="1552" t="s">
        <v>91</v>
      </c>
      <c r="C262" s="1553"/>
      <c r="D262" s="1554"/>
      <c r="E262" s="1599"/>
      <c r="F262" s="1600"/>
      <c r="G262" s="1600"/>
      <c r="H262" s="1600"/>
      <c r="I262" s="1600"/>
      <c r="J262" s="1601"/>
      <c r="K262" s="152"/>
    </row>
    <row r="263" spans="1:11" ht="15" x14ac:dyDescent="0.25">
      <c r="B263" s="1552" t="s">
        <v>92</v>
      </c>
      <c r="C263" s="1553"/>
      <c r="D263" s="1554"/>
      <c r="E263" s="1599"/>
      <c r="F263" s="1600"/>
      <c r="G263" s="1600"/>
      <c r="H263" s="1600"/>
      <c r="I263" s="1600"/>
      <c r="J263" s="1601"/>
      <c r="K263" s="152"/>
    </row>
    <row r="264" spans="1:11" ht="15" x14ac:dyDescent="0.25">
      <c r="B264" s="1552" t="s">
        <v>584</v>
      </c>
      <c r="C264" s="1553"/>
      <c r="D264" s="1554"/>
      <c r="E264" s="1599"/>
      <c r="F264" s="1600"/>
      <c r="G264" s="1600"/>
      <c r="H264" s="1600"/>
      <c r="I264" s="1600"/>
      <c r="J264" s="1601"/>
      <c r="K264" s="152"/>
    </row>
    <row r="265" spans="1:11" ht="33.75" customHeight="1" x14ac:dyDescent="0.25">
      <c r="B265" s="1555" t="s">
        <v>583</v>
      </c>
      <c r="C265" s="1556"/>
      <c r="D265" s="1557"/>
      <c r="E265" s="1599"/>
      <c r="F265" s="1600"/>
      <c r="G265" s="1600"/>
      <c r="H265" s="1600"/>
      <c r="I265" s="1600"/>
      <c r="J265" s="1601"/>
      <c r="K265" s="152"/>
    </row>
    <row r="266" spans="1:11" ht="15" x14ac:dyDescent="0.25">
      <c r="B266" s="72"/>
      <c r="C266" s="72"/>
      <c r="D266" s="72"/>
      <c r="E266" s="72"/>
      <c r="F266" s="72"/>
      <c r="G266" s="72"/>
      <c r="H266" s="72"/>
      <c r="I266" s="72"/>
      <c r="J266" s="72"/>
      <c r="K266" s="72"/>
    </row>
    <row r="267" spans="1:11" ht="15" x14ac:dyDescent="0.25">
      <c r="B267" s="51" t="s">
        <v>312</v>
      </c>
      <c r="C267" s="49"/>
      <c r="D267" s="49"/>
      <c r="E267" s="49"/>
      <c r="F267" s="49"/>
      <c r="G267" s="49"/>
      <c r="H267" s="49"/>
      <c r="I267" s="49"/>
      <c r="J267" s="49"/>
      <c r="K267" s="56" t="e">
        <f>ThisPage</f>
        <v>#NAME?</v>
      </c>
    </row>
    <row r="268" spans="1:11" ht="21.75" customHeight="1" x14ac:dyDescent="0.25">
      <c r="B268" s="1317" t="s">
        <v>321</v>
      </c>
      <c r="C268" s="1317"/>
      <c r="D268" s="1317"/>
      <c r="E268" s="1317"/>
      <c r="F268" s="1317"/>
      <c r="G268" s="1317"/>
      <c r="H268" s="1317"/>
      <c r="I268" s="1317"/>
      <c r="J268" s="1317"/>
      <c r="K268" s="1317"/>
    </row>
    <row r="269" spans="1:11" x14ac:dyDescent="0.25">
      <c r="B269" s="1317"/>
      <c r="C269" s="1317"/>
      <c r="D269" s="1317"/>
      <c r="E269" s="1317"/>
      <c r="F269" s="1317"/>
      <c r="G269" s="1317"/>
      <c r="H269" s="1317"/>
      <c r="I269" s="1317"/>
      <c r="J269" s="1317"/>
      <c r="K269" s="1317"/>
    </row>
    <row r="270" spans="1:11" ht="15" x14ac:dyDescent="0.25">
      <c r="B270" s="49"/>
      <c r="C270" s="49"/>
      <c r="D270" s="49"/>
      <c r="E270" s="49"/>
      <c r="F270" s="49"/>
      <c r="G270" s="49"/>
      <c r="H270" s="49"/>
      <c r="I270" s="49"/>
      <c r="J270" s="49"/>
      <c r="K270" s="510"/>
    </row>
    <row r="271" spans="1:11" s="42" customFormat="1" ht="19.7" customHeight="1" x14ac:dyDescent="0.25">
      <c r="A271" s="146"/>
      <c r="B271" s="1222" t="s">
        <v>713</v>
      </c>
      <c r="C271" s="1222"/>
      <c r="D271" s="1222"/>
      <c r="E271" s="1222"/>
      <c r="F271" s="1222"/>
      <c r="G271" s="1222"/>
      <c r="H271" s="1222"/>
      <c r="I271" s="1222"/>
      <c r="J271" s="1269"/>
      <c r="K271" s="371"/>
    </row>
    <row r="272" spans="1:11" ht="15" x14ac:dyDescent="0.25">
      <c r="B272" s="478"/>
      <c r="C272" s="478" t="s">
        <v>43</v>
      </c>
      <c r="D272" s="517" t="s">
        <v>42</v>
      </c>
      <c r="E272" s="1602" t="s">
        <v>443</v>
      </c>
      <c r="F272" s="1566"/>
      <c r="G272" s="1602" t="s">
        <v>41</v>
      </c>
      <c r="H272" s="1566"/>
      <c r="I272" s="518" t="s">
        <v>39</v>
      </c>
      <c r="J272" s="518" t="s">
        <v>519</v>
      </c>
      <c r="K272" s="367"/>
    </row>
    <row r="273" spans="2:11" ht="15" x14ac:dyDescent="0.25">
      <c r="B273" s="514" t="s">
        <v>485</v>
      </c>
      <c r="C273" s="515">
        <f>'FY 2020'!N199</f>
        <v>117</v>
      </c>
      <c r="D273" s="515">
        <f>'FY 2020'!N198</f>
        <v>33</v>
      </c>
      <c r="E273" s="1547">
        <f>'FY 2020'!N195</f>
        <v>2</v>
      </c>
      <c r="F273" s="1548"/>
      <c r="G273" s="1547">
        <f>'FY 2020'!N194</f>
        <v>0</v>
      </c>
      <c r="H273" s="1548"/>
      <c r="I273" s="516">
        <f>'FY 2020'!N193</f>
        <v>0</v>
      </c>
      <c r="J273" s="516">
        <f>'FY 2020'!N200</f>
        <v>152</v>
      </c>
      <c r="K273" s="511"/>
    </row>
    <row r="274" spans="2:11" ht="22.5" x14ac:dyDescent="0.25">
      <c r="B274" s="519" t="s">
        <v>492</v>
      </c>
      <c r="C274" s="515">
        <f>'FY 2020'!J199</f>
        <v>114</v>
      </c>
      <c r="D274" s="515">
        <f>'FY 2020'!J198</f>
        <v>57</v>
      </c>
      <c r="E274" s="1547">
        <f>'FY 2020'!J195</f>
        <v>0</v>
      </c>
      <c r="F274" s="1548"/>
      <c r="G274" s="1547">
        <f>'FY 2020'!J194</f>
        <v>0</v>
      </c>
      <c r="H274" s="1548"/>
      <c r="I274" s="515">
        <f>'FY 2020'!J193</f>
        <v>0</v>
      </c>
      <c r="J274" s="516">
        <f>'FY 2020'!J200</f>
        <v>171</v>
      </c>
      <c r="K274" s="511"/>
    </row>
    <row r="275" spans="2:11" ht="18.75" customHeight="1" x14ac:dyDescent="0.25">
      <c r="B275" s="1604" t="s">
        <v>491</v>
      </c>
      <c r="C275" s="1604"/>
      <c r="D275" s="478" t="s">
        <v>1</v>
      </c>
      <c r="E275" s="1564" t="s">
        <v>485</v>
      </c>
      <c r="F275" s="1564"/>
      <c r="G275" s="1559" t="s">
        <v>492</v>
      </c>
      <c r="H275" s="1560"/>
      <c r="I275" s="504" t="s">
        <v>636</v>
      </c>
      <c r="J275" s="504" t="s">
        <v>662</v>
      </c>
      <c r="K275" s="512"/>
    </row>
    <row r="276" spans="2:11" ht="15" x14ac:dyDescent="0.25">
      <c r="B276" s="1559" t="s">
        <v>517</v>
      </c>
      <c r="C276" s="1560"/>
      <c r="D276" s="515" t="s">
        <v>589</v>
      </c>
      <c r="E276" s="1547">
        <f>'FY 2020'!N196</f>
        <v>2</v>
      </c>
      <c r="F276" s="1548"/>
      <c r="G276" s="1547">
        <f>'FY 2020'!J196</f>
        <v>0</v>
      </c>
      <c r="H276" s="1548"/>
      <c r="I276" s="745"/>
      <c r="J276" s="746"/>
      <c r="K276" s="511"/>
    </row>
    <row r="277" spans="2:11" ht="15" x14ac:dyDescent="0.25">
      <c r="B277" s="1606" t="s">
        <v>518</v>
      </c>
      <c r="C277" s="1606"/>
      <c r="D277" s="515" t="s">
        <v>589</v>
      </c>
      <c r="E277" s="1549">
        <f>'FY 2020'!N193</f>
        <v>0</v>
      </c>
      <c r="F277" s="1549"/>
      <c r="G277" s="1549">
        <f>'FY 2020'!J193</f>
        <v>0</v>
      </c>
      <c r="H277" s="1549"/>
      <c r="I277" s="520">
        <v>0</v>
      </c>
      <c r="J277" s="515"/>
      <c r="K277" s="511"/>
    </row>
    <row r="278" spans="2:11" ht="26.25" customHeight="1" x14ac:dyDescent="0.25">
      <c r="B278" s="1605"/>
      <c r="C278" s="1605"/>
      <c r="D278" s="347"/>
      <c r="E278" s="1603"/>
      <c r="F278" s="1603"/>
      <c r="G278" s="1603"/>
      <c r="H278" s="1603"/>
      <c r="I278" s="347"/>
      <c r="J278" s="347"/>
      <c r="K278" s="511"/>
    </row>
    <row r="279" spans="2:11" ht="15" x14ac:dyDescent="0.25">
      <c r="B279" s="51" t="s">
        <v>709</v>
      </c>
      <c r="C279" s="49"/>
      <c r="D279" s="49"/>
      <c r="E279" s="49"/>
      <c r="F279" s="49"/>
      <c r="G279" s="49"/>
      <c r="H279" s="49"/>
      <c r="I279" s="49"/>
      <c r="J279" s="49"/>
      <c r="K279" s="513" t="e">
        <f>ThisPage</f>
        <v>#NAME?</v>
      </c>
    </row>
    <row r="280" spans="2:11" ht="20.25" customHeight="1" x14ac:dyDescent="0.25">
      <c r="B280" s="1412" t="s">
        <v>444</v>
      </c>
      <c r="C280" s="1412"/>
      <c r="D280" s="1412"/>
      <c r="E280" s="1412"/>
      <c r="F280" s="1412"/>
      <c r="G280" s="1412"/>
      <c r="H280" s="1412"/>
      <c r="I280" s="1412"/>
      <c r="J280" s="1412"/>
      <c r="K280" s="1412"/>
    </row>
    <row r="281" spans="2:11" ht="19.7" customHeight="1" x14ac:dyDescent="0.25">
      <c r="B281" s="1222" t="s">
        <v>715</v>
      </c>
      <c r="C281" s="1222"/>
      <c r="D281" s="1222"/>
      <c r="E281" s="1222"/>
      <c r="F281" s="1222"/>
      <c r="G281" s="1222"/>
      <c r="H281" s="1222"/>
      <c r="I281" s="1222"/>
      <c r="J281" s="1222"/>
      <c r="K281" s="66" t="e">
        <f>ThisPage</f>
        <v>#NAME?</v>
      </c>
    </row>
    <row r="282" spans="2:11" ht="21.75" customHeight="1" x14ac:dyDescent="0.25">
      <c r="B282" s="478" t="s">
        <v>97</v>
      </c>
      <c r="C282" s="813" t="s">
        <v>96</v>
      </c>
      <c r="D282" s="813" t="s">
        <v>711</v>
      </c>
      <c r="E282" s="1705" t="s">
        <v>716</v>
      </c>
      <c r="F282" s="1706"/>
      <c r="G282" s="1706"/>
      <c r="H282" s="1706"/>
      <c r="I282" s="1707"/>
      <c r="J282" s="772" t="s">
        <v>94</v>
      </c>
      <c r="K282" s="160"/>
    </row>
    <row r="283" spans="2:11" ht="15" x14ac:dyDescent="0.25">
      <c r="B283" s="477"/>
      <c r="C283" s="814"/>
      <c r="D283" s="814"/>
      <c r="E283" s="1708"/>
      <c r="F283" s="1709"/>
      <c r="G283" s="1709"/>
      <c r="H283" s="1709"/>
      <c r="I283" s="1710"/>
      <c r="J283" s="477"/>
      <c r="K283" s="71"/>
    </row>
    <row r="284" spans="2:11" ht="15" x14ac:dyDescent="0.25">
      <c r="B284" s="477"/>
      <c r="C284" s="814"/>
      <c r="D284" s="814"/>
      <c r="E284" s="1708"/>
      <c r="F284" s="1709"/>
      <c r="G284" s="1709"/>
      <c r="H284" s="1709"/>
      <c r="I284" s="1710"/>
      <c r="J284" s="477"/>
      <c r="K284" s="71"/>
    </row>
    <row r="285" spans="2:11" ht="15" x14ac:dyDescent="0.25">
      <c r="B285" s="477"/>
      <c r="C285" s="814"/>
      <c r="D285" s="814"/>
      <c r="E285" s="1708"/>
      <c r="F285" s="1709"/>
      <c r="G285" s="1709"/>
      <c r="H285" s="1709"/>
      <c r="I285" s="1710"/>
      <c r="J285" s="477"/>
      <c r="K285" s="71"/>
    </row>
    <row r="286" spans="2:11" ht="15" x14ac:dyDescent="0.25">
      <c r="B286" s="477"/>
      <c r="C286" s="814"/>
      <c r="D286" s="814"/>
      <c r="E286" s="1708"/>
      <c r="F286" s="1709"/>
      <c r="G286" s="1709"/>
      <c r="H286" s="1709"/>
      <c r="I286" s="1710"/>
      <c r="J286" s="477"/>
      <c r="K286" s="71"/>
    </row>
    <row r="287" spans="2:11" ht="15" x14ac:dyDescent="0.25">
      <c r="B287" s="477"/>
      <c r="C287" s="814"/>
      <c r="D287" s="814"/>
      <c r="E287" s="1708"/>
      <c r="F287" s="1709"/>
      <c r="G287" s="1709"/>
      <c r="H287" s="1709"/>
      <c r="I287" s="1710"/>
      <c r="J287" s="477"/>
      <c r="K287" s="71"/>
    </row>
    <row r="288" spans="2:11" ht="15" x14ac:dyDescent="0.25">
      <c r="B288" s="49"/>
      <c r="C288" s="49"/>
      <c r="D288" s="49"/>
      <c r="E288" s="49"/>
      <c r="F288" s="49"/>
      <c r="G288" s="49"/>
      <c r="H288" s="49"/>
      <c r="I288" s="49"/>
      <c r="J288" s="49"/>
      <c r="K288" s="49"/>
    </row>
    <row r="289" spans="2:11" ht="5.25" customHeight="1" x14ac:dyDescent="0.25">
      <c r="B289" s="49"/>
      <c r="C289" s="49"/>
      <c r="D289" s="49"/>
      <c r="E289" s="49"/>
      <c r="F289" s="49"/>
      <c r="G289" s="49"/>
      <c r="H289" s="49"/>
      <c r="I289" s="49"/>
      <c r="J289" s="49"/>
      <c r="K289" s="49"/>
    </row>
    <row r="290" spans="2:11" ht="15" x14ac:dyDescent="0.25">
      <c r="B290" s="51" t="s">
        <v>313</v>
      </c>
      <c r="C290" s="49"/>
      <c r="D290" s="49"/>
      <c r="E290" s="49"/>
      <c r="F290" s="49"/>
      <c r="G290" s="49"/>
      <c r="H290" s="49"/>
      <c r="I290" s="49"/>
      <c r="J290" s="49"/>
      <c r="K290" s="56"/>
    </row>
    <row r="291" spans="2:11" ht="33" customHeight="1" x14ac:dyDescent="0.25">
      <c r="B291" s="1412" t="s">
        <v>319</v>
      </c>
      <c r="C291" s="1412"/>
      <c r="D291" s="1412"/>
      <c r="E291" s="1412"/>
      <c r="F291" s="1412"/>
      <c r="G291" s="1412"/>
      <c r="H291" s="1412"/>
      <c r="I291" s="1412"/>
      <c r="J291" s="1412"/>
      <c r="K291" s="191"/>
    </row>
    <row r="292" spans="2:11" ht="15" x14ac:dyDescent="0.25">
      <c r="B292" s="49"/>
      <c r="C292" s="49"/>
      <c r="D292" s="49"/>
      <c r="E292" s="49"/>
      <c r="F292" s="49"/>
      <c r="G292" s="49"/>
      <c r="H292" s="49"/>
      <c r="I292" s="49"/>
      <c r="J292" s="49"/>
      <c r="K292" s="49"/>
    </row>
    <row r="293" spans="2:11" ht="19.7" customHeight="1" x14ac:dyDescent="0.25">
      <c r="B293" s="1222" t="s">
        <v>717</v>
      </c>
      <c r="C293" s="1222"/>
      <c r="D293" s="1222"/>
      <c r="E293" s="1222"/>
      <c r="F293" s="1222"/>
      <c r="G293" s="1222"/>
      <c r="H293" s="1222"/>
      <c r="I293" s="1222"/>
      <c r="J293" s="1222"/>
      <c r="K293" s="66" t="e">
        <f>ThisPage</f>
        <v>#NAME?</v>
      </c>
    </row>
    <row r="294" spans="2:11" ht="21.75" customHeight="1" x14ac:dyDescent="0.25">
      <c r="B294" s="1588" t="s">
        <v>78</v>
      </c>
      <c r="C294" s="1589"/>
      <c r="D294" s="1588" t="s">
        <v>99</v>
      </c>
      <c r="E294" s="1589"/>
      <c r="F294" s="1713" t="s">
        <v>91</v>
      </c>
      <c r="G294" s="1714"/>
      <c r="H294" s="1588" t="s">
        <v>98</v>
      </c>
      <c r="I294" s="1620"/>
      <c r="J294" s="1589"/>
      <c r="K294" s="153"/>
    </row>
    <row r="295" spans="2:11" ht="15" x14ac:dyDescent="0.25">
      <c r="B295" s="1558" t="s">
        <v>548</v>
      </c>
      <c r="C295" s="1558"/>
      <c r="D295" s="1539"/>
      <c r="E295" s="1541"/>
      <c r="F295" s="1621"/>
      <c r="G295" s="1622"/>
      <c r="H295" s="1539"/>
      <c r="I295" s="1540"/>
      <c r="J295" s="1541"/>
      <c r="K295" s="154"/>
    </row>
    <row r="296" spans="2:11" ht="15" x14ac:dyDescent="0.25">
      <c r="B296" s="1558" t="s">
        <v>247</v>
      </c>
      <c r="C296" s="1558"/>
      <c r="D296" s="1539"/>
      <c r="E296" s="1541"/>
      <c r="F296" s="1621"/>
      <c r="G296" s="1622"/>
      <c r="H296" s="1539"/>
      <c r="I296" s="1540"/>
      <c r="J296" s="1541"/>
      <c r="K296" s="154"/>
    </row>
    <row r="297" spans="2:11" ht="15" x14ac:dyDescent="0.25">
      <c r="B297" s="1558" t="s">
        <v>248</v>
      </c>
      <c r="C297" s="1558"/>
      <c r="D297" s="1539"/>
      <c r="E297" s="1541"/>
      <c r="F297" s="1426"/>
      <c r="G297" s="1427"/>
      <c r="H297" s="1539"/>
      <c r="I297" s="1540"/>
      <c r="J297" s="747"/>
      <c r="K297" s="154"/>
    </row>
    <row r="298" spans="2:11" ht="15" x14ac:dyDescent="0.25">
      <c r="B298" s="1558" t="s">
        <v>249</v>
      </c>
      <c r="C298" s="1558"/>
      <c r="D298" s="1539"/>
      <c r="E298" s="1541"/>
      <c r="F298" s="1539"/>
      <c r="G298" s="1541"/>
      <c r="H298" s="1539"/>
      <c r="I298" s="1540"/>
      <c r="J298" s="1541"/>
      <c r="K298" s="154"/>
    </row>
    <row r="299" spans="2:11" ht="15" x14ac:dyDescent="0.25">
      <c r="B299" s="1558" t="s">
        <v>250</v>
      </c>
      <c r="C299" s="1558"/>
      <c r="D299" s="1539"/>
      <c r="E299" s="1541"/>
      <c r="F299" s="1621"/>
      <c r="G299" s="1622"/>
      <c r="H299" s="1539"/>
      <c r="I299" s="1540"/>
      <c r="J299" s="1541"/>
      <c r="K299" s="154"/>
    </row>
    <row r="300" spans="2:11" ht="15" x14ac:dyDescent="0.25">
      <c r="B300" s="49"/>
      <c r="C300" s="49"/>
      <c r="D300" s="49"/>
      <c r="E300" s="49"/>
      <c r="F300" s="49"/>
      <c r="G300" s="49"/>
      <c r="H300" s="49"/>
      <c r="I300" s="49"/>
      <c r="J300" s="49"/>
      <c r="K300" s="49"/>
    </row>
    <row r="301" spans="2:11" ht="15" x14ac:dyDescent="0.25">
      <c r="B301" s="51" t="s">
        <v>314</v>
      </c>
      <c r="C301" s="49"/>
      <c r="D301" s="49"/>
      <c r="E301" s="49"/>
      <c r="F301" s="49"/>
      <c r="G301" s="49"/>
      <c r="H301" s="49"/>
      <c r="I301" s="49"/>
      <c r="J301" s="49"/>
      <c r="K301" s="56" t="e">
        <f>ThisPage</f>
        <v>#NAME?</v>
      </c>
    </row>
    <row r="302" spans="2:11" ht="42" customHeight="1" x14ac:dyDescent="0.25">
      <c r="B302" s="1412" t="s">
        <v>609</v>
      </c>
      <c r="C302" s="1412"/>
      <c r="D302" s="1412"/>
      <c r="E302" s="1412"/>
      <c r="F302" s="1412"/>
      <c r="G302" s="1412"/>
      <c r="H302" s="1412"/>
      <c r="I302" s="1412"/>
      <c r="J302" s="1412"/>
      <c r="K302" s="1412"/>
    </row>
    <row r="303" spans="2:11" ht="15" x14ac:dyDescent="0.25">
      <c r="B303" s="1222" t="s">
        <v>720</v>
      </c>
      <c r="C303" s="1222"/>
      <c r="D303" s="1222"/>
      <c r="E303" s="1222"/>
      <c r="F303" s="1222"/>
      <c r="G303" s="1222"/>
      <c r="H303" s="1222"/>
      <c r="I303" s="1222"/>
      <c r="J303" s="1222"/>
      <c r="K303" s="49"/>
    </row>
    <row r="304" spans="2:11" ht="15" x14ac:dyDescent="0.25">
      <c r="B304" s="1416" t="s">
        <v>101</v>
      </c>
      <c r="C304" s="1596"/>
      <c r="D304" s="415" t="s">
        <v>102</v>
      </c>
      <c r="E304" s="416"/>
      <c r="F304" s="416"/>
      <c r="G304" s="426" t="s">
        <v>422</v>
      </c>
      <c r="H304" s="426"/>
      <c r="I304" s="427"/>
      <c r="J304" s="111" t="s">
        <v>423</v>
      </c>
      <c r="K304" s="159"/>
    </row>
    <row r="305" spans="2:11" ht="15" x14ac:dyDescent="0.25">
      <c r="B305" s="1542"/>
      <c r="C305" s="1544"/>
      <c r="D305" s="1542"/>
      <c r="E305" s="1543"/>
      <c r="F305" s="1544"/>
      <c r="G305" s="1597"/>
      <c r="H305" s="1543"/>
      <c r="I305" s="1544"/>
      <c r="J305" s="537"/>
      <c r="K305" s="150"/>
    </row>
    <row r="306" spans="2:11" ht="15" x14ac:dyDescent="0.25">
      <c r="B306" s="1542"/>
      <c r="C306" s="1544"/>
      <c r="D306" s="1542"/>
      <c r="E306" s="1543"/>
      <c r="F306" s="1544"/>
      <c r="G306" s="538"/>
      <c r="H306" s="538"/>
      <c r="I306" s="539"/>
      <c r="J306" s="537"/>
      <c r="K306" s="150"/>
    </row>
    <row r="307" spans="2:11" ht="15" x14ac:dyDescent="0.25">
      <c r="B307" s="1542"/>
      <c r="C307" s="1544"/>
      <c r="D307" s="1542"/>
      <c r="E307" s="1543"/>
      <c r="F307" s="1544"/>
      <c r="G307" s="538"/>
      <c r="H307" s="538"/>
      <c r="I307" s="539"/>
      <c r="J307" s="537"/>
      <c r="K307" s="150"/>
    </row>
    <row r="308" spans="2:11" ht="15" x14ac:dyDescent="0.25">
      <c r="B308" s="1542"/>
      <c r="C308" s="1544"/>
      <c r="D308" s="1542"/>
      <c r="E308" s="1543"/>
      <c r="F308" s="1544"/>
      <c r="G308" s="538"/>
      <c r="H308" s="538"/>
      <c r="I308" s="539"/>
      <c r="J308" s="537"/>
      <c r="K308" s="150"/>
    </row>
    <row r="309" spans="2:11" ht="15" x14ac:dyDescent="0.25">
      <c r="B309" s="1542"/>
      <c r="C309" s="1544"/>
      <c r="D309" s="1542"/>
      <c r="E309" s="1543"/>
      <c r="F309" s="1544"/>
      <c r="G309" s="538"/>
      <c r="H309" s="538"/>
      <c r="I309" s="539"/>
      <c r="J309" s="537"/>
      <c r="K309" s="150"/>
    </row>
    <row r="310" spans="2:11" ht="15" x14ac:dyDescent="0.25">
      <c r="B310" s="49"/>
      <c r="C310" s="49"/>
      <c r="D310" s="49"/>
      <c r="E310" s="49"/>
      <c r="F310" s="49"/>
      <c r="G310" s="49"/>
      <c r="H310" s="49"/>
      <c r="I310" s="49"/>
      <c r="J310" s="49"/>
      <c r="K310" s="49"/>
    </row>
    <row r="311" spans="2:11" ht="15" x14ac:dyDescent="0.25">
      <c r="B311" s="51" t="s">
        <v>886</v>
      </c>
      <c r="C311" s="49"/>
      <c r="D311" s="49"/>
      <c r="E311" s="49"/>
      <c r="F311" s="49"/>
      <c r="G311" s="49"/>
      <c r="H311" s="49"/>
      <c r="I311" s="49"/>
      <c r="J311" s="49"/>
      <c r="K311" s="56" t="e">
        <f>ThisPage</f>
        <v>#NAME?</v>
      </c>
    </row>
    <row r="312" spans="2:11" ht="28.5" customHeight="1" x14ac:dyDescent="0.25">
      <c r="B312" s="1344" t="s">
        <v>859</v>
      </c>
      <c r="C312" s="1344"/>
      <c r="D312" s="1344"/>
      <c r="E312" s="1344"/>
      <c r="F312" s="1344"/>
      <c r="G312" s="1344"/>
      <c r="H312" s="1344"/>
      <c r="I312" s="1344"/>
      <c r="J312" s="1344"/>
      <c r="K312" s="1344"/>
    </row>
    <row r="313" spans="2:11" ht="28.5" customHeight="1" x14ac:dyDescent="0.25">
      <c r="B313" s="1450" t="s">
        <v>858</v>
      </c>
      <c r="C313" s="1450"/>
      <c r="D313" s="1450"/>
      <c r="E313" s="1450"/>
      <c r="F313" s="1450"/>
      <c r="G313" s="1450"/>
      <c r="H313" s="1450"/>
      <c r="I313" s="1450"/>
      <c r="J313" s="1450"/>
      <c r="K313" s="727"/>
    </row>
    <row r="314" spans="2:11" ht="19.5" customHeight="1" x14ac:dyDescent="0.25">
      <c r="B314" s="1222" t="s">
        <v>887</v>
      </c>
      <c r="C314" s="1222"/>
      <c r="D314" s="1222"/>
      <c r="E314" s="1222"/>
      <c r="F314" s="1222"/>
      <c r="G314" s="1222"/>
      <c r="H314" s="1222"/>
      <c r="I314" s="1222"/>
      <c r="J314" s="1222"/>
      <c r="K314" s="150"/>
    </row>
    <row r="315" spans="2:11" ht="30.75" customHeight="1" x14ac:dyDescent="0.25">
      <c r="B315" s="1451" t="s">
        <v>860</v>
      </c>
      <c r="C315" s="1452"/>
      <c r="D315" s="1452"/>
      <c r="E315" s="1453"/>
      <c r="F315" s="1238" t="s">
        <v>550</v>
      </c>
      <c r="G315" s="1239"/>
      <c r="H315" s="1239"/>
      <c r="I315" s="1239"/>
      <c r="J315" s="1279"/>
      <c r="K315" s="367"/>
    </row>
    <row r="316" spans="2:11" ht="47.25" customHeight="1" x14ac:dyDescent="0.25">
      <c r="B316" s="1593" t="s">
        <v>974</v>
      </c>
      <c r="C316" s="1594"/>
      <c r="D316" s="1594"/>
      <c r="E316" s="1595"/>
      <c r="F316" s="1590" t="s">
        <v>973</v>
      </c>
      <c r="G316" s="1591"/>
      <c r="H316" s="1591"/>
      <c r="I316" s="1591"/>
      <c r="J316" s="1592"/>
      <c r="K316" s="71"/>
    </row>
    <row r="317" spans="2:11" ht="29.25" customHeight="1" x14ac:dyDescent="0.25">
      <c r="B317" s="1593" t="s">
        <v>975</v>
      </c>
      <c r="C317" s="1594"/>
      <c r="D317" s="1594"/>
      <c r="E317" s="1595"/>
      <c r="F317" s="1590" t="s">
        <v>976</v>
      </c>
      <c r="G317" s="1591"/>
      <c r="H317" s="1591"/>
      <c r="I317" s="1591"/>
      <c r="J317" s="1592"/>
      <c r="K317" s="71"/>
    </row>
    <row r="318" spans="2:11" ht="15" x14ac:dyDescent="0.25">
      <c r="B318" s="1359"/>
      <c r="C318" s="1360"/>
      <c r="D318" s="1360"/>
      <c r="E318" s="1361"/>
      <c r="F318" s="1590"/>
      <c r="G318" s="1591"/>
      <c r="H318" s="1591"/>
      <c r="I318" s="1591"/>
      <c r="J318" s="1592"/>
      <c r="K318" s="71"/>
    </row>
    <row r="319" spans="2:11" ht="15" x14ac:dyDescent="0.25">
      <c r="B319" s="1359"/>
      <c r="C319" s="1360"/>
      <c r="D319" s="1360"/>
      <c r="E319" s="1361"/>
      <c r="F319" s="1590"/>
      <c r="G319" s="1591"/>
      <c r="H319" s="1591"/>
      <c r="I319" s="1591"/>
      <c r="J319" s="1592"/>
      <c r="K319" s="71"/>
    </row>
    <row r="320" spans="2:11" ht="15" x14ac:dyDescent="0.25">
      <c r="B320" s="49"/>
      <c r="C320" s="49"/>
      <c r="D320" s="49"/>
      <c r="E320" s="49"/>
      <c r="F320" s="49"/>
      <c r="G320" s="49"/>
      <c r="H320" s="49"/>
      <c r="I320" s="49"/>
      <c r="J320" s="49"/>
      <c r="K320" s="150"/>
    </row>
    <row r="321" spans="2:13" ht="15" x14ac:dyDescent="0.25">
      <c r="B321" s="49"/>
      <c r="C321" s="49"/>
      <c r="D321" s="49"/>
      <c r="E321" s="49"/>
      <c r="F321" s="49"/>
      <c r="G321" s="49"/>
      <c r="H321" s="49"/>
      <c r="I321" s="49"/>
      <c r="J321" s="49"/>
      <c r="K321" s="49"/>
    </row>
    <row r="322" spans="2:13" ht="3" customHeight="1" x14ac:dyDescent="0.25">
      <c r="B322" s="49"/>
      <c r="C322" s="49"/>
      <c r="D322" s="49"/>
      <c r="E322" s="49"/>
      <c r="F322" s="49"/>
      <c r="G322" s="49"/>
      <c r="H322" s="49"/>
      <c r="I322" s="49"/>
      <c r="J322" s="49"/>
      <c r="K322" s="49"/>
    </row>
    <row r="323" spans="2:13" ht="15" x14ac:dyDescent="0.25">
      <c r="B323" s="51" t="s">
        <v>551</v>
      </c>
      <c r="C323" s="49"/>
      <c r="D323" s="49"/>
      <c r="E323" s="49"/>
      <c r="F323" s="49"/>
      <c r="G323" s="49"/>
      <c r="H323" s="49"/>
      <c r="I323" s="49"/>
      <c r="J323" s="49"/>
      <c r="K323" s="56"/>
    </row>
    <row r="324" spans="2:13" ht="30.75" customHeight="1" x14ac:dyDescent="0.25">
      <c r="B324" s="1291" t="s">
        <v>918</v>
      </c>
      <c r="C324" s="1291"/>
      <c r="D324" s="1291"/>
      <c r="E324" s="1291"/>
      <c r="F324" s="1291"/>
      <c r="G324" s="1291"/>
      <c r="H324" s="1291"/>
      <c r="I324" s="1291"/>
      <c r="J324" s="1291"/>
      <c r="K324" s="134"/>
    </row>
    <row r="325" spans="2:13" ht="21" customHeight="1" x14ac:dyDescent="0.25">
      <c r="B325" s="1222" t="s">
        <v>722</v>
      </c>
      <c r="C325" s="1222"/>
      <c r="D325" s="1222"/>
      <c r="E325" s="1222"/>
      <c r="F325" s="1222"/>
      <c r="G325" s="1222"/>
      <c r="H325" s="1222"/>
      <c r="I325" s="1222"/>
      <c r="J325" s="1222"/>
      <c r="K325" s="49"/>
    </row>
    <row r="326" spans="2:13" ht="20.25" customHeight="1" x14ac:dyDescent="0.25">
      <c r="B326" s="1522" t="s">
        <v>553</v>
      </c>
      <c r="C326" s="1640"/>
      <c r="D326" s="1640"/>
      <c r="E326" s="1640"/>
      <c r="F326" s="1640"/>
      <c r="G326" s="1640"/>
      <c r="H326" s="1640"/>
      <c r="I326" s="1640"/>
      <c r="J326" s="1640"/>
      <c r="K326" s="368"/>
    </row>
    <row r="327" spans="2:13" ht="24.6" customHeight="1" x14ac:dyDescent="0.25">
      <c r="B327" s="1615" t="s">
        <v>554</v>
      </c>
      <c r="C327" s="1616"/>
      <c r="D327" s="1616"/>
      <c r="E327" s="1617"/>
      <c r="F327" s="1746" t="s">
        <v>970</v>
      </c>
      <c r="G327" s="1746"/>
      <c r="H327" s="1746"/>
      <c r="I327" s="1746"/>
      <c r="J327" s="1746"/>
      <c r="K327" s="368"/>
    </row>
    <row r="328" spans="2:13" ht="27" customHeight="1" x14ac:dyDescent="0.25">
      <c r="B328" s="1003" t="s">
        <v>862</v>
      </c>
      <c r="C328" s="1618"/>
      <c r="D328" s="1618"/>
      <c r="E328" s="1619"/>
      <c r="F328" s="1623" t="s">
        <v>971</v>
      </c>
      <c r="G328" s="1623"/>
      <c r="H328" s="1623"/>
      <c r="I328" s="1623"/>
      <c r="J328" s="1623"/>
      <c r="K328" s="368"/>
    </row>
    <row r="329" spans="2:13" ht="37.5" customHeight="1" x14ac:dyDescent="0.25">
      <c r="B329" s="1003" t="s">
        <v>590</v>
      </c>
      <c r="C329" s="1618"/>
      <c r="D329" s="1618"/>
      <c r="E329" s="1619"/>
      <c r="F329" s="1747" t="s">
        <v>972</v>
      </c>
      <c r="G329" s="1748"/>
      <c r="H329" s="1748"/>
      <c r="I329" s="1748"/>
      <c r="J329" s="1749"/>
      <c r="K329" s="368"/>
    </row>
    <row r="330" spans="2:13" ht="40.9" customHeight="1" x14ac:dyDescent="0.25">
      <c r="B330" s="1661" t="s">
        <v>491</v>
      </c>
      <c r="C330" s="1661"/>
      <c r="D330" s="509" t="s">
        <v>1</v>
      </c>
      <c r="E330" s="1223" t="s">
        <v>485</v>
      </c>
      <c r="F330" s="1223"/>
      <c r="G330" s="1223" t="s">
        <v>492</v>
      </c>
      <c r="H330" s="1223"/>
      <c r="I330" s="1223"/>
      <c r="J330" s="852" t="s">
        <v>909</v>
      </c>
      <c r="K330" s="368"/>
    </row>
    <row r="331" spans="2:13" ht="39" customHeight="1" x14ac:dyDescent="0.25">
      <c r="B331" s="1545" t="s">
        <v>861</v>
      </c>
      <c r="C331" s="1546"/>
      <c r="D331" s="856" t="s">
        <v>27</v>
      </c>
      <c r="E331" s="1431"/>
      <c r="F331" s="1433"/>
      <c r="G331" s="1750"/>
      <c r="H331" s="1750"/>
      <c r="I331" s="1750"/>
      <c r="J331" s="857"/>
      <c r="K331" s="368"/>
    </row>
    <row r="332" spans="2:13" ht="15" x14ac:dyDescent="0.25">
      <c r="B332" s="49"/>
      <c r="C332" s="49"/>
      <c r="D332" s="49"/>
      <c r="E332" s="49"/>
      <c r="F332" s="49"/>
      <c r="G332" s="49"/>
      <c r="H332" s="49"/>
      <c r="I332" s="49"/>
      <c r="J332" s="49"/>
      <c r="K332" s="49"/>
    </row>
    <row r="333" spans="2:13" ht="15" x14ac:dyDescent="0.25">
      <c r="B333" s="51" t="s">
        <v>864</v>
      </c>
      <c r="C333" s="49"/>
      <c r="D333" s="49"/>
      <c r="E333" s="49"/>
      <c r="F333" s="49"/>
      <c r="G333" s="49"/>
      <c r="H333" s="49"/>
      <c r="I333" s="49"/>
      <c r="J333" s="49"/>
      <c r="K333" s="56"/>
    </row>
    <row r="334" spans="2:13" ht="30" customHeight="1" x14ac:dyDescent="0.25">
      <c r="B334" s="1738" t="s">
        <v>871</v>
      </c>
      <c r="C334" s="1738"/>
      <c r="D334" s="1738"/>
      <c r="E334" s="1738"/>
      <c r="F334" s="1738"/>
      <c r="G334" s="1738"/>
      <c r="H334" s="1738"/>
      <c r="I334" s="1738"/>
      <c r="J334" s="1738"/>
      <c r="K334" s="815"/>
    </row>
    <row r="335" spans="2:13" ht="15" x14ac:dyDescent="0.25">
      <c r="B335" s="49"/>
      <c r="C335" s="49"/>
      <c r="D335" s="49"/>
      <c r="E335" s="49"/>
      <c r="F335" s="49"/>
      <c r="G335" s="49"/>
      <c r="H335" s="49"/>
      <c r="I335" s="49"/>
      <c r="J335" s="49"/>
      <c r="K335" s="150"/>
    </row>
    <row r="336" spans="2:13" ht="30.75" customHeight="1" x14ac:dyDescent="0.25">
      <c r="B336" s="1290" t="s">
        <v>910</v>
      </c>
      <c r="C336" s="1290"/>
      <c r="D336" s="1290"/>
      <c r="E336" s="1290"/>
      <c r="F336" s="1290"/>
      <c r="G336" s="1290"/>
      <c r="H336" s="1290"/>
      <c r="I336" s="1290"/>
      <c r="J336" s="1290"/>
      <c r="K336" s="1290"/>
      <c r="L336" s="1290"/>
      <c r="M336" s="1290"/>
    </row>
    <row r="337" spans="2:11" ht="34.5" customHeight="1" x14ac:dyDescent="0.25">
      <c r="B337" s="1232" t="s">
        <v>911</v>
      </c>
      <c r="C337" s="1232"/>
      <c r="D337" s="1232"/>
      <c r="E337" s="1232"/>
      <c r="F337" s="1527" t="s">
        <v>912</v>
      </c>
      <c r="G337" s="1528"/>
      <c r="H337" s="1528"/>
      <c r="I337" s="1528"/>
      <c r="J337" s="1529"/>
      <c r="K337" s="367"/>
    </row>
    <row r="338" spans="2:11" ht="15" x14ac:dyDescent="0.25">
      <c r="B338" s="1278" t="s">
        <v>865</v>
      </c>
      <c r="C338" s="1278"/>
      <c r="D338" s="1278"/>
      <c r="E338" s="1278"/>
      <c r="F338" s="1530"/>
      <c r="G338" s="1531"/>
      <c r="H338" s="1531"/>
      <c r="I338" s="1531"/>
      <c r="J338" s="1532"/>
      <c r="K338" s="71"/>
    </row>
    <row r="339" spans="2:11" ht="15" x14ac:dyDescent="0.25">
      <c r="B339" s="1278" t="s">
        <v>867</v>
      </c>
      <c r="C339" s="1278"/>
      <c r="D339" s="1278"/>
      <c r="E339" s="1278"/>
      <c r="F339" s="1530"/>
      <c r="G339" s="1531"/>
      <c r="H339" s="1531"/>
      <c r="I339" s="1531"/>
      <c r="J339" s="1532"/>
      <c r="K339" s="71"/>
    </row>
    <row r="340" spans="2:11" ht="20.25" customHeight="1" x14ac:dyDescent="0.25">
      <c r="B340" s="1278" t="s">
        <v>868</v>
      </c>
      <c r="C340" s="1278"/>
      <c r="D340" s="1278"/>
      <c r="E340" s="1278"/>
      <c r="F340" s="1533"/>
      <c r="G340" s="1534"/>
      <c r="H340" s="1534"/>
      <c r="I340" s="1534"/>
      <c r="J340" s="1535"/>
      <c r="K340" s="71"/>
    </row>
    <row r="341" spans="2:11" ht="16.5" customHeight="1" x14ac:dyDescent="0.25">
      <c r="B341" s="49"/>
      <c r="C341" s="49"/>
      <c r="D341" s="49"/>
      <c r="E341" s="49"/>
      <c r="F341" s="49"/>
      <c r="G341" s="49"/>
      <c r="H341" s="49"/>
      <c r="I341" s="49"/>
      <c r="J341" s="49"/>
      <c r="K341" s="49"/>
    </row>
    <row r="342" spans="2:11" ht="15" x14ac:dyDescent="0.25">
      <c r="B342" s="51" t="s">
        <v>317</v>
      </c>
      <c r="C342" s="49"/>
      <c r="D342" s="49"/>
      <c r="E342" s="49"/>
      <c r="F342" s="49"/>
      <c r="G342" s="49"/>
      <c r="H342" s="49"/>
      <c r="I342" s="49"/>
      <c r="J342" s="49"/>
      <c r="K342" s="56" t="e">
        <f>ThisPage</f>
        <v>#NAME?</v>
      </c>
    </row>
    <row r="343" spans="2:11" x14ac:dyDescent="0.25">
      <c r="B343" s="1687" t="s">
        <v>107</v>
      </c>
      <c r="C343" s="1687"/>
      <c r="D343" s="1687"/>
      <c r="E343" s="1687"/>
      <c r="F343" s="1687"/>
      <c r="G343" s="1687"/>
      <c r="H343" s="1687"/>
      <c r="I343" s="1687"/>
      <c r="J343" s="1687"/>
      <c r="K343" s="1687"/>
    </row>
    <row r="344" spans="2:11" ht="15" x14ac:dyDescent="0.25">
      <c r="B344" s="49"/>
      <c r="C344" s="49"/>
      <c r="D344" s="49"/>
      <c r="E344" s="49"/>
      <c r="F344" s="49"/>
      <c r="G344" s="49"/>
      <c r="H344" s="49"/>
      <c r="I344" s="49"/>
      <c r="J344" s="49"/>
      <c r="K344" s="49"/>
    </row>
    <row r="345" spans="2:11" ht="15" x14ac:dyDescent="0.25">
      <c r="B345" s="51" t="s">
        <v>323</v>
      </c>
      <c r="C345" s="49"/>
      <c r="D345" s="49"/>
      <c r="E345" s="49"/>
      <c r="F345" s="49"/>
      <c r="G345" s="49"/>
      <c r="H345" s="49"/>
      <c r="I345" s="49"/>
      <c r="J345" s="49"/>
      <c r="K345" s="56" t="e">
        <f>ThisPage</f>
        <v>#NAME?</v>
      </c>
    </row>
    <row r="346" spans="2:11" x14ac:dyDescent="0.25">
      <c r="B346" s="1682" t="s">
        <v>744</v>
      </c>
      <c r="C346" s="1682"/>
      <c r="D346" s="1682"/>
      <c r="E346" s="1682"/>
      <c r="F346" s="1682"/>
      <c r="G346" s="1682"/>
      <c r="H346" s="1682"/>
      <c r="I346" s="1682"/>
      <c r="J346" s="1682"/>
      <c r="K346" s="1682"/>
    </row>
    <row r="347" spans="2:11" ht="15" x14ac:dyDescent="0.25">
      <c r="B347" s="1583" t="s">
        <v>654</v>
      </c>
      <c r="C347" s="1584"/>
      <c r="D347" s="1584"/>
      <c r="E347" s="1584"/>
      <c r="F347" s="1584"/>
      <c r="G347" s="1585"/>
      <c r="H347" s="1583" t="s">
        <v>445</v>
      </c>
      <c r="I347" s="1584"/>
      <c r="J347" s="1585"/>
      <c r="K347" s="49"/>
    </row>
    <row r="348" spans="2:11" ht="15" x14ac:dyDescent="0.25">
      <c r="B348" s="49"/>
      <c r="C348" s="49"/>
      <c r="D348" s="49"/>
      <c r="E348" s="49"/>
      <c r="F348" s="49"/>
      <c r="G348" s="49"/>
      <c r="H348" s="49"/>
      <c r="I348" s="49"/>
      <c r="J348" s="49"/>
      <c r="K348" s="49"/>
    </row>
    <row r="349" spans="2:11" ht="15.75" thickBot="1" x14ac:dyDescent="0.3">
      <c r="B349" s="1269" t="s">
        <v>892</v>
      </c>
      <c r="C349" s="1269"/>
      <c r="D349" s="1269"/>
      <c r="E349" s="1269"/>
      <c r="F349" s="1269"/>
      <c r="G349" s="1269"/>
      <c r="H349" s="1269"/>
      <c r="I349" s="1269"/>
      <c r="J349" s="1269"/>
      <c r="K349" s="66" t="e">
        <f>ThisPage</f>
        <v>#NAME?</v>
      </c>
    </row>
    <row r="350" spans="2:11" ht="23.25" thickBot="1" x14ac:dyDescent="0.3">
      <c r="B350" s="496" t="s">
        <v>108</v>
      </c>
      <c r="C350" s="497" t="s">
        <v>597</v>
      </c>
      <c r="D350" s="1571" t="s">
        <v>109</v>
      </c>
      <c r="E350" s="1572"/>
      <c r="F350" s="1571" t="s">
        <v>598</v>
      </c>
      <c r="G350" s="1575"/>
      <c r="H350" s="1575"/>
      <c r="I350" s="1572"/>
      <c r="J350" s="498" t="s">
        <v>279</v>
      </c>
      <c r="K350" s="160"/>
    </row>
    <row r="351" spans="2:11" x14ac:dyDescent="0.25">
      <c r="B351" s="490"/>
      <c r="C351" s="526"/>
      <c r="D351" s="1577"/>
      <c r="E351" s="1577"/>
      <c r="F351" s="1567"/>
      <c r="G351" s="1567"/>
      <c r="H351" s="1567"/>
      <c r="I351" s="1567"/>
      <c r="J351" s="487"/>
      <c r="K351" s="485"/>
    </row>
    <row r="352" spans="2:11" x14ac:dyDescent="0.25">
      <c r="B352" s="491"/>
      <c r="C352" s="527"/>
      <c r="D352" s="1578"/>
      <c r="E352" s="1578"/>
      <c r="F352" s="1365"/>
      <c r="G352" s="1365"/>
      <c r="H352" s="1365"/>
      <c r="I352" s="1365"/>
      <c r="J352" s="488"/>
      <c r="K352" s="486"/>
    </row>
    <row r="353" spans="2:11" ht="15" thickBot="1" x14ac:dyDescent="0.3">
      <c r="B353" s="492"/>
      <c r="C353" s="528"/>
      <c r="D353" s="1576"/>
      <c r="E353" s="1576"/>
      <c r="F353" s="1568"/>
      <c r="G353" s="1568"/>
      <c r="H353" s="1568"/>
      <c r="I353" s="1568"/>
      <c r="J353" s="489"/>
      <c r="K353" s="486"/>
    </row>
    <row r="354" spans="2:11" x14ac:dyDescent="0.25">
      <c r="B354" s="490"/>
      <c r="C354" s="526"/>
      <c r="D354" s="1577"/>
      <c r="E354" s="1577"/>
      <c r="F354" s="1567"/>
      <c r="G354" s="1567"/>
      <c r="H354" s="1567"/>
      <c r="I354" s="1567"/>
      <c r="J354" s="487"/>
      <c r="K354" s="486"/>
    </row>
    <row r="355" spans="2:11" x14ac:dyDescent="0.25">
      <c r="B355" s="491"/>
      <c r="C355" s="527"/>
      <c r="D355" s="1578"/>
      <c r="E355" s="1578"/>
      <c r="F355" s="1365"/>
      <c r="G355" s="1365"/>
      <c r="H355" s="1365"/>
      <c r="I355" s="1365"/>
      <c r="J355" s="488"/>
      <c r="K355" s="486"/>
    </row>
    <row r="356" spans="2:11" ht="15" thickBot="1" x14ac:dyDescent="0.3">
      <c r="B356" s="492"/>
      <c r="C356" s="528"/>
      <c r="D356" s="1576"/>
      <c r="E356" s="1576"/>
      <c r="F356" s="1568"/>
      <c r="G356" s="1568"/>
      <c r="H356" s="1568"/>
      <c r="I356" s="1568"/>
      <c r="J356" s="489"/>
      <c r="K356" s="486"/>
    </row>
    <row r="357" spans="2:11" x14ac:dyDescent="0.25">
      <c r="B357" s="493"/>
      <c r="C357" s="526"/>
      <c r="D357" s="1577"/>
      <c r="E357" s="1577"/>
      <c r="F357" s="1567"/>
      <c r="G357" s="1567"/>
      <c r="H357" s="1567"/>
      <c r="I357" s="1567"/>
      <c r="J357" s="487"/>
      <c r="K357" s="486"/>
    </row>
    <row r="358" spans="2:11" x14ac:dyDescent="0.25">
      <c r="B358" s="494"/>
      <c r="C358" s="527"/>
      <c r="D358" s="1578"/>
      <c r="E358" s="1578"/>
      <c r="F358" s="1365"/>
      <c r="G358" s="1365"/>
      <c r="H358" s="1365"/>
      <c r="I358" s="1365"/>
      <c r="J358" s="488"/>
      <c r="K358" s="486"/>
    </row>
    <row r="359" spans="2:11" x14ac:dyDescent="0.25">
      <c r="B359" s="494"/>
      <c r="C359" s="527"/>
      <c r="D359" s="1691"/>
      <c r="E359" s="1692"/>
      <c r="F359" s="1365"/>
      <c r="G359" s="1365"/>
      <c r="H359" s="1365"/>
      <c r="I359" s="1365"/>
      <c r="J359" s="488"/>
      <c r="K359" s="486"/>
    </row>
    <row r="360" spans="2:11" ht="15" thickBot="1" x14ac:dyDescent="0.3">
      <c r="B360" s="495"/>
      <c r="C360" s="528"/>
      <c r="D360" s="1576"/>
      <c r="E360" s="1576"/>
      <c r="F360" s="1568"/>
      <c r="G360" s="1568"/>
      <c r="H360" s="1568"/>
      <c r="I360" s="1568"/>
      <c r="J360" s="489"/>
      <c r="K360" s="486"/>
    </row>
    <row r="361" spans="2:11" ht="15" x14ac:dyDescent="0.25">
      <c r="B361" s="76"/>
      <c r="C361" s="76"/>
      <c r="D361" s="76"/>
      <c r="E361" s="76"/>
      <c r="F361" s="76"/>
      <c r="G361" s="76"/>
      <c r="H361" s="76"/>
      <c r="I361" s="76"/>
      <c r="J361" s="76"/>
      <c r="K361" s="76"/>
    </row>
    <row r="362" spans="2:11" ht="15" x14ac:dyDescent="0.25">
      <c r="B362" s="51" t="s">
        <v>327</v>
      </c>
      <c r="C362" s="49"/>
      <c r="D362" s="49"/>
      <c r="E362" s="49"/>
      <c r="F362" s="49"/>
      <c r="G362" s="49"/>
      <c r="H362" s="49"/>
      <c r="I362" s="49"/>
      <c r="J362" s="49"/>
      <c r="K362" s="56" t="e">
        <f>ThisPage</f>
        <v>#NAME?</v>
      </c>
    </row>
    <row r="363" spans="2:11" x14ac:dyDescent="0.25">
      <c r="B363" s="1686" t="s">
        <v>447</v>
      </c>
      <c r="C363" s="1686"/>
      <c r="D363" s="1686"/>
      <c r="E363" s="1686"/>
      <c r="F363" s="1686"/>
      <c r="G363" s="1686"/>
      <c r="H363" s="1686"/>
      <c r="I363" s="1686"/>
      <c r="J363" s="1686"/>
      <c r="K363" s="1686"/>
    </row>
    <row r="364" spans="2:11" ht="15" x14ac:dyDescent="0.25">
      <c r="B364" s="1683" t="s">
        <v>446</v>
      </c>
      <c r="C364" s="1684"/>
      <c r="D364" s="1684"/>
      <c r="E364" s="1684"/>
      <c r="F364" s="1684"/>
      <c r="G364" s="1685"/>
      <c r="H364" s="1688" t="s">
        <v>655</v>
      </c>
      <c r="I364" s="1689"/>
      <c r="J364" s="1690"/>
      <c r="K364" s="49"/>
    </row>
    <row r="365" spans="2:11" ht="15" x14ac:dyDescent="0.25">
      <c r="B365" s="77"/>
      <c r="C365" s="77"/>
      <c r="D365" s="77"/>
      <c r="E365" s="77"/>
      <c r="F365" s="77"/>
      <c r="G365" s="77"/>
      <c r="H365" s="77"/>
      <c r="I365" s="49"/>
      <c r="J365" s="49"/>
      <c r="K365" s="49"/>
    </row>
    <row r="366" spans="2:11" ht="15.75" thickBot="1" x14ac:dyDescent="0.3">
      <c r="B366" s="1269" t="s">
        <v>906</v>
      </c>
      <c r="C366" s="1269"/>
      <c r="D366" s="1269"/>
      <c r="E366" s="1269"/>
      <c r="F366" s="1269"/>
      <c r="G366" s="1269"/>
      <c r="H366" s="1269"/>
      <c r="I366" s="1269"/>
      <c r="J366" s="1269"/>
      <c r="K366" s="66" t="e">
        <f>ThisPage</f>
        <v>#NAME?</v>
      </c>
    </row>
    <row r="367" spans="2:11" ht="23.25" thickBot="1" x14ac:dyDescent="0.3">
      <c r="B367" s="503" t="s">
        <v>108</v>
      </c>
      <c r="C367" s="497" t="s">
        <v>599</v>
      </c>
      <c r="D367" s="1571" t="s">
        <v>109</v>
      </c>
      <c r="E367" s="1572"/>
      <c r="F367" s="1571" t="s">
        <v>598</v>
      </c>
      <c r="G367" s="1575"/>
      <c r="H367" s="1575"/>
      <c r="I367" s="1572"/>
      <c r="J367" s="498" t="s">
        <v>279</v>
      </c>
      <c r="K367" s="160"/>
    </row>
    <row r="368" spans="2:11" x14ac:dyDescent="0.25">
      <c r="B368" s="490"/>
      <c r="C368" s="529"/>
      <c r="D368" s="1573"/>
      <c r="E368" s="1574"/>
      <c r="F368" s="1372"/>
      <c r="G368" s="1372"/>
      <c r="H368" s="1372"/>
      <c r="I368" s="1372"/>
      <c r="J368" s="487"/>
      <c r="K368" s="499"/>
    </row>
    <row r="369" spans="2:11" ht="15" thickBot="1" x14ac:dyDescent="0.3">
      <c r="B369" s="492"/>
      <c r="C369" s="530"/>
      <c r="D369" s="1569"/>
      <c r="E369" s="1570"/>
      <c r="F369" s="1376"/>
      <c r="G369" s="1376"/>
      <c r="H369" s="1376"/>
      <c r="I369" s="1376"/>
      <c r="J369" s="502"/>
      <c r="K369" s="500"/>
    </row>
    <row r="370" spans="2:11" x14ac:dyDescent="0.25">
      <c r="B370" s="490"/>
      <c r="C370" s="529"/>
      <c r="D370" s="1573"/>
      <c r="E370" s="1574"/>
      <c r="F370" s="1372"/>
      <c r="G370" s="1372"/>
      <c r="H370" s="1372"/>
      <c r="I370" s="1372"/>
      <c r="J370" s="487"/>
      <c r="K370" s="499"/>
    </row>
    <row r="371" spans="2:11" ht="15" thickBot="1" x14ac:dyDescent="0.3">
      <c r="B371" s="492"/>
      <c r="C371" s="530"/>
      <c r="D371" s="1569"/>
      <c r="E371" s="1570"/>
      <c r="F371" s="1376"/>
      <c r="G371" s="1376"/>
      <c r="H371" s="1376"/>
      <c r="I371" s="1376"/>
      <c r="J371" s="502"/>
      <c r="K371" s="500"/>
    </row>
    <row r="372" spans="2:11" x14ac:dyDescent="0.25">
      <c r="B372" s="493"/>
      <c r="C372" s="529"/>
      <c r="D372" s="1573"/>
      <c r="E372" s="1574"/>
      <c r="F372" s="1372"/>
      <c r="G372" s="1372"/>
      <c r="H372" s="1372"/>
      <c r="I372" s="1372"/>
      <c r="J372" s="487"/>
      <c r="K372" s="499"/>
    </row>
    <row r="373" spans="2:11" ht="15" thickBot="1" x14ac:dyDescent="0.3">
      <c r="B373" s="495"/>
      <c r="C373" s="530"/>
      <c r="D373" s="1569"/>
      <c r="E373" s="1570"/>
      <c r="F373" s="1376"/>
      <c r="G373" s="1376"/>
      <c r="H373" s="1376"/>
      <c r="I373" s="1376"/>
      <c r="J373" s="502"/>
      <c r="K373" s="500"/>
    </row>
    <row r="374" spans="2:11" ht="15" x14ac:dyDescent="0.25">
      <c r="B374" s="1303"/>
      <c r="C374" s="1303"/>
      <c r="D374" s="1303"/>
      <c r="E374" s="1303"/>
      <c r="F374" s="1303"/>
      <c r="G374" s="76"/>
      <c r="H374" s="76"/>
      <c r="I374" s="76"/>
      <c r="J374" s="76"/>
      <c r="K374" s="76"/>
    </row>
    <row r="375" spans="2:11" ht="15" x14ac:dyDescent="0.25">
      <c r="B375" s="76"/>
      <c r="C375" s="76"/>
      <c r="D375" s="76"/>
      <c r="E375" s="76"/>
      <c r="F375" s="76"/>
      <c r="G375" s="76"/>
      <c r="H375" s="76"/>
      <c r="I375" s="76"/>
      <c r="J375" s="76"/>
      <c r="K375" s="76"/>
    </row>
    <row r="376" spans="2:11" ht="15" x14ac:dyDescent="0.25">
      <c r="B376" s="51" t="s">
        <v>324</v>
      </c>
      <c r="C376" s="49"/>
      <c r="D376" s="49"/>
      <c r="E376" s="49"/>
      <c r="F376" s="49"/>
      <c r="G376" s="49"/>
      <c r="H376" s="49"/>
      <c r="I376" s="49"/>
      <c r="J376" s="49"/>
      <c r="K376" s="56" t="e">
        <f>ThisPage</f>
        <v>#NAME?</v>
      </c>
    </row>
    <row r="377" spans="2:11" ht="15" x14ac:dyDescent="0.25">
      <c r="B377" s="1304" t="s">
        <v>743</v>
      </c>
      <c r="C377" s="1304"/>
      <c r="D377" s="1304"/>
      <c r="E377" s="1304"/>
      <c r="F377" s="1304"/>
      <c r="G377" s="1304"/>
      <c r="H377" s="1304"/>
      <c r="I377" s="1304"/>
      <c r="J377" s="1304"/>
      <c r="K377" s="1304"/>
    </row>
    <row r="378" spans="2:11" ht="15" x14ac:dyDescent="0.25">
      <c r="B378" s="49"/>
      <c r="C378" s="49"/>
      <c r="D378" s="49"/>
      <c r="E378" s="49"/>
      <c r="F378" s="49"/>
      <c r="G378" s="49"/>
      <c r="H378" s="49"/>
      <c r="I378" s="49"/>
      <c r="J378" s="49"/>
      <c r="K378" s="49"/>
    </row>
    <row r="379" spans="2:11" ht="15" x14ac:dyDescent="0.25">
      <c r="B379" s="49" t="s">
        <v>733</v>
      </c>
      <c r="C379" s="49"/>
      <c r="D379" s="49"/>
      <c r="E379" s="49"/>
      <c r="F379" s="49"/>
      <c r="G379" s="49"/>
      <c r="H379" s="49"/>
      <c r="I379" s="49"/>
      <c r="J379" s="49"/>
      <c r="K379" s="49"/>
    </row>
    <row r="380" spans="2:11" ht="15" x14ac:dyDescent="0.25">
      <c r="B380" s="49"/>
      <c r="C380" s="49"/>
      <c r="D380" s="49"/>
      <c r="E380" s="49"/>
      <c r="F380" s="49"/>
      <c r="G380" s="49"/>
      <c r="H380" s="49"/>
      <c r="I380" s="49"/>
      <c r="J380" s="49"/>
      <c r="K380" s="49"/>
    </row>
    <row r="381" spans="2:11" ht="15" x14ac:dyDescent="0.25">
      <c r="B381" s="1232" t="s">
        <v>113</v>
      </c>
      <c r="C381" s="1232"/>
      <c r="D381" s="1238" t="s">
        <v>111</v>
      </c>
      <c r="E381" s="1239"/>
      <c r="F381" s="1239"/>
      <c r="G381" s="1279"/>
      <c r="H381" s="1238" t="s">
        <v>449</v>
      </c>
      <c r="I381" s="1239"/>
      <c r="J381" s="1279"/>
      <c r="K381" s="165"/>
    </row>
    <row r="382" spans="2:11" ht="21" customHeight="1" x14ac:dyDescent="0.25">
      <c r="B382" s="1232" t="s">
        <v>114</v>
      </c>
      <c r="C382" s="1232"/>
      <c r="D382" s="1579"/>
      <c r="E382" s="1580"/>
      <c r="F382" s="1580"/>
      <c r="G382" s="1581"/>
      <c r="H382" s="1586"/>
      <c r="I382" s="1587"/>
      <c r="J382" s="1587"/>
      <c r="K382" s="166"/>
    </row>
    <row r="383" spans="2:11" ht="19.5" customHeight="1" x14ac:dyDescent="0.25">
      <c r="B383" s="1232" t="s">
        <v>287</v>
      </c>
      <c r="C383" s="1232"/>
      <c r="D383" s="1579"/>
      <c r="E383" s="1580"/>
      <c r="F383" s="1580"/>
      <c r="G383" s="1581"/>
      <c r="H383" s="1586"/>
      <c r="I383" s="1587"/>
      <c r="J383" s="1587"/>
      <c r="K383" s="166"/>
    </row>
    <row r="384" spans="2:11" ht="27.75" customHeight="1" x14ac:dyDescent="0.25">
      <c r="B384" s="1232" t="s">
        <v>288</v>
      </c>
      <c r="C384" s="1232"/>
      <c r="D384" s="1579"/>
      <c r="E384" s="1580"/>
      <c r="F384" s="1580"/>
      <c r="G384" s="1581"/>
      <c r="H384" s="1586"/>
      <c r="I384" s="1587"/>
      <c r="J384" s="1587"/>
      <c r="K384" s="166"/>
    </row>
    <row r="385" spans="2:11" ht="15" x14ac:dyDescent="0.25">
      <c r="B385" s="49"/>
      <c r="C385" s="49"/>
      <c r="D385" s="49"/>
      <c r="E385" s="49"/>
      <c r="F385" s="49"/>
      <c r="G385" s="49"/>
      <c r="H385" s="49"/>
      <c r="I385" s="49"/>
      <c r="J385" s="49"/>
      <c r="K385" s="49"/>
    </row>
    <row r="386" spans="2:11" ht="15" x14ac:dyDescent="0.25">
      <c r="B386" s="1222" t="s">
        <v>890</v>
      </c>
      <c r="C386" s="1222"/>
      <c r="D386" s="1222"/>
      <c r="E386" s="1222"/>
      <c r="F386" s="1222"/>
      <c r="G386" s="1222"/>
      <c r="H386" s="1222"/>
      <c r="I386" s="1222"/>
      <c r="J386" s="1222"/>
      <c r="K386" s="66" t="e">
        <f>ThisPage</f>
        <v>#NAME?</v>
      </c>
    </row>
    <row r="387" spans="2:11" ht="22.5" x14ac:dyDescent="0.25">
      <c r="B387" s="504" t="s">
        <v>108</v>
      </c>
      <c r="C387" s="501" t="s">
        <v>600</v>
      </c>
      <c r="D387" s="1564" t="s">
        <v>116</v>
      </c>
      <c r="E387" s="1564"/>
      <c r="F387" s="1564"/>
      <c r="G387" s="1564"/>
      <c r="H387" s="1565" t="s">
        <v>741</v>
      </c>
      <c r="I387" s="1566"/>
      <c r="J387" s="478" t="s">
        <v>742</v>
      </c>
      <c r="K387" s="153"/>
    </row>
    <row r="388" spans="2:11" ht="15" x14ac:dyDescent="0.25">
      <c r="B388" s="446"/>
      <c r="C388" s="505"/>
      <c r="D388" s="1583"/>
      <c r="E388" s="1584"/>
      <c r="F388" s="1584"/>
      <c r="G388" s="1585"/>
      <c r="H388" s="1582"/>
      <c r="I388" s="1582"/>
      <c r="J388" s="506"/>
      <c r="K388" s="167"/>
    </row>
    <row r="389" spans="2:11" ht="15" x14ac:dyDescent="0.25">
      <c r="B389" s="446"/>
      <c r="C389" s="505"/>
      <c r="D389" s="1583"/>
      <c r="E389" s="1584"/>
      <c r="F389" s="1584"/>
      <c r="G389" s="1585"/>
      <c r="H389" s="1582"/>
      <c r="I389" s="1582"/>
      <c r="J389" s="506"/>
      <c r="K389" s="167"/>
    </row>
    <row r="390" spans="2:11" ht="15" x14ac:dyDescent="0.25">
      <c r="B390" s="446"/>
      <c r="C390" s="505"/>
      <c r="D390" s="1583"/>
      <c r="E390" s="1584"/>
      <c r="F390" s="1584"/>
      <c r="G390" s="1585"/>
      <c r="H390" s="1582"/>
      <c r="I390" s="1582"/>
      <c r="J390" s="506"/>
      <c r="K390" s="167"/>
    </row>
    <row r="391" spans="2:11" ht="15" x14ac:dyDescent="0.25">
      <c r="B391" s="446"/>
      <c r="C391" s="505"/>
      <c r="D391" s="1583"/>
      <c r="E391" s="1584"/>
      <c r="F391" s="1584"/>
      <c r="G391" s="1585"/>
      <c r="H391" s="1582"/>
      <c r="I391" s="1582"/>
      <c r="J391" s="506"/>
      <c r="K391" s="167"/>
    </row>
    <row r="392" spans="2:11" ht="15" x14ac:dyDescent="0.25">
      <c r="B392" s="446"/>
      <c r="C392" s="505"/>
      <c r="D392" s="1583"/>
      <c r="E392" s="1584"/>
      <c r="F392" s="1584"/>
      <c r="G392" s="1585"/>
      <c r="H392" s="1582"/>
      <c r="I392" s="1582"/>
      <c r="J392" s="506"/>
      <c r="K392" s="167"/>
    </row>
    <row r="393" spans="2:11" ht="15" x14ac:dyDescent="0.25">
      <c r="B393" s="446"/>
      <c r="C393" s="505"/>
      <c r="D393" s="1583"/>
      <c r="E393" s="1584"/>
      <c r="F393" s="1584"/>
      <c r="G393" s="1585"/>
      <c r="H393" s="1582"/>
      <c r="I393" s="1582"/>
      <c r="J393" s="506"/>
      <c r="K393" s="167"/>
    </row>
    <row r="394" spans="2:11" ht="15" x14ac:dyDescent="0.25">
      <c r="B394" s="446"/>
      <c r="C394" s="505"/>
      <c r="D394" s="1583"/>
      <c r="E394" s="1584"/>
      <c r="F394" s="1584"/>
      <c r="G394" s="1585"/>
      <c r="H394" s="1582"/>
      <c r="I394" s="1582"/>
      <c r="J394" s="506"/>
      <c r="K394" s="167"/>
    </row>
    <row r="395" spans="2:11" ht="15" x14ac:dyDescent="0.25">
      <c r="B395" s="446"/>
      <c r="C395" s="505"/>
      <c r="D395" s="1583"/>
      <c r="E395" s="1584"/>
      <c r="F395" s="1584"/>
      <c r="G395" s="1585"/>
      <c r="H395" s="1582"/>
      <c r="I395" s="1582"/>
      <c r="J395" s="506"/>
      <c r="K395" s="167"/>
    </row>
    <row r="396" spans="2:11" ht="15" x14ac:dyDescent="0.25">
      <c r="B396" s="49"/>
      <c r="C396" s="49"/>
      <c r="D396" s="49"/>
      <c r="E396" s="49"/>
      <c r="F396" s="49"/>
      <c r="G396" s="49"/>
      <c r="H396" s="49"/>
      <c r="I396" s="49"/>
      <c r="J396" s="49"/>
      <c r="K396" s="49"/>
    </row>
    <row r="397" spans="2:11" ht="15" x14ac:dyDescent="0.25">
      <c r="B397" s="51" t="s">
        <v>325</v>
      </c>
      <c r="C397" s="49"/>
      <c r="D397" s="49"/>
      <c r="E397" s="49"/>
      <c r="F397" s="49"/>
      <c r="G397" s="49"/>
      <c r="H397" s="49"/>
      <c r="I397" s="49"/>
      <c r="J397" s="49"/>
      <c r="K397" s="56" t="e">
        <f>ThisPage</f>
        <v>#NAME?</v>
      </c>
    </row>
    <row r="398" spans="2:11" ht="28.5" customHeight="1" x14ac:dyDescent="0.25">
      <c r="B398" s="1434" t="s">
        <v>737</v>
      </c>
      <c r="C398" s="1434"/>
      <c r="D398" s="1434"/>
      <c r="E398" s="1434"/>
      <c r="F398" s="1434"/>
      <c r="G398" s="1434"/>
      <c r="H398" s="1434"/>
      <c r="I398" s="1434"/>
      <c r="J398" s="1434"/>
      <c r="K398" s="1434"/>
    </row>
    <row r="399" spans="2:11" ht="15" x14ac:dyDescent="0.25">
      <c r="B399" s="1456" t="s">
        <v>446</v>
      </c>
      <c r="C399" s="1457"/>
      <c r="D399" s="1457"/>
      <c r="E399" s="1457"/>
      <c r="F399" s="1457"/>
      <c r="G399" s="1681"/>
      <c r="H399" s="1456" t="s">
        <v>655</v>
      </c>
      <c r="I399" s="1457"/>
      <c r="J399" s="1681"/>
      <c r="K399" s="86"/>
    </row>
    <row r="400" spans="2:11" ht="15" x14ac:dyDescent="0.25">
      <c r="B400" s="49"/>
      <c r="C400" s="49"/>
      <c r="D400" s="49"/>
      <c r="E400" s="49"/>
      <c r="F400" s="49"/>
      <c r="G400" s="49"/>
      <c r="H400" s="49"/>
      <c r="I400" s="49"/>
      <c r="J400" s="49"/>
      <c r="K400" s="49"/>
    </row>
    <row r="401" spans="2:11" ht="15" x14ac:dyDescent="0.25">
      <c r="B401" s="1222" t="s">
        <v>875</v>
      </c>
      <c r="C401" s="1222"/>
      <c r="D401" s="1222"/>
      <c r="E401" s="1222"/>
      <c r="F401" s="1222"/>
      <c r="G401" s="1222"/>
      <c r="H401" s="1222"/>
      <c r="I401" s="1222"/>
      <c r="J401" s="1222"/>
      <c r="K401" s="66" t="e">
        <f>ThisPage</f>
        <v>#NAME?</v>
      </c>
    </row>
    <row r="402" spans="2:11" ht="15" x14ac:dyDescent="0.25">
      <c r="B402" s="1522" t="s">
        <v>108</v>
      </c>
      <c r="C402" s="1523"/>
      <c r="D402" s="1522" t="s">
        <v>115</v>
      </c>
      <c r="E402" s="1523"/>
      <c r="F402" s="1522" t="s">
        <v>118</v>
      </c>
      <c r="G402" s="1523"/>
      <c r="H402" s="507" t="s">
        <v>187</v>
      </c>
      <c r="I402" s="508"/>
      <c r="J402" s="508"/>
      <c r="K402" s="165"/>
    </row>
    <row r="403" spans="2:11" ht="15" x14ac:dyDescent="0.25">
      <c r="B403" s="1666"/>
      <c r="C403" s="1667"/>
      <c r="D403" s="1668"/>
      <c r="E403" s="1669"/>
      <c r="F403" s="1542"/>
      <c r="G403" s="1544"/>
      <c r="H403" s="1542"/>
      <c r="I403" s="1543"/>
      <c r="J403" s="1544"/>
      <c r="K403" s="168"/>
    </row>
    <row r="404" spans="2:11" ht="15" x14ac:dyDescent="0.25">
      <c r="B404" s="1666"/>
      <c r="C404" s="1667"/>
      <c r="D404" s="1668"/>
      <c r="E404" s="1669"/>
      <c r="F404" s="1542"/>
      <c r="G404" s="1544"/>
      <c r="H404" s="1542"/>
      <c r="I404" s="1543"/>
      <c r="J404" s="1544"/>
      <c r="K404" s="168"/>
    </row>
    <row r="405" spans="2:11" ht="15" x14ac:dyDescent="0.25">
      <c r="B405" s="1666"/>
      <c r="C405" s="1667"/>
      <c r="D405" s="1668"/>
      <c r="E405" s="1669"/>
      <c r="F405" s="1542"/>
      <c r="G405" s="1544"/>
      <c r="H405" s="1542"/>
      <c r="I405" s="1543"/>
      <c r="J405" s="1544"/>
      <c r="K405" s="168"/>
    </row>
    <row r="406" spans="2:11" ht="15" x14ac:dyDescent="0.25">
      <c r="B406" s="1666"/>
      <c r="C406" s="1667"/>
      <c r="D406" s="1668"/>
      <c r="E406" s="1669"/>
      <c r="F406" s="1542"/>
      <c r="G406" s="1544"/>
      <c r="H406" s="1542"/>
      <c r="I406" s="1543"/>
      <c r="J406" s="1544"/>
      <c r="K406" s="168"/>
    </row>
    <row r="407" spans="2:11" ht="15" x14ac:dyDescent="0.25">
      <c r="B407" s="1666"/>
      <c r="C407" s="1667"/>
      <c r="D407" s="1668"/>
      <c r="E407" s="1669"/>
      <c r="F407" s="1542"/>
      <c r="G407" s="1544"/>
      <c r="H407" s="1542"/>
      <c r="I407" s="1543"/>
      <c r="J407" s="1544"/>
      <c r="K407" s="168"/>
    </row>
    <row r="408" spans="2:11" ht="15" x14ac:dyDescent="0.25">
      <c r="B408" s="1666"/>
      <c r="C408" s="1667"/>
      <c r="D408" s="1668"/>
      <c r="E408" s="1669"/>
      <c r="F408" s="1542"/>
      <c r="G408" s="1544"/>
      <c r="H408" s="1542"/>
      <c r="I408" s="1543"/>
      <c r="J408" s="1544"/>
      <c r="K408" s="168"/>
    </row>
    <row r="409" spans="2:11" ht="15" x14ac:dyDescent="0.25">
      <c r="B409" s="1666"/>
      <c r="C409" s="1667"/>
      <c r="D409" s="1668"/>
      <c r="E409" s="1669"/>
      <c r="F409" s="1542"/>
      <c r="G409" s="1544"/>
      <c r="H409" s="1542"/>
      <c r="I409" s="1543"/>
      <c r="J409" s="1544"/>
      <c r="K409" s="168"/>
    </row>
    <row r="410" spans="2:11" ht="15" x14ac:dyDescent="0.25">
      <c r="B410" s="1666"/>
      <c r="C410" s="1667"/>
      <c r="D410" s="1668"/>
      <c r="E410" s="1669"/>
      <c r="F410" s="1542"/>
      <c r="G410" s="1544"/>
      <c r="H410" s="1542"/>
      <c r="I410" s="1543"/>
      <c r="J410" s="1544"/>
      <c r="K410" s="168"/>
    </row>
    <row r="411" spans="2:11" ht="15" x14ac:dyDescent="0.25">
      <c r="B411" s="49"/>
      <c r="C411" s="49"/>
      <c r="D411" s="49"/>
      <c r="E411" s="49"/>
      <c r="F411" s="49"/>
      <c r="G411" s="49"/>
      <c r="H411" s="49"/>
      <c r="I411" s="49"/>
      <c r="J411" s="49"/>
      <c r="K411" s="52"/>
    </row>
    <row r="412" spans="2:11" ht="15" x14ac:dyDescent="0.25">
      <c r="B412" s="51" t="s">
        <v>329</v>
      </c>
      <c r="C412" s="49"/>
      <c r="D412" s="49"/>
      <c r="E412" s="49"/>
      <c r="F412" s="49"/>
      <c r="G412" s="49"/>
      <c r="H412" s="49"/>
      <c r="I412" s="49"/>
      <c r="J412" s="49"/>
      <c r="K412" s="56" t="e">
        <f>ThisPage</f>
        <v>#NAME?</v>
      </c>
    </row>
    <row r="413" spans="2:11" ht="15" x14ac:dyDescent="0.25">
      <c r="B413" s="49"/>
      <c r="C413" s="49"/>
      <c r="D413" s="49"/>
      <c r="E413" s="49"/>
      <c r="F413" s="49"/>
      <c r="G413" s="49"/>
      <c r="H413" s="49"/>
      <c r="I413" s="49"/>
      <c r="J413" s="49"/>
      <c r="K413" s="49"/>
    </row>
    <row r="414" spans="2:11" x14ac:dyDescent="0.25">
      <c r="B414" s="1344" t="s">
        <v>755</v>
      </c>
      <c r="C414" s="1344"/>
      <c r="D414" s="1344"/>
      <c r="E414" s="1344"/>
      <c r="F414" s="1344"/>
      <c r="G414" s="1344"/>
      <c r="H414" s="1344"/>
      <c r="I414" s="1344"/>
      <c r="J414" s="1344"/>
      <c r="K414" s="1344"/>
    </row>
    <row r="415" spans="2:11" x14ac:dyDescent="0.25">
      <c r="B415" s="1344"/>
      <c r="C415" s="1344"/>
      <c r="D415" s="1344"/>
      <c r="E415" s="1344"/>
      <c r="F415" s="1344"/>
      <c r="G415" s="1344"/>
      <c r="H415" s="1344"/>
      <c r="I415" s="1344"/>
      <c r="J415" s="1344"/>
      <c r="K415" s="1344"/>
    </row>
    <row r="416" spans="2:11" x14ac:dyDescent="0.25">
      <c r="B416" s="1344"/>
      <c r="C416" s="1344"/>
      <c r="D416" s="1344"/>
      <c r="E416" s="1344"/>
      <c r="F416" s="1344"/>
      <c r="G416" s="1344"/>
      <c r="H416" s="1344"/>
      <c r="I416" s="1344"/>
      <c r="J416" s="1344"/>
      <c r="K416" s="1344"/>
    </row>
    <row r="417" spans="2:11" ht="15" x14ac:dyDescent="0.25">
      <c r="B417" s="49"/>
      <c r="C417" s="49"/>
      <c r="D417" s="49"/>
      <c r="E417" s="49"/>
      <c r="F417" s="49"/>
      <c r="G417" s="49"/>
      <c r="H417" s="49"/>
      <c r="I417" s="49"/>
      <c r="J417" s="49"/>
      <c r="K417" s="49"/>
    </row>
    <row r="418" spans="2:11" ht="15" x14ac:dyDescent="0.25">
      <c r="B418" s="51" t="s">
        <v>330</v>
      </c>
      <c r="C418" s="49"/>
      <c r="D418" s="49"/>
      <c r="E418" s="49"/>
      <c r="F418" s="49"/>
      <c r="G418" s="49"/>
      <c r="H418" s="49"/>
      <c r="I418" s="49"/>
      <c r="J418" s="49"/>
      <c r="K418" s="56" t="e">
        <f>ThisPage</f>
        <v>#NAME?</v>
      </c>
    </row>
    <row r="419" spans="2:11" x14ac:dyDescent="0.25">
      <c r="B419" s="1686" t="s">
        <v>366</v>
      </c>
      <c r="C419" s="1686"/>
      <c r="D419" s="1686"/>
      <c r="E419" s="1686"/>
      <c r="F419" s="1686"/>
      <c r="G419" s="1686"/>
      <c r="H419" s="1686"/>
      <c r="I419" s="1686"/>
      <c r="J419" s="1686"/>
      <c r="K419" s="1686"/>
    </row>
    <row r="420" spans="2:11" ht="15" x14ac:dyDescent="0.25">
      <c r="B420" s="49"/>
      <c r="C420" s="49"/>
      <c r="D420" s="49"/>
      <c r="E420" s="49"/>
      <c r="F420" s="49"/>
      <c r="G420" s="49"/>
      <c r="H420" s="49"/>
      <c r="I420" s="49"/>
      <c r="J420" s="49"/>
      <c r="K420" s="49"/>
    </row>
    <row r="421" spans="2:11" ht="15" x14ac:dyDescent="0.25">
      <c r="B421" s="1222" t="s">
        <v>876</v>
      </c>
      <c r="C421" s="1222"/>
      <c r="D421" s="1222"/>
      <c r="E421" s="1222"/>
      <c r="F421" s="1222"/>
      <c r="G421" s="1222"/>
      <c r="H421" s="1222"/>
      <c r="I421" s="1222"/>
      <c r="J421" s="1222"/>
      <c r="K421" s="66" t="e">
        <f>ThisPage</f>
        <v>#NAME?</v>
      </c>
    </row>
    <row r="422" spans="2:11" ht="24" x14ac:dyDescent="0.25">
      <c r="B422" s="1522" t="s">
        <v>112</v>
      </c>
      <c r="C422" s="1523"/>
      <c r="D422" s="536" t="s">
        <v>1</v>
      </c>
      <c r="E422" s="1656" t="s">
        <v>120</v>
      </c>
      <c r="F422" s="1657"/>
      <c r="G422" s="1656" t="s">
        <v>121</v>
      </c>
      <c r="H422" s="1657"/>
      <c r="I422" s="534" t="s">
        <v>122</v>
      </c>
      <c r="J422" s="507" t="s">
        <v>123</v>
      </c>
      <c r="K422" s="165"/>
    </row>
    <row r="423" spans="2:11" ht="15" x14ac:dyDescent="0.25">
      <c r="B423" s="1659" t="s">
        <v>124</v>
      </c>
      <c r="C423" s="1660"/>
      <c r="D423" s="446" t="s">
        <v>264</v>
      </c>
      <c r="E423" s="1512">
        <f>'FY 2020'!N24</f>
        <v>1088764</v>
      </c>
      <c r="F423" s="1513"/>
      <c r="G423" s="1729">
        <f>'FY 2020'!J24</f>
        <v>1206432.76</v>
      </c>
      <c r="H423" s="1513"/>
      <c r="I423" s="524">
        <f>IF(ISERROR((E423-G423)/G423),0,(E423-G423)/G423)</f>
        <v>-9.7534453557113293E-2</v>
      </c>
      <c r="J423" s="480"/>
      <c r="K423" s="166"/>
    </row>
    <row r="424" spans="2:11" ht="26.25" customHeight="1" x14ac:dyDescent="0.25">
      <c r="B424" s="1520" t="s">
        <v>125</v>
      </c>
      <c r="C424" s="1521"/>
      <c r="D424" s="446" t="s">
        <v>264</v>
      </c>
      <c r="E424" s="1512">
        <f>'FY 2020'!N25</f>
        <v>50257.42</v>
      </c>
      <c r="F424" s="1513"/>
      <c r="G424" s="1729">
        <f>'FY 2020'!J25</f>
        <v>66854.92</v>
      </c>
      <c r="H424" s="1513"/>
      <c r="I424" s="524">
        <f t="shared" ref="I424:I427" si="0">IF(ISERROR((E424-G424)/G424),0,(E424-G424)/G424)</f>
        <v>-0.24826145929125337</v>
      </c>
      <c r="J424" s="479"/>
      <c r="K424" s="166"/>
    </row>
    <row r="425" spans="2:11" ht="15" x14ac:dyDescent="0.25">
      <c r="B425" s="1659" t="s">
        <v>126</v>
      </c>
      <c r="C425" s="1660"/>
      <c r="D425" s="446" t="s">
        <v>264</v>
      </c>
      <c r="E425" s="1512">
        <f>'FY 2020'!N27</f>
        <v>0</v>
      </c>
      <c r="F425" s="1513"/>
      <c r="G425" s="1729">
        <f>'FY 2020'!J27</f>
        <v>0</v>
      </c>
      <c r="H425" s="1513"/>
      <c r="I425" s="524">
        <f t="shared" si="0"/>
        <v>0</v>
      </c>
      <c r="J425" s="479"/>
      <c r="K425" s="166"/>
    </row>
    <row r="426" spans="2:11" ht="36" x14ac:dyDescent="0.25">
      <c r="B426" s="1659" t="s">
        <v>476</v>
      </c>
      <c r="C426" s="1660"/>
      <c r="D426" s="446" t="s">
        <v>264</v>
      </c>
      <c r="E426" s="1512">
        <f>'FY 2020'!N28</f>
        <v>11775</v>
      </c>
      <c r="F426" s="1513"/>
      <c r="G426" s="1729">
        <f>'FY 2020'!J28</f>
        <v>8821</v>
      </c>
      <c r="H426" s="1513"/>
      <c r="I426" s="524">
        <f t="shared" si="0"/>
        <v>0.33488266636435776</v>
      </c>
      <c r="J426" s="480" t="s">
        <v>956</v>
      </c>
      <c r="K426" s="166"/>
    </row>
    <row r="427" spans="2:11" ht="15" x14ac:dyDescent="0.25">
      <c r="B427" s="1659" t="s">
        <v>127</v>
      </c>
      <c r="C427" s="1660"/>
      <c r="D427" s="446" t="s">
        <v>10</v>
      </c>
      <c r="E427" s="1512">
        <f>'FY 2020'!N29</f>
        <v>426867.31</v>
      </c>
      <c r="F427" s="1513"/>
      <c r="G427" s="1729">
        <f>'FY 2020'!J29</f>
        <v>462919.75</v>
      </c>
      <c r="H427" s="1513"/>
      <c r="I427" s="524">
        <f t="shared" si="0"/>
        <v>-7.7880539769582091E-2</v>
      </c>
      <c r="J427" s="479"/>
      <c r="K427" s="166"/>
    </row>
    <row r="428" spans="2:11" ht="15" x14ac:dyDescent="0.25">
      <c r="B428" s="49"/>
      <c r="C428" s="49"/>
      <c r="D428" s="49"/>
      <c r="E428" s="49"/>
      <c r="F428" s="49"/>
      <c r="G428" s="49"/>
      <c r="H428" s="49"/>
      <c r="I428" s="49"/>
      <c r="J428" s="49"/>
      <c r="K428" s="49"/>
    </row>
    <row r="429" spans="2:11" ht="15" x14ac:dyDescent="0.25">
      <c r="B429" s="51" t="s">
        <v>331</v>
      </c>
      <c r="C429" s="49"/>
      <c r="D429" s="49"/>
      <c r="E429" s="49"/>
      <c r="F429" s="49"/>
      <c r="G429" s="49"/>
      <c r="H429" s="49"/>
      <c r="I429" s="49"/>
      <c r="J429" s="49"/>
      <c r="K429" s="56" t="e">
        <f>ThisPage</f>
        <v>#NAME?</v>
      </c>
    </row>
    <row r="430" spans="2:11" ht="15" x14ac:dyDescent="0.25">
      <c r="B430" s="1412" t="s">
        <v>361</v>
      </c>
      <c r="C430" s="1412"/>
      <c r="D430" s="1412"/>
      <c r="E430" s="1412"/>
      <c r="F430" s="1412"/>
      <c r="G430" s="1412"/>
      <c r="H430" s="1412"/>
      <c r="I430" s="1412"/>
      <c r="J430" s="1412"/>
      <c r="K430" s="191"/>
    </row>
    <row r="431" spans="2:11" ht="15" x14ac:dyDescent="0.25">
      <c r="B431" s="1412"/>
      <c r="C431" s="1412"/>
      <c r="D431" s="1412"/>
      <c r="E431" s="1412"/>
      <c r="F431" s="1412"/>
      <c r="G431" s="1412"/>
      <c r="H431" s="1412"/>
      <c r="I431" s="1412"/>
      <c r="J431" s="1412"/>
      <c r="K431" s="191"/>
    </row>
    <row r="432" spans="2:11" ht="15" x14ac:dyDescent="0.25">
      <c r="B432" s="1412"/>
      <c r="C432" s="1412"/>
      <c r="D432" s="1412"/>
      <c r="E432" s="1412"/>
      <c r="F432" s="1412"/>
      <c r="G432" s="1412"/>
      <c r="H432" s="1412"/>
      <c r="I432" s="1412"/>
      <c r="J432" s="1412"/>
      <c r="K432" s="191"/>
    </row>
    <row r="433" spans="2:11" ht="15" x14ac:dyDescent="0.25">
      <c r="B433" s="754"/>
      <c r="C433" s="754"/>
      <c r="D433" s="754"/>
      <c r="E433" s="754"/>
      <c r="F433" s="754"/>
      <c r="G433" s="754"/>
      <c r="H433" s="754"/>
      <c r="I433" s="754"/>
      <c r="J433" s="754"/>
      <c r="K433" s="49"/>
    </row>
    <row r="434" spans="2:11" ht="15" x14ac:dyDescent="0.25">
      <c r="B434" s="1222" t="s">
        <v>877</v>
      </c>
      <c r="C434" s="1222"/>
      <c r="D434" s="1222"/>
      <c r="E434" s="1222"/>
      <c r="F434" s="1222"/>
      <c r="G434" s="1222"/>
      <c r="H434" s="1222"/>
      <c r="I434" s="1222"/>
      <c r="J434" s="1222"/>
      <c r="K434" s="66" t="e">
        <f>ThisPage</f>
        <v>#NAME?</v>
      </c>
    </row>
    <row r="435" spans="2:11" ht="24" x14ac:dyDescent="0.25">
      <c r="B435" s="1514" t="s">
        <v>338</v>
      </c>
      <c r="C435" s="1678"/>
      <c r="D435" s="536" t="s">
        <v>1</v>
      </c>
      <c r="E435" s="1656" t="s">
        <v>120</v>
      </c>
      <c r="F435" s="1657"/>
      <c r="G435" s="1656" t="s">
        <v>121</v>
      </c>
      <c r="H435" s="1657"/>
      <c r="I435" s="534" t="s">
        <v>122</v>
      </c>
      <c r="J435" s="507" t="s">
        <v>123</v>
      </c>
      <c r="K435" s="165"/>
    </row>
    <row r="436" spans="2:11" ht="15" x14ac:dyDescent="0.25">
      <c r="B436" s="1659" t="s">
        <v>130</v>
      </c>
      <c r="C436" s="1660"/>
      <c r="D436" s="446" t="s">
        <v>340</v>
      </c>
      <c r="E436" s="1512">
        <f>'FY 2020'!N33</f>
        <v>1642</v>
      </c>
      <c r="F436" s="1513"/>
      <c r="G436" s="1518">
        <f>'FY 2020'!N33</f>
        <v>1642</v>
      </c>
      <c r="H436" s="1513"/>
      <c r="I436" s="524">
        <f>IF(ISERROR((E436-G436)/G436),0,((E436-G436)/G436))</f>
        <v>0</v>
      </c>
      <c r="J436" s="479"/>
      <c r="K436" s="166"/>
    </row>
    <row r="437" spans="2:11" ht="20.25" customHeight="1" x14ac:dyDescent="0.25">
      <c r="B437" s="1520" t="s">
        <v>131</v>
      </c>
      <c r="C437" s="1521"/>
      <c r="D437" s="446" t="s">
        <v>340</v>
      </c>
      <c r="E437" s="1512">
        <f>'FY 2020'!N34</f>
        <v>0</v>
      </c>
      <c r="F437" s="1513"/>
      <c r="G437" s="1518">
        <f>'FY 2020'!N34</f>
        <v>0</v>
      </c>
      <c r="H437" s="1513"/>
      <c r="I437" s="524">
        <f>IF(ISERROR((E437-G437)/G437),0,((E437-G437)/G437))</f>
        <v>0</v>
      </c>
      <c r="J437" s="479"/>
      <c r="K437" s="166"/>
    </row>
    <row r="438" spans="2:11" ht="19.5" customHeight="1" x14ac:dyDescent="0.25">
      <c r="B438" s="1520" t="s">
        <v>132</v>
      </c>
      <c r="C438" s="1521"/>
      <c r="D438" s="446" t="s">
        <v>340</v>
      </c>
      <c r="E438" s="1512">
        <f>'FY 2020'!N35</f>
        <v>10.8</v>
      </c>
      <c r="F438" s="1513"/>
      <c r="G438" s="1518">
        <f>'FY 2020'!N35</f>
        <v>10.8</v>
      </c>
      <c r="H438" s="1513"/>
      <c r="I438" s="524">
        <f>IF(ISERROR((E438-G438)/G438),0,((E438-G438)/G438))</f>
        <v>0</v>
      </c>
      <c r="J438" s="479"/>
      <c r="K438" s="166"/>
    </row>
    <row r="439" spans="2:11" ht="18.75" customHeight="1" x14ac:dyDescent="0.25">
      <c r="B439" s="1520" t="s">
        <v>339</v>
      </c>
      <c r="C439" s="1521"/>
      <c r="D439" s="446" t="s">
        <v>340</v>
      </c>
      <c r="E439" s="1512">
        <f>'FY 2020'!N36</f>
        <v>0</v>
      </c>
      <c r="F439" s="1513"/>
      <c r="G439" s="1518">
        <f>'FY 2020'!N36</f>
        <v>0</v>
      </c>
      <c r="H439" s="1513"/>
      <c r="I439" s="524">
        <f>IF(ISERROR((E439-G439)/G439),0,((E439-G439)/G439))</f>
        <v>0</v>
      </c>
      <c r="J439" s="479"/>
      <c r="K439" s="166"/>
    </row>
    <row r="440" spans="2:11" ht="21" customHeight="1" x14ac:dyDescent="0.25">
      <c r="B440" s="1520" t="s">
        <v>37</v>
      </c>
      <c r="C440" s="1521"/>
      <c r="D440" s="446" t="s">
        <v>340</v>
      </c>
      <c r="E440" s="1512">
        <f>'FY 2020'!N37</f>
        <v>1631.2</v>
      </c>
      <c r="F440" s="1513"/>
      <c r="G440" s="1518">
        <f>'FY 2020'!N37</f>
        <v>1631.2</v>
      </c>
      <c r="H440" s="1513"/>
      <c r="I440" s="524">
        <f>IF(ISERROR((E440-G440)/G440),0,((E440-G440)/G440))</f>
        <v>0</v>
      </c>
      <c r="J440" s="479"/>
      <c r="K440" s="166"/>
    </row>
    <row r="441" spans="2:11" ht="18.600000000000001" customHeight="1" x14ac:dyDescent="0.25">
      <c r="B441" s="49"/>
      <c r="C441" s="49"/>
      <c r="D441" s="49"/>
      <c r="E441" s="49"/>
      <c r="F441" s="49"/>
      <c r="G441" s="49"/>
      <c r="H441" s="49"/>
      <c r="I441" s="49"/>
      <c r="J441" s="49"/>
      <c r="K441" s="49"/>
    </row>
    <row r="442" spans="2:11" ht="15" x14ac:dyDescent="0.25">
      <c r="B442" s="49"/>
      <c r="C442" s="49"/>
      <c r="D442" s="49"/>
      <c r="E442" s="49"/>
      <c r="F442" s="49"/>
      <c r="G442" s="49"/>
      <c r="H442" s="49"/>
      <c r="I442" s="49"/>
      <c r="J442" s="49"/>
      <c r="K442" s="49"/>
    </row>
    <row r="443" spans="2:11" ht="15" x14ac:dyDescent="0.25">
      <c r="B443" s="51" t="s">
        <v>332</v>
      </c>
      <c r="C443" s="49"/>
      <c r="D443" s="49"/>
      <c r="E443" s="49"/>
      <c r="F443" s="49"/>
      <c r="G443" s="49"/>
      <c r="H443" s="49"/>
      <c r="I443" s="49"/>
      <c r="J443" s="49"/>
      <c r="K443" s="56" t="e">
        <f>ThisPage</f>
        <v>#NAME?</v>
      </c>
    </row>
    <row r="444" spans="2:11" ht="15" x14ac:dyDescent="0.25">
      <c r="B444" s="1304" t="s">
        <v>669</v>
      </c>
      <c r="C444" s="1304"/>
      <c r="D444" s="1304"/>
      <c r="E444" s="1304"/>
      <c r="F444" s="1304"/>
      <c r="G444" s="1304"/>
      <c r="H444" s="1304"/>
      <c r="I444" s="1304"/>
      <c r="J444" s="1304"/>
      <c r="K444" s="1304"/>
    </row>
    <row r="445" spans="2:11" ht="15" x14ac:dyDescent="0.25">
      <c r="B445" s="49"/>
      <c r="C445" s="49"/>
      <c r="D445" s="49"/>
      <c r="E445" s="49"/>
      <c r="F445" s="49"/>
      <c r="G445" s="49"/>
      <c r="H445" s="49"/>
      <c r="I445" s="49"/>
      <c r="J445" s="49"/>
      <c r="K445" s="49"/>
    </row>
    <row r="446" spans="2:11" ht="15" x14ac:dyDescent="0.25">
      <c r="B446" s="51" t="s">
        <v>333</v>
      </c>
      <c r="C446" s="49"/>
      <c r="D446" s="49"/>
      <c r="E446" s="49"/>
      <c r="F446" s="49"/>
      <c r="G446" s="49"/>
      <c r="H446" s="49"/>
      <c r="I446" s="49"/>
      <c r="J446" s="49"/>
      <c r="K446" s="56" t="e">
        <f>ThisPage</f>
        <v>#NAME?</v>
      </c>
    </row>
    <row r="447" spans="2:11" ht="15" x14ac:dyDescent="0.25">
      <c r="B447" s="1304" t="s">
        <v>673</v>
      </c>
      <c r="C447" s="1304"/>
      <c r="D447" s="1304"/>
      <c r="E447" s="1304"/>
      <c r="F447" s="1304"/>
      <c r="G447" s="1304"/>
      <c r="H447" s="1304"/>
      <c r="I447" s="1304"/>
      <c r="J447" s="1304"/>
      <c r="K447" s="1304"/>
    </row>
    <row r="448" spans="2:11" ht="15" x14ac:dyDescent="0.25">
      <c r="B448" s="49"/>
      <c r="C448" s="49"/>
      <c r="D448" s="49"/>
      <c r="E448" s="49"/>
      <c r="F448" s="49"/>
      <c r="G448" s="49"/>
      <c r="H448" s="49"/>
      <c r="I448" s="49"/>
      <c r="J448" s="49"/>
      <c r="K448" s="49"/>
    </row>
    <row r="449" spans="2:11" ht="16.350000000000001" customHeight="1" x14ac:dyDescent="0.25">
      <c r="B449" s="1522" t="s">
        <v>134</v>
      </c>
      <c r="C449" s="1640"/>
      <c r="D449" s="1640"/>
      <c r="E449" s="1523"/>
      <c r="F449" s="507" t="s">
        <v>231</v>
      </c>
      <c r="G449" s="508"/>
      <c r="H449" s="508"/>
      <c r="I449" s="508"/>
      <c r="J449" s="508"/>
      <c r="K449" s="165"/>
    </row>
    <row r="450" spans="2:11" ht="16.350000000000001" customHeight="1" x14ac:dyDescent="0.25">
      <c r="B450" s="1659" t="s">
        <v>334</v>
      </c>
      <c r="C450" s="1693"/>
      <c r="D450" s="1693"/>
      <c r="E450" s="1660"/>
      <c r="F450" s="1694" t="s">
        <v>963</v>
      </c>
      <c r="G450" s="1695"/>
      <c r="H450" s="1695"/>
      <c r="I450" s="1695"/>
      <c r="J450" s="1696"/>
      <c r="K450" s="168"/>
    </row>
    <row r="451" spans="2:11" ht="16.350000000000001" customHeight="1" x14ac:dyDescent="0.25">
      <c r="B451" s="1659" t="s">
        <v>335</v>
      </c>
      <c r="C451" s="1693"/>
      <c r="D451" s="1693"/>
      <c r="E451" s="1660"/>
      <c r="F451" s="1697" t="s">
        <v>964</v>
      </c>
      <c r="G451" s="1698"/>
      <c r="H451" s="1698"/>
      <c r="I451" s="1698"/>
      <c r="J451" s="1699"/>
      <c r="K451" s="168"/>
    </row>
    <row r="452" spans="2:11" ht="16.350000000000001" customHeight="1" x14ac:dyDescent="0.25">
      <c r="B452" s="1659" t="s">
        <v>232</v>
      </c>
      <c r="C452" s="1693"/>
      <c r="D452" s="1693"/>
      <c r="E452" s="1660"/>
      <c r="F452" s="1697" t="s">
        <v>965</v>
      </c>
      <c r="G452" s="1698"/>
      <c r="H452" s="1698"/>
      <c r="I452" s="1698"/>
      <c r="J452" s="1699"/>
      <c r="K452" s="168"/>
    </row>
    <row r="453" spans="2:11" ht="29.25" customHeight="1" x14ac:dyDescent="0.25">
      <c r="B453" s="1659" t="s">
        <v>135</v>
      </c>
      <c r="C453" s="1693"/>
      <c r="D453" s="1693"/>
      <c r="E453" s="1660"/>
      <c r="F453" s="1697" t="s">
        <v>966</v>
      </c>
      <c r="G453" s="1698"/>
      <c r="H453" s="1698"/>
      <c r="I453" s="1698"/>
      <c r="J453" s="1699"/>
      <c r="K453" s="168"/>
    </row>
    <row r="454" spans="2:11" ht="15" x14ac:dyDescent="0.25">
      <c r="B454" s="49"/>
      <c r="C454" s="49"/>
      <c r="D454" s="49"/>
      <c r="E454" s="49"/>
      <c r="F454" s="49"/>
      <c r="G454" s="49"/>
      <c r="H454" s="49"/>
      <c r="I454" s="49"/>
      <c r="J454" s="49"/>
      <c r="K454" s="49"/>
    </row>
    <row r="455" spans="2:11" ht="19.7" customHeight="1" x14ac:dyDescent="0.25">
      <c r="B455" s="1222" t="s">
        <v>878</v>
      </c>
      <c r="C455" s="1222"/>
      <c r="D455" s="1222"/>
      <c r="E455" s="1222"/>
      <c r="F455" s="1222"/>
      <c r="G455" s="1222"/>
      <c r="H455" s="1222"/>
      <c r="I455" s="1222"/>
      <c r="J455" s="1222"/>
      <c r="K455" s="66" t="e">
        <f>ThisPage</f>
        <v>#NAME?</v>
      </c>
    </row>
    <row r="456" spans="2:11" ht="28.9" customHeight="1" x14ac:dyDescent="0.25">
      <c r="B456" s="1223" t="s">
        <v>133</v>
      </c>
      <c r="C456" s="1223"/>
      <c r="D456" s="863" t="s">
        <v>1</v>
      </c>
      <c r="E456" s="1656" t="s">
        <v>120</v>
      </c>
      <c r="F456" s="1657"/>
      <c r="G456" s="1656" t="s">
        <v>121</v>
      </c>
      <c r="H456" s="1657"/>
      <c r="I456" s="533" t="s">
        <v>122</v>
      </c>
      <c r="J456" s="422" t="s">
        <v>123</v>
      </c>
      <c r="K456" s="165"/>
    </row>
    <row r="457" spans="2:11" ht="25.9" customHeight="1" x14ac:dyDescent="0.25">
      <c r="B457" s="1520" t="s">
        <v>481</v>
      </c>
      <c r="C457" s="1521"/>
      <c r="D457" s="862" t="s">
        <v>137</v>
      </c>
      <c r="E457" s="1519">
        <f>'FY 2020'!N43</f>
        <v>0</v>
      </c>
      <c r="F457" s="1517"/>
      <c r="G457" s="1516">
        <f>'FY 2020'!J43</f>
        <v>0</v>
      </c>
      <c r="H457" s="1517"/>
      <c r="I457" s="540">
        <f t="shared" ref="I457:I468" si="1">IF(ISERROR((E457-G457)/G457),0,((E457-G457)/G457))</f>
        <v>0</v>
      </c>
      <c r="J457" s="618"/>
      <c r="K457" s="164"/>
    </row>
    <row r="458" spans="2:11" ht="31.15" customHeight="1" x14ac:dyDescent="0.25">
      <c r="B458" s="1520" t="s">
        <v>480</v>
      </c>
      <c r="C458" s="1521"/>
      <c r="D458" s="862" t="s">
        <v>137</v>
      </c>
      <c r="E458" s="1519">
        <f>'FY 2020'!N44</f>
        <v>34680</v>
      </c>
      <c r="F458" s="1517"/>
      <c r="G458" s="1771">
        <f>'FY 2020'!J44</f>
        <v>47834</v>
      </c>
      <c r="H458" s="1772"/>
      <c r="I458" s="540">
        <f t="shared" si="1"/>
        <v>-0.27499268302880797</v>
      </c>
      <c r="J458" s="883"/>
      <c r="K458" s="164"/>
    </row>
    <row r="459" spans="2:11" ht="20.45" customHeight="1" x14ac:dyDescent="0.25">
      <c r="B459" s="1670" t="s">
        <v>136</v>
      </c>
      <c r="C459" s="1670"/>
      <c r="D459" s="862" t="s">
        <v>137</v>
      </c>
      <c r="E459" s="1519">
        <f>'FY 2020'!N46</f>
        <v>160407</v>
      </c>
      <c r="F459" s="1517"/>
      <c r="G459" s="1516">
        <f>'FY 2020'!J46</f>
        <v>103159</v>
      </c>
      <c r="H459" s="1517"/>
      <c r="I459" s="540">
        <f t="shared" si="1"/>
        <v>0.55494915615700036</v>
      </c>
      <c r="J459" s="618"/>
      <c r="K459" s="164"/>
    </row>
    <row r="460" spans="2:11" ht="20.45" customHeight="1" x14ac:dyDescent="0.25">
      <c r="B460" s="1659" t="s">
        <v>924</v>
      </c>
      <c r="C460" s="1660"/>
      <c r="D460" s="862" t="s">
        <v>137</v>
      </c>
      <c r="E460" s="1671">
        <f>'FY 2020'!N49</f>
        <v>222170</v>
      </c>
      <c r="F460" s="1672"/>
      <c r="G460" s="1516">
        <f>'FY 2020'!J49</f>
        <v>155177</v>
      </c>
      <c r="H460" s="1773"/>
      <c r="I460" s="540">
        <f t="shared" si="1"/>
        <v>0.43171990694497253</v>
      </c>
      <c r="J460" s="618"/>
      <c r="K460" s="164"/>
    </row>
    <row r="461" spans="2:11" ht="20.45" customHeight="1" x14ac:dyDescent="0.25">
      <c r="B461" s="1659" t="s">
        <v>925</v>
      </c>
      <c r="C461" s="1660"/>
      <c r="D461" s="862" t="s">
        <v>137</v>
      </c>
      <c r="E461" s="1671">
        <f>'FY 2020'!N52</f>
        <v>222170</v>
      </c>
      <c r="F461" s="1517"/>
      <c r="G461" s="1516">
        <f>'FY 2020'!J52</f>
        <v>155177</v>
      </c>
      <c r="H461" s="1517"/>
      <c r="I461" s="540">
        <f t="shared" si="1"/>
        <v>0.43171990694497253</v>
      </c>
      <c r="J461" s="618"/>
      <c r="K461" s="164"/>
    </row>
    <row r="462" spans="2:11" ht="20.45" customHeight="1" x14ac:dyDescent="0.25">
      <c r="B462" s="1520" t="s">
        <v>336</v>
      </c>
      <c r="C462" s="1521"/>
      <c r="D462" s="862" t="s">
        <v>137</v>
      </c>
      <c r="E462" s="1519">
        <f>'FY 2020'!N55</f>
        <v>7351800.5470000003</v>
      </c>
      <c r="F462" s="1517"/>
      <c r="G462" s="1516">
        <f>'FY 2020'!J55</f>
        <v>8476223.9809999987</v>
      </c>
      <c r="H462" s="1517"/>
      <c r="I462" s="540">
        <f t="shared" si="1"/>
        <v>-0.13265617290440485</v>
      </c>
      <c r="J462" s="618"/>
      <c r="K462" s="164"/>
    </row>
    <row r="463" spans="2:11" ht="30" customHeight="1" x14ac:dyDescent="0.25">
      <c r="B463" s="1520" t="s">
        <v>926</v>
      </c>
      <c r="C463" s="1521"/>
      <c r="D463" s="862" t="s">
        <v>137</v>
      </c>
      <c r="E463" s="1519">
        <f>'FY 2020'!N58</f>
        <v>27083</v>
      </c>
      <c r="F463" s="1517"/>
      <c r="G463" s="1516">
        <f>'FY 2020'!J58</f>
        <v>4184</v>
      </c>
      <c r="H463" s="1517"/>
      <c r="I463" s="540">
        <f t="shared" si="1"/>
        <v>5.4729923518164432</v>
      </c>
      <c r="J463" s="618"/>
      <c r="K463" s="164"/>
    </row>
    <row r="464" spans="2:11" ht="25.5" customHeight="1" x14ac:dyDescent="0.25">
      <c r="B464" s="1514" t="s">
        <v>927</v>
      </c>
      <c r="C464" s="1678"/>
      <c r="D464" s="862" t="s">
        <v>137</v>
      </c>
      <c r="E464" s="1671">
        <f>'FY 2020'!N59</f>
        <v>0</v>
      </c>
      <c r="F464" s="1672"/>
      <c r="G464" s="951">
        <f>'FY 2020'!J59</f>
        <v>0</v>
      </c>
      <c r="H464" s="869"/>
      <c r="I464" s="540">
        <f t="shared" si="1"/>
        <v>0</v>
      </c>
      <c r="J464" s="618"/>
      <c r="K464" s="164"/>
    </row>
    <row r="465" spans="2:11" ht="22.5" customHeight="1" x14ac:dyDescent="0.25">
      <c r="B465" s="1760" t="s">
        <v>397</v>
      </c>
      <c r="C465" s="1761"/>
      <c r="D465" s="862" t="s">
        <v>137</v>
      </c>
      <c r="E465" s="1519">
        <f>'FY 2020'!N60</f>
        <v>222170</v>
      </c>
      <c r="F465" s="1517"/>
      <c r="G465" s="951">
        <f>'FY 2020'!J60</f>
        <v>155177</v>
      </c>
      <c r="H465" s="869"/>
      <c r="I465" s="540">
        <f t="shared" si="1"/>
        <v>0.43171990694497253</v>
      </c>
      <c r="J465" s="618"/>
      <c r="K465" s="164"/>
    </row>
    <row r="466" spans="2:11" ht="24" customHeight="1" x14ac:dyDescent="0.25">
      <c r="B466" s="1514" t="s">
        <v>930</v>
      </c>
      <c r="C466" s="1678"/>
      <c r="D466" s="862" t="s">
        <v>928</v>
      </c>
      <c r="E466" s="1519">
        <f>'FY 2020'!N61</f>
        <v>0.19505339943475339</v>
      </c>
      <c r="F466" s="1517"/>
      <c r="G466" s="868">
        <f>'FY 2020'!J61</f>
        <v>0.12187112342122086</v>
      </c>
      <c r="H466" s="869"/>
      <c r="I466" s="540">
        <f t="shared" si="1"/>
        <v>0.60048905728549007</v>
      </c>
      <c r="J466" s="618"/>
      <c r="K466" s="164"/>
    </row>
    <row r="467" spans="2:11" ht="24" customHeight="1" x14ac:dyDescent="0.25">
      <c r="B467" s="1514" t="s">
        <v>260</v>
      </c>
      <c r="C467" s="1678"/>
      <c r="D467" s="873" t="s">
        <v>27</v>
      </c>
      <c r="E467" s="1671">
        <f>'FY 2020'!N65</f>
        <v>97.066664061850631</v>
      </c>
      <c r="F467" s="1517"/>
      <c r="G467" s="1671">
        <f>'FY 2020'!J65</f>
        <v>98.202180615388102</v>
      </c>
      <c r="H467" s="1773"/>
      <c r="I467" s="540">
        <f t="shared" si="1"/>
        <v>-1.1563048258416551E-2</v>
      </c>
      <c r="J467" s="618"/>
      <c r="K467" s="164"/>
    </row>
    <row r="468" spans="2:11" ht="20.45" customHeight="1" x14ac:dyDescent="0.25">
      <c r="B468" s="1676" t="s">
        <v>483</v>
      </c>
      <c r="C468" s="1677"/>
      <c r="D468" s="871" t="s">
        <v>484</v>
      </c>
      <c r="E468" s="1671">
        <f>'FY 2020'!N69</f>
        <v>453.7</v>
      </c>
      <c r="F468" s="1517"/>
      <c r="G468" s="1768">
        <f>'FY 2020'!J69</f>
        <v>0.6</v>
      </c>
      <c r="H468" s="1769"/>
      <c r="I468" s="540">
        <f t="shared" si="1"/>
        <v>755.16666666666663</v>
      </c>
      <c r="J468" s="755"/>
      <c r="K468" s="164"/>
    </row>
    <row r="469" spans="2:11" ht="31.15" customHeight="1" x14ac:dyDescent="0.25">
      <c r="B469" s="1514" t="s">
        <v>491</v>
      </c>
      <c r="C469" s="1678"/>
      <c r="D469" s="863" t="s">
        <v>1</v>
      </c>
      <c r="E469" s="1759" t="s">
        <v>485</v>
      </c>
      <c r="F469" s="1759"/>
      <c r="G469" s="1656" t="s">
        <v>636</v>
      </c>
      <c r="H469" s="1759"/>
      <c r="I469" s="1657"/>
      <c r="J469" s="290" t="s">
        <v>656</v>
      </c>
      <c r="K469" s="164"/>
    </row>
    <row r="470" spans="2:11" ht="39.75" customHeight="1" x14ac:dyDescent="0.25">
      <c r="B470" s="1514" t="s">
        <v>929</v>
      </c>
      <c r="C470" s="1678"/>
      <c r="D470" s="862" t="s">
        <v>27</v>
      </c>
      <c r="E470" s="1673">
        <f>'FY 2020'!N63</f>
        <v>0.5120418560833595</v>
      </c>
      <c r="F470" s="1517"/>
      <c r="G470" s="1762" t="s">
        <v>652</v>
      </c>
      <c r="H470" s="1763"/>
      <c r="I470" s="1764"/>
      <c r="J470" s="541"/>
      <c r="K470" s="164"/>
    </row>
    <row r="471" spans="2:11" ht="25.5" customHeight="1" x14ac:dyDescent="0.25">
      <c r="B471" s="1679"/>
      <c r="C471" s="1679"/>
      <c r="D471" s="873" t="s">
        <v>27</v>
      </c>
      <c r="E471" s="1671">
        <f>'FY 2020'!N67</f>
        <v>97.066664061850631</v>
      </c>
      <c r="F471" s="1672"/>
      <c r="G471" s="1680" t="s">
        <v>652</v>
      </c>
      <c r="H471" s="1680"/>
      <c r="I471" s="1680"/>
      <c r="J471" s="74"/>
      <c r="K471" s="49"/>
    </row>
    <row r="472" spans="2:11" ht="15.75" customHeight="1" x14ac:dyDescent="0.25">
      <c r="B472" s="49"/>
      <c r="C472" s="49"/>
      <c r="D472" s="49"/>
      <c r="E472" s="49"/>
      <c r="F472" s="49"/>
      <c r="G472" s="49"/>
      <c r="H472" s="49"/>
      <c r="I472" s="49"/>
      <c r="J472" s="49"/>
      <c r="K472" s="49"/>
    </row>
    <row r="473" spans="2:11" ht="12.6" customHeight="1" x14ac:dyDescent="0.25">
      <c r="B473" s="51" t="s">
        <v>337</v>
      </c>
      <c r="C473" s="49"/>
      <c r="D473" s="49"/>
      <c r="E473" s="49"/>
      <c r="F473" s="49"/>
      <c r="G473" s="49"/>
      <c r="H473" s="49"/>
      <c r="I473" s="49"/>
      <c r="J473" s="49"/>
      <c r="K473" s="56" t="e">
        <f>ThisPage</f>
        <v>#NAME?</v>
      </c>
    </row>
    <row r="474" spans="2:11" ht="22.5" customHeight="1" x14ac:dyDescent="0.25">
      <c r="B474" s="1304" t="s">
        <v>931</v>
      </c>
      <c r="C474" s="1304"/>
      <c r="D474" s="1304"/>
      <c r="E474" s="1304"/>
      <c r="F474" s="1304"/>
      <c r="G474" s="1304"/>
      <c r="H474" s="1304"/>
      <c r="I474" s="1304"/>
      <c r="J474" s="1304"/>
      <c r="K474" s="1304"/>
    </row>
    <row r="475" spans="2:11" ht="13.9" customHeight="1" x14ac:dyDescent="0.25">
      <c r="B475" s="1522" t="s">
        <v>138</v>
      </c>
      <c r="C475" s="1640"/>
      <c r="D475" s="1640"/>
      <c r="E475" s="1523"/>
      <c r="F475" s="1522" t="s">
        <v>233</v>
      </c>
      <c r="G475" s="1640"/>
      <c r="H475" s="1640"/>
      <c r="I475" s="1640"/>
      <c r="J475" s="1523"/>
      <c r="K475" s="165"/>
    </row>
    <row r="476" spans="2:11" ht="13.9" customHeight="1" x14ac:dyDescent="0.25">
      <c r="B476" s="734" t="s">
        <v>370</v>
      </c>
      <c r="C476" s="735"/>
      <c r="D476" s="735"/>
      <c r="E476" s="736"/>
      <c r="F476" s="1765" t="s">
        <v>967</v>
      </c>
      <c r="G476" s="1766"/>
      <c r="H476" s="1766"/>
      <c r="I476" s="1766"/>
      <c r="J476" s="1767"/>
      <c r="K476" s="168"/>
    </row>
    <row r="477" spans="2:11" ht="13.9" customHeight="1" x14ac:dyDescent="0.25">
      <c r="B477" s="734" t="s">
        <v>139</v>
      </c>
      <c r="C477" s="735"/>
      <c r="D477" s="735"/>
      <c r="E477" s="736"/>
      <c r="F477" s="1542"/>
      <c r="G477" s="1543"/>
      <c r="H477" s="1543"/>
      <c r="I477" s="1543"/>
      <c r="J477" s="1544"/>
      <c r="K477" s="168"/>
    </row>
    <row r="478" spans="2:11" ht="9" customHeight="1" x14ac:dyDescent="0.25">
      <c r="B478" s="49"/>
      <c r="C478" s="49"/>
      <c r="D478" s="49"/>
      <c r="E478" s="49"/>
      <c r="F478" s="49"/>
      <c r="G478" s="49"/>
      <c r="H478" s="49"/>
      <c r="I478" s="49"/>
      <c r="J478" s="49"/>
      <c r="K478" s="49"/>
    </row>
    <row r="479" spans="2:11" ht="19.7" customHeight="1" x14ac:dyDescent="0.25">
      <c r="B479" s="1222" t="s">
        <v>879</v>
      </c>
      <c r="C479" s="1222"/>
      <c r="D479" s="1222"/>
      <c r="E479" s="1222"/>
      <c r="F479" s="1222"/>
      <c r="G479" s="1222"/>
      <c r="H479" s="1222"/>
      <c r="I479" s="1222"/>
      <c r="J479" s="1222"/>
      <c r="K479" s="66"/>
    </row>
    <row r="480" spans="2:11" ht="21" customHeight="1" x14ac:dyDescent="0.25">
      <c r="B480" s="1656" t="s">
        <v>373</v>
      </c>
      <c r="C480" s="1657"/>
      <c r="D480" s="534" t="s">
        <v>1</v>
      </c>
      <c r="E480" s="1656" t="s">
        <v>120</v>
      </c>
      <c r="F480" s="1657"/>
      <c r="G480" s="1656" t="s">
        <v>121</v>
      </c>
      <c r="H480" s="1657"/>
      <c r="I480" s="534" t="s">
        <v>122</v>
      </c>
      <c r="J480" s="543" t="s">
        <v>123</v>
      </c>
      <c r="K480" s="165"/>
    </row>
    <row r="481" spans="2:11" ht="25.9" customHeight="1" x14ac:dyDescent="0.25">
      <c r="B481" s="1514" t="s">
        <v>15</v>
      </c>
      <c r="C481" s="1678"/>
      <c r="D481" s="532" t="s">
        <v>137</v>
      </c>
      <c r="E481" s="1586">
        <f>'FY 2020'!N73</f>
        <v>26980</v>
      </c>
      <c r="F481" s="1674"/>
      <c r="G481" s="1675">
        <f>'FY 2020'!J73</f>
        <v>38780</v>
      </c>
      <c r="H481" s="1674"/>
      <c r="I481" s="542">
        <f>IF(ISERROR((E481-G481)/G481),0,((E481-G481)/G481))</f>
        <v>-0.30428055698813822</v>
      </c>
      <c r="J481" s="480"/>
      <c r="K481" s="166"/>
    </row>
    <row r="482" spans="2:11" ht="27" customHeight="1" x14ac:dyDescent="0.25">
      <c r="B482" s="1514" t="s">
        <v>139</v>
      </c>
      <c r="C482" s="1678"/>
      <c r="D482" s="532" t="s">
        <v>137</v>
      </c>
      <c r="E482" s="1586">
        <f>'FY 2020'!N74</f>
        <v>0</v>
      </c>
      <c r="F482" s="1674"/>
      <c r="G482" s="1675">
        <f>'FY 2020'!J74</f>
        <v>0</v>
      </c>
      <c r="H482" s="1674"/>
      <c r="I482" s="542">
        <f>IF(ISERROR((E482-G482)/G482),0,((E482-G482)/G482))</f>
        <v>0</v>
      </c>
      <c r="J482" s="480"/>
      <c r="K482" s="166"/>
    </row>
    <row r="483" spans="2:11" ht="15" x14ac:dyDescent="0.25">
      <c r="B483" s="49"/>
      <c r="C483" s="49"/>
      <c r="D483" s="49"/>
      <c r="E483" s="49"/>
      <c r="F483" s="49"/>
      <c r="G483" s="49"/>
      <c r="H483" s="49"/>
      <c r="I483" s="49"/>
      <c r="J483" s="49"/>
      <c r="K483" s="49"/>
    </row>
    <row r="484" spans="2:11" ht="15" x14ac:dyDescent="0.25">
      <c r="B484" s="51" t="s">
        <v>341</v>
      </c>
      <c r="C484" s="49"/>
      <c r="D484" s="49"/>
      <c r="E484" s="49"/>
      <c r="F484" s="49"/>
      <c r="G484" s="49"/>
      <c r="H484" s="49"/>
      <c r="I484" s="49"/>
      <c r="J484" s="49"/>
      <c r="K484" s="56"/>
    </row>
    <row r="485" spans="2:11" ht="19.7" customHeight="1" x14ac:dyDescent="0.25">
      <c r="B485" s="1222" t="s">
        <v>907</v>
      </c>
      <c r="C485" s="1222"/>
      <c r="D485" s="1222"/>
      <c r="E485" s="1222"/>
      <c r="F485" s="1222"/>
      <c r="G485" s="1222"/>
      <c r="H485" s="1222"/>
      <c r="I485" s="1222"/>
      <c r="J485" s="1222"/>
      <c r="K485" s="66"/>
    </row>
    <row r="486" spans="2:11" ht="18.600000000000001" customHeight="1" x14ac:dyDescent="0.25">
      <c r="B486" s="1705" t="s">
        <v>141</v>
      </c>
      <c r="C486" s="1707"/>
      <c r="D486" s="535" t="s">
        <v>1</v>
      </c>
      <c r="E486" s="1705" t="s">
        <v>120</v>
      </c>
      <c r="F486" s="1707"/>
      <c r="G486" s="1705" t="s">
        <v>121</v>
      </c>
      <c r="H486" s="1707"/>
      <c r="I486" s="535" t="s">
        <v>122</v>
      </c>
      <c r="J486" s="544" t="s">
        <v>123</v>
      </c>
      <c r="K486" s="165"/>
    </row>
    <row r="487" spans="2:11" ht="18.600000000000001" customHeight="1" x14ac:dyDescent="0.25">
      <c r="B487" s="1555" t="s">
        <v>453</v>
      </c>
      <c r="C487" s="1557"/>
      <c r="D487" s="531" t="s">
        <v>18</v>
      </c>
      <c r="E487" s="1733">
        <f>'FY 2020'!N78</f>
        <v>464998</v>
      </c>
      <c r="F487" s="1731"/>
      <c r="G487" s="1753">
        <f>'FY 2020'!J78</f>
        <v>718885</v>
      </c>
      <c r="H487" s="1731"/>
      <c r="I487" s="545">
        <f t="shared" ref="I487:I495" si="2">IF(ISERROR((E487-G487)/G487),0,((E487-G487)/G487))</f>
        <v>-0.35316775283946666</v>
      </c>
      <c r="J487" s="546"/>
      <c r="K487" s="166"/>
    </row>
    <row r="488" spans="2:11" ht="18.600000000000001" customHeight="1" x14ac:dyDescent="0.25">
      <c r="B488" s="1751" t="s">
        <v>815</v>
      </c>
      <c r="C488" s="1752"/>
      <c r="D488" s="482" t="s">
        <v>933</v>
      </c>
      <c r="E488" s="1733">
        <f>'FY 2020'!N79</f>
        <v>0.40824342004033604</v>
      </c>
      <c r="F488" s="1731"/>
      <c r="G488" s="1733">
        <f>'FY 2020'!J79</f>
        <v>0.56458961418679543</v>
      </c>
      <c r="H488" s="1773"/>
      <c r="I488" s="545">
        <f t="shared" si="2"/>
        <v>-0.276920067634705</v>
      </c>
      <c r="J488" s="546"/>
      <c r="K488" s="166"/>
    </row>
    <row r="489" spans="2:11" ht="23.25" customHeight="1" x14ac:dyDescent="0.25">
      <c r="B489" s="1555" t="s">
        <v>455</v>
      </c>
      <c r="C489" s="1557"/>
      <c r="D489" s="531" t="s">
        <v>452</v>
      </c>
      <c r="E489" s="1733">
        <f>'FY 2020'!N83</f>
        <v>1611</v>
      </c>
      <c r="F489" s="1731"/>
      <c r="G489" s="1732">
        <f>'FY 2020'!J83</f>
        <v>0</v>
      </c>
      <c r="H489" s="1758"/>
      <c r="I489" s="952">
        <f t="shared" si="2"/>
        <v>0</v>
      </c>
      <c r="J489" s="546"/>
      <c r="K489" s="166"/>
    </row>
    <row r="490" spans="2:11" ht="23.25" customHeight="1" x14ac:dyDescent="0.25">
      <c r="B490" s="1555" t="s">
        <v>458</v>
      </c>
      <c r="C490" s="1557"/>
      <c r="D490" s="531" t="s">
        <v>452</v>
      </c>
      <c r="E490" s="1733">
        <f>'FY 2020'!N84</f>
        <v>466609</v>
      </c>
      <c r="F490" s="1731"/>
      <c r="G490" s="1730">
        <f>'FY 2020'!J84</f>
        <v>718885</v>
      </c>
      <c r="H490" s="1731"/>
      <c r="I490" s="545">
        <f t="shared" si="2"/>
        <v>-0.3509267824478185</v>
      </c>
      <c r="J490" s="546"/>
      <c r="K490" s="166"/>
    </row>
    <row r="491" spans="2:11" ht="25.5" customHeight="1" x14ac:dyDescent="0.25">
      <c r="B491" s="1555" t="s">
        <v>142</v>
      </c>
      <c r="C491" s="1557"/>
      <c r="D491" s="531" t="s">
        <v>261</v>
      </c>
      <c r="E491" s="1733">
        <f>'FY 2020'!N85</f>
        <v>5610</v>
      </c>
      <c r="F491" s="1731"/>
      <c r="G491" s="1730">
        <f>'FY 2020'!J85</f>
        <v>2130</v>
      </c>
      <c r="H491" s="1731"/>
      <c r="I491" s="545">
        <f t="shared" si="2"/>
        <v>1.6338028169014085</v>
      </c>
      <c r="J491" s="546" t="s">
        <v>957</v>
      </c>
      <c r="K491" s="166"/>
    </row>
    <row r="492" spans="2:11" ht="18.600000000000001" customHeight="1" x14ac:dyDescent="0.25">
      <c r="B492" s="1555" t="s">
        <v>143</v>
      </c>
      <c r="C492" s="1557"/>
      <c r="D492" s="531" t="s">
        <v>261</v>
      </c>
      <c r="E492" s="1754">
        <f>'FY 2020'!N86</f>
        <v>56050478.840000004</v>
      </c>
      <c r="F492" s="1755"/>
      <c r="G492" s="1732">
        <f>'FY 2020'!J86</f>
        <v>57529784.409999996</v>
      </c>
      <c r="H492" s="1731"/>
      <c r="I492" s="545">
        <f t="shared" si="2"/>
        <v>-2.5713733940968073E-2</v>
      </c>
      <c r="J492" s="546"/>
      <c r="K492" s="166"/>
    </row>
    <row r="493" spans="2:11" ht="18.600000000000001" customHeight="1" x14ac:dyDescent="0.25">
      <c r="B493" s="1555" t="s">
        <v>263</v>
      </c>
      <c r="C493" s="1557"/>
      <c r="D493" s="531" t="s">
        <v>261</v>
      </c>
      <c r="E493" s="1754">
        <f>'FY 2020'!N87</f>
        <v>56056088.840000004</v>
      </c>
      <c r="F493" s="1755"/>
      <c r="G493" s="1732">
        <f>'FY 2020'!J87</f>
        <v>57531914.409999996</v>
      </c>
      <c r="H493" s="1731"/>
      <c r="I493" s="545">
        <f t="shared" si="2"/>
        <v>-2.565229377702526E-2</v>
      </c>
      <c r="J493" s="546"/>
      <c r="K493" s="166"/>
    </row>
    <row r="494" spans="2:11" ht="25.5" customHeight="1" x14ac:dyDescent="0.25">
      <c r="B494" s="1555" t="s">
        <v>144</v>
      </c>
      <c r="C494" s="1557"/>
      <c r="D494" s="531" t="s">
        <v>18</v>
      </c>
      <c r="E494" s="1733">
        <f>'FY 2020'!N92</f>
        <v>4400</v>
      </c>
      <c r="F494" s="1731"/>
      <c r="G494" s="1730">
        <f>'FY 2020'!J92</f>
        <v>3605</v>
      </c>
      <c r="H494" s="1731"/>
      <c r="I494" s="545">
        <f t="shared" si="2"/>
        <v>0.22052704576976423</v>
      </c>
      <c r="J494" s="546" t="s">
        <v>958</v>
      </c>
      <c r="K494" s="166"/>
    </row>
    <row r="495" spans="2:11" ht="18.600000000000001" customHeight="1" x14ac:dyDescent="0.25">
      <c r="B495" s="1555" t="s">
        <v>280</v>
      </c>
      <c r="C495" s="1557"/>
      <c r="D495" s="531" t="s">
        <v>262</v>
      </c>
      <c r="E495" s="1733">
        <f>'FY 2020'!N93</f>
        <v>0</v>
      </c>
      <c r="F495" s="1731"/>
      <c r="G495" s="1730">
        <f>'FY 2020'!J93</f>
        <v>96</v>
      </c>
      <c r="H495" s="1731"/>
      <c r="I495" s="545">
        <f t="shared" si="2"/>
        <v>-1</v>
      </c>
      <c r="J495" s="546"/>
      <c r="K495" s="166"/>
    </row>
    <row r="496" spans="2:11" ht="24.75" customHeight="1" x14ac:dyDescent="0.25">
      <c r="B496" s="1776" t="s">
        <v>491</v>
      </c>
      <c r="C496" s="1776"/>
      <c r="D496" s="535" t="s">
        <v>1</v>
      </c>
      <c r="E496" s="1604" t="s">
        <v>485</v>
      </c>
      <c r="F496" s="1604"/>
      <c r="G496" s="1756" t="s">
        <v>492</v>
      </c>
      <c r="H496" s="1757"/>
      <c r="I496" s="547" t="s">
        <v>636</v>
      </c>
      <c r="J496" s="547" t="s">
        <v>656</v>
      </c>
      <c r="K496" s="326"/>
    </row>
    <row r="497" spans="2:11" ht="36.75" customHeight="1" x14ac:dyDescent="0.25">
      <c r="B497" s="1734" t="s">
        <v>359</v>
      </c>
      <c r="C497" s="1734"/>
      <c r="D497" s="531" t="s">
        <v>358</v>
      </c>
      <c r="E497" s="1736">
        <f>'FY 2020'!N88</f>
        <v>49.214253442222365</v>
      </c>
      <c r="F497" s="1736"/>
      <c r="G497" s="1737">
        <f>'FY 2020'!J88</f>
        <v>45.183751726868188</v>
      </c>
      <c r="H497" s="1736"/>
      <c r="I497" s="761" t="s">
        <v>652</v>
      </c>
      <c r="J497" s="548"/>
      <c r="K497" s="164"/>
    </row>
    <row r="498" spans="2:11" ht="36.75" customHeight="1" x14ac:dyDescent="0.25">
      <c r="B498" s="1734" t="s">
        <v>934</v>
      </c>
      <c r="C498" s="1734"/>
      <c r="D498" s="482" t="s">
        <v>27</v>
      </c>
      <c r="E498" s="1735">
        <f>'FY 2020'!N81</f>
        <v>-0.39964202935244703</v>
      </c>
      <c r="F498" s="1736"/>
      <c r="G498" s="1774">
        <f>'FY 2020'!J81</f>
        <v>-0.16972115560765383</v>
      </c>
      <c r="H498" s="1773"/>
      <c r="I498" s="761" t="s">
        <v>652</v>
      </c>
      <c r="J498" s="548"/>
      <c r="K498" s="164"/>
    </row>
    <row r="499" spans="2:11" ht="15.75" customHeight="1" x14ac:dyDescent="0.25">
      <c r="B499" s="49"/>
      <c r="C499" s="49"/>
      <c r="D499" s="49"/>
      <c r="E499" s="49"/>
      <c r="F499" s="49"/>
      <c r="G499" s="49"/>
      <c r="H499" s="49"/>
      <c r="I499" s="49"/>
      <c r="J499" s="49"/>
      <c r="K499" s="49"/>
    </row>
    <row r="500" spans="2:11" ht="15" x14ac:dyDescent="0.25">
      <c r="B500" s="51" t="s">
        <v>342</v>
      </c>
      <c r="C500" s="49"/>
      <c r="D500" s="49"/>
      <c r="E500" s="49"/>
      <c r="F500" s="49"/>
      <c r="G500" s="49"/>
      <c r="H500" s="49"/>
      <c r="I500" s="49"/>
      <c r="J500" s="49"/>
      <c r="K500" s="56"/>
    </row>
    <row r="501" spans="2:11" ht="19.7" customHeight="1" x14ac:dyDescent="0.25">
      <c r="B501" s="1222" t="s">
        <v>908</v>
      </c>
      <c r="C501" s="1222"/>
      <c r="D501" s="1222"/>
      <c r="E501" s="1222"/>
      <c r="F501" s="1222"/>
      <c r="G501" s="1222"/>
      <c r="H501" s="1222"/>
      <c r="I501" s="1222"/>
      <c r="J501" s="1222"/>
      <c r="K501" s="66"/>
    </row>
    <row r="502" spans="2:11" ht="24.6" customHeight="1" x14ac:dyDescent="0.25">
      <c r="B502" s="1656" t="s">
        <v>145</v>
      </c>
      <c r="C502" s="1657"/>
      <c r="D502" s="534" t="s">
        <v>1</v>
      </c>
      <c r="E502" s="1656" t="s">
        <v>120</v>
      </c>
      <c r="F502" s="1657"/>
      <c r="G502" s="1656" t="s">
        <v>121</v>
      </c>
      <c r="H502" s="1657"/>
      <c r="I502" s="534" t="s">
        <v>122</v>
      </c>
      <c r="J502" s="543" t="s">
        <v>123</v>
      </c>
      <c r="K502" s="165"/>
    </row>
    <row r="503" spans="2:11" ht="19.899999999999999" customHeight="1" x14ac:dyDescent="0.25">
      <c r="B503" s="1520" t="s">
        <v>146</v>
      </c>
      <c r="C503" s="1521"/>
      <c r="D503" s="532" t="s">
        <v>262</v>
      </c>
      <c r="E503" s="1519">
        <f>'FY 2020'!N97</f>
        <v>0</v>
      </c>
      <c r="F503" s="1517"/>
      <c r="G503" s="1516">
        <f>'FY 2020'!J97</f>
        <v>0</v>
      </c>
      <c r="H503" s="1517"/>
      <c r="I503" s="540">
        <f t="shared" ref="I503:I517" si="3">IF(ISERROR((E503-G503)/G503),0,((E503-G503)/G503))</f>
        <v>0</v>
      </c>
      <c r="J503" s="480"/>
      <c r="K503" s="166"/>
    </row>
    <row r="504" spans="2:11" ht="19.899999999999999" customHeight="1" x14ac:dyDescent="0.25">
      <c r="B504" s="1520" t="s">
        <v>147</v>
      </c>
      <c r="C504" s="1521"/>
      <c r="D504" s="532" t="s">
        <v>262</v>
      </c>
      <c r="E504" s="1519">
        <f>'FY 2020'!N98</f>
        <v>27000</v>
      </c>
      <c r="F504" s="1517"/>
      <c r="G504" s="1516">
        <f>'FY 2020'!J98</f>
        <v>43000</v>
      </c>
      <c r="H504" s="1517"/>
      <c r="I504" s="540">
        <f t="shared" si="3"/>
        <v>-0.37209302325581395</v>
      </c>
      <c r="J504" s="480"/>
      <c r="K504" s="166"/>
    </row>
    <row r="505" spans="2:11" ht="19.899999999999999" customHeight="1" x14ac:dyDescent="0.25">
      <c r="B505" s="1520" t="s">
        <v>148</v>
      </c>
      <c r="C505" s="1521"/>
      <c r="D505" s="532" t="s">
        <v>264</v>
      </c>
      <c r="E505" s="1519">
        <f>'FY 2020'!N99</f>
        <v>145</v>
      </c>
      <c r="F505" s="1517"/>
      <c r="G505" s="1516">
        <f>'FY 2020'!J99</f>
        <v>168</v>
      </c>
      <c r="H505" s="1517"/>
      <c r="I505" s="540">
        <f t="shared" si="3"/>
        <v>-0.13690476190476192</v>
      </c>
      <c r="J505" s="480"/>
      <c r="K505" s="166"/>
    </row>
    <row r="506" spans="2:11" ht="19.899999999999999" customHeight="1" x14ac:dyDescent="0.25">
      <c r="B506" s="1520" t="s">
        <v>501</v>
      </c>
      <c r="C506" s="1521"/>
      <c r="D506" s="532" t="s">
        <v>500</v>
      </c>
      <c r="E506" s="1519">
        <f>'FY 2020'!N100</f>
        <v>127.30225916207968</v>
      </c>
      <c r="F506" s="1517"/>
      <c r="G506" s="1516">
        <f>'FY 2020'!J100</f>
        <v>131.94190334112082</v>
      </c>
      <c r="H506" s="1517"/>
      <c r="I506" s="540">
        <f t="shared" si="3"/>
        <v>-3.5164296266409524E-2</v>
      </c>
      <c r="J506" s="480"/>
      <c r="K506" s="166"/>
    </row>
    <row r="507" spans="2:11" ht="19.899999999999999" customHeight="1" x14ac:dyDescent="0.25">
      <c r="B507" s="1520" t="s">
        <v>234</v>
      </c>
      <c r="C507" s="1521"/>
      <c r="D507" s="532" t="s">
        <v>262</v>
      </c>
      <c r="E507" s="1519">
        <f>'FY 2020'!N101</f>
        <v>0</v>
      </c>
      <c r="F507" s="1517"/>
      <c r="G507" s="1516">
        <f>'FY 2020'!J101</f>
        <v>0</v>
      </c>
      <c r="H507" s="1517"/>
      <c r="I507" s="540">
        <f t="shared" si="3"/>
        <v>0</v>
      </c>
      <c r="J507" s="480"/>
      <c r="K507" s="166"/>
    </row>
    <row r="508" spans="2:11" ht="19.899999999999999" customHeight="1" x14ac:dyDescent="0.25">
      <c r="B508" s="1520" t="s">
        <v>149</v>
      </c>
      <c r="C508" s="1521"/>
      <c r="D508" s="532" t="s">
        <v>262</v>
      </c>
      <c r="E508" s="1519">
        <f>'FY 2020'!N102</f>
        <v>3487</v>
      </c>
      <c r="F508" s="1517"/>
      <c r="G508" s="1516">
        <f>'FY 2020'!J102</f>
        <v>4029.2840000000001</v>
      </c>
      <c r="H508" s="1517"/>
      <c r="I508" s="540">
        <f t="shared" si="3"/>
        <v>-0.13458569810417934</v>
      </c>
      <c r="J508" s="480"/>
      <c r="K508" s="166"/>
    </row>
    <row r="509" spans="2:11" ht="19.899999999999999" customHeight="1" x14ac:dyDescent="0.25">
      <c r="B509" s="1520" t="s">
        <v>150</v>
      </c>
      <c r="C509" s="1521"/>
      <c r="D509" s="532" t="s">
        <v>18</v>
      </c>
      <c r="E509" s="1519">
        <f>'FY 2020'!N103</f>
        <v>4804</v>
      </c>
      <c r="F509" s="1517"/>
      <c r="G509" s="1516">
        <f>'FY 2020'!J103</f>
        <v>49406</v>
      </c>
      <c r="H509" s="1517"/>
      <c r="I509" s="540">
        <f t="shared" si="3"/>
        <v>-0.90276484637493426</v>
      </c>
      <c r="J509" s="480"/>
      <c r="K509" s="166"/>
    </row>
    <row r="510" spans="2:11" ht="24" customHeight="1" x14ac:dyDescent="0.25">
      <c r="B510" s="1520" t="s">
        <v>502</v>
      </c>
      <c r="C510" s="1521"/>
      <c r="D510" s="532" t="s">
        <v>497</v>
      </c>
      <c r="E510" s="1519">
        <f>'FY 2020'!N104</f>
        <v>4.2176555380319366E-3</v>
      </c>
      <c r="F510" s="1517"/>
      <c r="G510" s="1516">
        <f>'FY 2020'!J104</f>
        <v>3.8801914740901285E-2</v>
      </c>
      <c r="H510" s="1517"/>
      <c r="I510" s="540">
        <f t="shared" si="3"/>
        <v>-0.89130290177185278</v>
      </c>
      <c r="J510" s="480"/>
      <c r="K510" s="166"/>
    </row>
    <row r="511" spans="2:11" ht="19.899999999999999" customHeight="1" x14ac:dyDescent="0.25">
      <c r="B511" s="1520" t="s">
        <v>281</v>
      </c>
      <c r="C511" s="1521"/>
      <c r="D511" s="532" t="s">
        <v>262</v>
      </c>
      <c r="E511" s="1519">
        <f>'FY 2020'!N105</f>
        <v>2587.6559999999999</v>
      </c>
      <c r="F511" s="1517"/>
      <c r="G511" s="1516">
        <f>'FY 2020'!J105</f>
        <v>2773.0160000000001</v>
      </c>
      <c r="H511" s="1517"/>
      <c r="I511" s="540">
        <f t="shared" si="3"/>
        <v>-6.6844186979087075E-2</v>
      </c>
      <c r="J511" s="480"/>
      <c r="K511" s="166"/>
    </row>
    <row r="512" spans="2:11" ht="19.899999999999999" customHeight="1" x14ac:dyDescent="0.25">
      <c r="B512" s="1520" t="s">
        <v>23</v>
      </c>
      <c r="C512" s="1521"/>
      <c r="D512" s="532" t="s">
        <v>262</v>
      </c>
      <c r="E512" s="1519">
        <f>'FY 2020'!N106</f>
        <v>0</v>
      </c>
      <c r="F512" s="1517"/>
      <c r="G512" s="1516">
        <f>'FY 2020'!J106</f>
        <v>0</v>
      </c>
      <c r="H512" s="1517"/>
      <c r="I512" s="540">
        <f t="shared" si="3"/>
        <v>0</v>
      </c>
      <c r="J512" s="480"/>
      <c r="K512" s="166"/>
    </row>
    <row r="513" spans="2:11" ht="19.899999999999999" customHeight="1" x14ac:dyDescent="0.25">
      <c r="B513" s="1520" t="s">
        <v>235</v>
      </c>
      <c r="C513" s="1521"/>
      <c r="D513" s="532" t="s">
        <v>262</v>
      </c>
      <c r="E513" s="1519">
        <f>'FY 2020'!N107</f>
        <v>0</v>
      </c>
      <c r="F513" s="1517"/>
      <c r="G513" s="1516">
        <f>'FY 2020'!J107</f>
        <v>0</v>
      </c>
      <c r="H513" s="1517"/>
      <c r="I513" s="540">
        <f t="shared" si="3"/>
        <v>0</v>
      </c>
      <c r="J513" s="480"/>
      <c r="K513" s="166"/>
    </row>
    <row r="514" spans="2:11" ht="19.899999999999999" customHeight="1" x14ac:dyDescent="0.25">
      <c r="B514" s="1520" t="s">
        <v>20</v>
      </c>
      <c r="C514" s="1521"/>
      <c r="D514" s="532" t="s">
        <v>264</v>
      </c>
      <c r="E514" s="1519">
        <f>'FY 2020'!N108</f>
        <v>0</v>
      </c>
      <c r="F514" s="1517"/>
      <c r="G514" s="1516">
        <f>'FY 2020'!J108</f>
        <v>0</v>
      </c>
      <c r="H514" s="1517"/>
      <c r="I514" s="540">
        <f t="shared" si="3"/>
        <v>0</v>
      </c>
      <c r="J514" s="480"/>
      <c r="K514" s="166"/>
    </row>
    <row r="515" spans="2:11" ht="19.899999999999999" customHeight="1" x14ac:dyDescent="0.25">
      <c r="B515" s="1520" t="s">
        <v>21</v>
      </c>
      <c r="C515" s="1521"/>
      <c r="D515" s="532" t="s">
        <v>264</v>
      </c>
      <c r="E515" s="1519">
        <f>'FY 2020'!N109</f>
        <v>3.6</v>
      </c>
      <c r="F515" s="1517"/>
      <c r="G515" s="1516">
        <f>'FY 2020'!J109</f>
        <v>2.9359999999999999</v>
      </c>
      <c r="H515" s="1517"/>
      <c r="I515" s="540">
        <f t="shared" si="3"/>
        <v>0.22615803814713903</v>
      </c>
      <c r="J515" s="480"/>
      <c r="K515" s="166"/>
    </row>
    <row r="516" spans="2:11" ht="19.899999999999999" customHeight="1" x14ac:dyDescent="0.25">
      <c r="B516" s="1520" t="s">
        <v>265</v>
      </c>
      <c r="C516" s="1521"/>
      <c r="D516" s="532" t="s">
        <v>262</v>
      </c>
      <c r="E516" s="1519">
        <f>'FY 2020'!N110</f>
        <v>1708.33</v>
      </c>
      <c r="F516" s="1517"/>
      <c r="G516" s="1516">
        <f>'FY 2020'!J110</f>
        <v>2014.5800000000002</v>
      </c>
      <c r="H516" s="1517"/>
      <c r="I516" s="540">
        <f t="shared" si="3"/>
        <v>-0.15201679754589056</v>
      </c>
      <c r="J516" s="480"/>
      <c r="K516" s="166"/>
    </row>
    <row r="517" spans="2:11" ht="25.5" customHeight="1" x14ac:dyDescent="0.25">
      <c r="B517" s="1520" t="s">
        <v>282</v>
      </c>
      <c r="C517" s="1521"/>
      <c r="D517" s="532" t="s">
        <v>18</v>
      </c>
      <c r="E517" s="1519">
        <f>'FY 2020'!N111</f>
        <v>70</v>
      </c>
      <c r="F517" s="1517"/>
      <c r="G517" s="1516">
        <f>'FY 2020'!J111</f>
        <v>25</v>
      </c>
      <c r="H517" s="1517"/>
      <c r="I517" s="540">
        <f t="shared" si="3"/>
        <v>1.8</v>
      </c>
      <c r="J517" s="480" t="s">
        <v>959</v>
      </c>
      <c r="K517" s="166"/>
    </row>
    <row r="518" spans="2:11" ht="15" x14ac:dyDescent="0.25">
      <c r="B518" s="1303"/>
      <c r="C518" s="1303"/>
      <c r="D518" s="1303"/>
      <c r="E518" s="1303"/>
      <c r="F518" s="1303"/>
      <c r="G518" s="49"/>
      <c r="H518" s="49"/>
      <c r="I518" s="49"/>
      <c r="J518" s="49"/>
      <c r="K518" s="49"/>
    </row>
    <row r="519" spans="2:11" x14ac:dyDescent="0.25">
      <c r="B519" s="549" t="s">
        <v>283</v>
      </c>
      <c r="C519" s="549"/>
      <c r="D519" s="549"/>
      <c r="E519" s="549"/>
      <c r="F519" s="549"/>
      <c r="G519" s="549"/>
      <c r="H519" s="549"/>
      <c r="I519" s="549"/>
      <c r="J519" s="549"/>
      <c r="K519" s="549"/>
    </row>
    <row r="520" spans="2:11" x14ac:dyDescent="0.25">
      <c r="B520" s="1658" t="s">
        <v>611</v>
      </c>
      <c r="C520" s="1658"/>
      <c r="D520" s="1658"/>
      <c r="E520" s="1658"/>
      <c r="F520" s="1658"/>
      <c r="G520" s="1658"/>
      <c r="H520" s="1658"/>
      <c r="I520" s="1658"/>
      <c r="J520" s="1658"/>
      <c r="K520" s="1658"/>
    </row>
    <row r="521" spans="2:11" ht="14.25" customHeight="1" x14ac:dyDescent="0.25">
      <c r="B521" s="1745" t="s">
        <v>612</v>
      </c>
      <c r="C521" s="1745"/>
      <c r="D521" s="1745"/>
      <c r="E521" s="1745"/>
      <c r="F521" s="1745"/>
      <c r="G521" s="1745"/>
      <c r="H521" s="1745"/>
      <c r="I521" s="1745"/>
      <c r="J521" s="1745"/>
      <c r="K521" s="1745"/>
    </row>
    <row r="522" spans="2:11" ht="16.5" customHeight="1" x14ac:dyDescent="0.25">
      <c r="B522" s="1745"/>
      <c r="C522" s="1745"/>
      <c r="D522" s="1745"/>
      <c r="E522" s="1745"/>
      <c r="F522" s="1745"/>
      <c r="G522" s="1745"/>
      <c r="H522" s="1745"/>
      <c r="I522" s="1745"/>
      <c r="J522" s="1745"/>
      <c r="K522" s="1745"/>
    </row>
    <row r="523" spans="2:11" ht="15" x14ac:dyDescent="0.25">
      <c r="B523" s="51" t="s">
        <v>343</v>
      </c>
      <c r="C523" s="49"/>
      <c r="D523" s="49"/>
      <c r="E523" s="49"/>
      <c r="F523" s="49"/>
      <c r="G523" s="49"/>
      <c r="H523" s="49"/>
      <c r="I523" s="49"/>
      <c r="J523" s="49"/>
      <c r="K523" s="56"/>
    </row>
    <row r="524" spans="2:11" ht="19.7" customHeight="1" x14ac:dyDescent="0.25">
      <c r="B524" s="1222" t="s">
        <v>882</v>
      </c>
      <c r="C524" s="1222"/>
      <c r="D524" s="1222"/>
      <c r="E524" s="1222"/>
      <c r="F524" s="1222"/>
      <c r="G524" s="1222"/>
      <c r="H524" s="1222"/>
      <c r="I524" s="1222"/>
      <c r="J524" s="1222"/>
      <c r="K524" s="66"/>
    </row>
    <row r="525" spans="2:11" ht="26.25" customHeight="1" x14ac:dyDescent="0.25">
      <c r="B525" s="1522" t="s">
        <v>344</v>
      </c>
      <c r="C525" s="1523"/>
      <c r="D525" s="484" t="s">
        <v>1</v>
      </c>
      <c r="E525" s="1656" t="s">
        <v>120</v>
      </c>
      <c r="F525" s="1657"/>
      <c r="G525" s="1656" t="s">
        <v>121</v>
      </c>
      <c r="H525" s="1657"/>
      <c r="I525" s="534" t="s">
        <v>122</v>
      </c>
      <c r="J525" s="507" t="s">
        <v>123</v>
      </c>
      <c r="K525" s="165"/>
    </row>
    <row r="526" spans="2:11" ht="12" customHeight="1" x14ac:dyDescent="0.25">
      <c r="B526" s="1625" t="s">
        <v>151</v>
      </c>
      <c r="C526" s="1626"/>
      <c r="D526" s="1626"/>
      <c r="E526" s="1626"/>
      <c r="F526" s="1626"/>
      <c r="G526" s="1626"/>
      <c r="H526" s="1626"/>
      <c r="I526" s="1626"/>
      <c r="J526" s="1627"/>
      <c r="K526" s="171"/>
    </row>
    <row r="527" spans="2:11" ht="21.6" customHeight="1" x14ac:dyDescent="0.25">
      <c r="B527" s="1520" t="s">
        <v>162</v>
      </c>
      <c r="C527" s="1521"/>
      <c r="D527" s="446" t="s">
        <v>264</v>
      </c>
      <c r="E527" s="1512">
        <f>'FY 2020'!N116</f>
        <v>10.16</v>
      </c>
      <c r="F527" s="1513"/>
      <c r="G527" s="1518">
        <f>'FY 2020'!J116</f>
        <v>15.96</v>
      </c>
      <c r="H527" s="1513"/>
      <c r="I527" s="524">
        <f>IF(ISERROR((E527-G527)/G527),0,((E527-G527)/G527))</f>
        <v>-0.36340852130325818</v>
      </c>
      <c r="J527" s="479"/>
      <c r="K527" s="166"/>
    </row>
    <row r="528" spans="2:11" ht="27.75" customHeight="1" x14ac:dyDescent="0.25">
      <c r="B528" s="1520" t="s">
        <v>163</v>
      </c>
      <c r="C528" s="1521"/>
      <c r="D528" s="446" t="s">
        <v>264</v>
      </c>
      <c r="E528" s="1512">
        <f>'FY 2020'!N118</f>
        <v>82.16</v>
      </c>
      <c r="F528" s="1513"/>
      <c r="G528" s="1518">
        <f>'FY 2020'!J117</f>
        <v>0</v>
      </c>
      <c r="H528" s="1513"/>
      <c r="I528" s="524">
        <f t="shared" ref="I528:I529" si="4">IF(ISERROR((E528-G528)/G528),0,((E528-G528)/G528))</f>
        <v>0</v>
      </c>
      <c r="J528" s="479"/>
      <c r="K528" s="166"/>
    </row>
    <row r="529" spans="2:12" ht="21.6" customHeight="1" x14ac:dyDescent="0.25">
      <c r="B529" s="1520" t="s">
        <v>504</v>
      </c>
      <c r="C529" s="1624"/>
      <c r="D529" s="446" t="s">
        <v>264</v>
      </c>
      <c r="E529" s="1512">
        <f>'FY 2020'!N120</f>
        <v>92.320000000000007</v>
      </c>
      <c r="F529" s="1513"/>
      <c r="G529" s="1518">
        <f>'FY 2020'!J118</f>
        <v>85.359999999999985</v>
      </c>
      <c r="H529" s="1513"/>
      <c r="I529" s="524">
        <f t="shared" si="4"/>
        <v>8.1537019681349854E-2</v>
      </c>
      <c r="J529" s="523"/>
      <c r="K529" s="166"/>
    </row>
    <row r="530" spans="2:12" ht="12" customHeight="1" x14ac:dyDescent="0.25">
      <c r="B530" s="1524" t="s">
        <v>152</v>
      </c>
      <c r="C530" s="1525"/>
      <c r="D530" s="1525"/>
      <c r="E530" s="1525"/>
      <c r="F530" s="1525"/>
      <c r="G530" s="1525"/>
      <c r="H530" s="1525"/>
      <c r="I530" s="1525"/>
      <c r="J530" s="1526"/>
      <c r="K530" s="166"/>
    </row>
    <row r="531" spans="2:12" ht="15" customHeight="1" x14ac:dyDescent="0.25">
      <c r="B531" s="1520" t="s">
        <v>154</v>
      </c>
      <c r="C531" s="1521"/>
      <c r="D531" s="446" t="s">
        <v>264</v>
      </c>
      <c r="E531" s="1512">
        <f>'FY 2020'!N125</f>
        <v>1.472</v>
      </c>
      <c r="F531" s="1513"/>
      <c r="G531" s="1518">
        <f>'FY 2020'!J125</f>
        <v>1.9139999999999999</v>
      </c>
      <c r="H531" s="1513"/>
      <c r="I531" s="524">
        <f t="shared" ref="I531:I541" si="5">IF(ISERROR((E531-G531)/G531),0,((E531-G531)/G531))</f>
        <v>-0.2309299895506792</v>
      </c>
      <c r="J531" s="480"/>
      <c r="K531" s="166"/>
    </row>
    <row r="532" spans="2:12" ht="15" customHeight="1" x14ac:dyDescent="0.25">
      <c r="B532" s="1520" t="s">
        <v>155</v>
      </c>
      <c r="C532" s="1521"/>
      <c r="D532" s="446" t="s">
        <v>264</v>
      </c>
      <c r="E532" s="1512">
        <f>'FY 2020'!N126</f>
        <v>8.5200000000000014</v>
      </c>
      <c r="F532" s="1513"/>
      <c r="G532" s="1518">
        <f>'FY 2020'!J126</f>
        <v>36.32</v>
      </c>
      <c r="H532" s="1513"/>
      <c r="I532" s="524">
        <f t="shared" si="5"/>
        <v>-0.76541850220264307</v>
      </c>
      <c r="J532" s="480"/>
      <c r="K532" s="166"/>
    </row>
    <row r="533" spans="2:12" ht="15" customHeight="1" x14ac:dyDescent="0.25">
      <c r="B533" s="1520" t="s">
        <v>236</v>
      </c>
      <c r="C533" s="1521"/>
      <c r="D533" s="446" t="s">
        <v>264</v>
      </c>
      <c r="E533" s="1512">
        <f>'FY 2020'!N127</f>
        <v>1.5</v>
      </c>
      <c r="F533" s="1513"/>
      <c r="G533" s="1518">
        <f>'FY 2020'!J127</f>
        <v>2.2400000000000002</v>
      </c>
      <c r="H533" s="1513"/>
      <c r="I533" s="524">
        <f t="shared" si="5"/>
        <v>-0.3303571428571429</v>
      </c>
      <c r="J533" s="480"/>
      <c r="K533" s="166"/>
    </row>
    <row r="534" spans="2:12" ht="15" customHeight="1" x14ac:dyDescent="0.25">
      <c r="B534" s="1520" t="s">
        <v>156</v>
      </c>
      <c r="C534" s="1521"/>
      <c r="D534" s="446" t="s">
        <v>264</v>
      </c>
      <c r="E534" s="1512">
        <f>'FY 2020'!N128</f>
        <v>1.1400000000000001</v>
      </c>
      <c r="F534" s="1513"/>
      <c r="G534" s="1518">
        <f>'FY 2020'!J128</f>
        <v>1.1280000000000001</v>
      </c>
      <c r="H534" s="1513"/>
      <c r="I534" s="524">
        <f t="shared" si="5"/>
        <v>1.0638297872340434E-2</v>
      </c>
      <c r="J534" s="480"/>
      <c r="K534" s="166"/>
    </row>
    <row r="535" spans="2:12" ht="15" customHeight="1" x14ac:dyDescent="0.25">
      <c r="B535" s="1520" t="s">
        <v>157</v>
      </c>
      <c r="C535" s="1521"/>
      <c r="D535" s="446" t="s">
        <v>264</v>
      </c>
      <c r="E535" s="1512">
        <f>'FY 2020'!N129</f>
        <v>3.492</v>
      </c>
      <c r="F535" s="1513"/>
      <c r="G535" s="1518">
        <f>'FY 2020'!J129</f>
        <v>4.4979999999999993</v>
      </c>
      <c r="H535" s="1513"/>
      <c r="I535" s="524">
        <f t="shared" si="5"/>
        <v>-0.22365495775900388</v>
      </c>
      <c r="J535" s="480"/>
      <c r="K535" s="166"/>
    </row>
    <row r="536" spans="2:12" ht="15" customHeight="1" x14ac:dyDescent="0.25">
      <c r="B536" s="1520" t="s">
        <v>158</v>
      </c>
      <c r="C536" s="1521"/>
      <c r="D536" s="446" t="s">
        <v>264</v>
      </c>
      <c r="E536" s="1512">
        <f>'FY 2020'!N130</f>
        <v>226.84699999999998</v>
      </c>
      <c r="F536" s="1513"/>
      <c r="G536" s="1518">
        <f>'FY 2020'!J130</f>
        <v>308.51499999999999</v>
      </c>
      <c r="H536" s="1513"/>
      <c r="I536" s="524">
        <f t="shared" si="5"/>
        <v>-0.26471322301995043</v>
      </c>
      <c r="J536" s="480"/>
      <c r="K536" s="166"/>
    </row>
    <row r="537" spans="2:12" ht="15" customHeight="1" x14ac:dyDescent="0.25">
      <c r="B537" s="1520" t="s">
        <v>21</v>
      </c>
      <c r="C537" s="1521"/>
      <c r="D537" s="446" t="s">
        <v>264</v>
      </c>
      <c r="E537" s="1512">
        <f>'FY 2020'!N131</f>
        <v>12.719999999999999</v>
      </c>
      <c r="F537" s="1513"/>
      <c r="G537" s="1518">
        <f>'FY 2020'!J131</f>
        <v>26.8</v>
      </c>
      <c r="H537" s="1513"/>
      <c r="I537" s="524">
        <f t="shared" si="5"/>
        <v>-0.5253731343283583</v>
      </c>
      <c r="J537" s="480"/>
      <c r="K537" s="166"/>
    </row>
    <row r="538" spans="2:12" ht="15" customHeight="1" x14ac:dyDescent="0.25">
      <c r="B538" s="1659" t="s">
        <v>505</v>
      </c>
      <c r="C538" s="1660"/>
      <c r="D538" s="446" t="s">
        <v>264</v>
      </c>
      <c r="E538" s="1512">
        <f>'FY 2020'!N132</f>
        <v>0</v>
      </c>
      <c r="F538" s="1513"/>
      <c r="G538" s="1518">
        <f>'FY 2020'!J132</f>
        <v>0</v>
      </c>
      <c r="H538" s="1513"/>
      <c r="I538" s="524">
        <f t="shared" si="5"/>
        <v>0</v>
      </c>
      <c r="J538" s="480"/>
      <c r="K538" s="166"/>
    </row>
    <row r="539" spans="2:12" ht="15" customHeight="1" x14ac:dyDescent="0.25">
      <c r="B539" s="1659" t="s">
        <v>160</v>
      </c>
      <c r="C539" s="1660"/>
      <c r="D539" s="446" t="s">
        <v>264</v>
      </c>
      <c r="E539" s="1512">
        <f>'FY 2020'!N133</f>
        <v>10.220000000000001</v>
      </c>
      <c r="F539" s="1513"/>
      <c r="G539" s="1518">
        <f>'FY 2020'!J133</f>
        <v>8.82</v>
      </c>
      <c r="H539" s="1513"/>
      <c r="I539" s="524">
        <f t="shared" si="5"/>
        <v>0.15873015873015878</v>
      </c>
      <c r="J539" s="480"/>
      <c r="K539" s="166"/>
      <c r="L539" s="121"/>
    </row>
    <row r="540" spans="2:12" ht="40.5" customHeight="1" x14ac:dyDescent="0.25">
      <c r="B540" s="1520" t="s">
        <v>161</v>
      </c>
      <c r="C540" s="1521"/>
      <c r="D540" s="446" t="s">
        <v>264</v>
      </c>
      <c r="E540" s="1512">
        <f>'FY 2020'!N134</f>
        <v>12.193999999999999</v>
      </c>
      <c r="F540" s="1513"/>
      <c r="G540" s="1518">
        <f>'FY 2020'!J134</f>
        <v>5.915</v>
      </c>
      <c r="H540" s="1513"/>
      <c r="I540" s="524">
        <f t="shared" si="5"/>
        <v>1.0615384615384613</v>
      </c>
      <c r="J540" s="480" t="s">
        <v>960</v>
      </c>
      <c r="K540" s="166"/>
    </row>
    <row r="541" spans="2:12" ht="15" customHeight="1" x14ac:dyDescent="0.25">
      <c r="B541" s="1514" t="s">
        <v>30</v>
      </c>
      <c r="C541" s="1515"/>
      <c r="D541" s="446" t="s">
        <v>264</v>
      </c>
      <c r="E541" s="1512">
        <f>'FY 2020'!N135</f>
        <v>278.10499999999996</v>
      </c>
      <c r="F541" s="1513"/>
      <c r="G541" s="1518">
        <f>'FY 2020'!J135</f>
        <v>396.15</v>
      </c>
      <c r="H541" s="1513"/>
      <c r="I541" s="524">
        <f t="shared" si="5"/>
        <v>-0.29798056291808667</v>
      </c>
      <c r="J541" s="480"/>
      <c r="K541" s="166"/>
    </row>
    <row r="542" spans="2:12" ht="12" customHeight="1" x14ac:dyDescent="0.25">
      <c r="B542" s="1524" t="s">
        <v>153</v>
      </c>
      <c r="C542" s="1525"/>
      <c r="D542" s="1525"/>
      <c r="E542" s="1525"/>
      <c r="F542" s="1525"/>
      <c r="G542" s="1525"/>
      <c r="H542" s="1525"/>
      <c r="I542" s="1525"/>
      <c r="J542" s="1526"/>
      <c r="K542" s="166"/>
    </row>
    <row r="543" spans="2:12" ht="32.25" customHeight="1" x14ac:dyDescent="0.25">
      <c r="B543" s="1742" t="s">
        <v>164</v>
      </c>
      <c r="C543" s="1743"/>
      <c r="D543" s="446" t="s">
        <v>264</v>
      </c>
      <c r="E543" s="1512">
        <f>'FY 2020'!N138</f>
        <v>4.6800000000000001E-2</v>
      </c>
      <c r="F543" s="1513"/>
      <c r="G543" s="1739">
        <f>'FY 2020'!J138</f>
        <v>3.6400000000000002E-2</v>
      </c>
      <c r="H543" s="1740"/>
      <c r="I543" s="524">
        <f>IF(ISERROR((E543-G543)/G543),0,((E543-G543)/G543))</f>
        <v>0.2857142857142857</v>
      </c>
      <c r="J543" s="480" t="s">
        <v>961</v>
      </c>
      <c r="K543" s="166"/>
    </row>
    <row r="544" spans="2:12" ht="17.100000000000001" customHeight="1" x14ac:dyDescent="0.25">
      <c r="B544" s="1510" t="s">
        <v>165</v>
      </c>
      <c r="C544" s="1511"/>
      <c r="D544" s="446" t="s">
        <v>264</v>
      </c>
      <c r="E544" s="1512">
        <f>'FY 2020'!N139</f>
        <v>0.62</v>
      </c>
      <c r="F544" s="1513"/>
      <c r="G544" s="1518">
        <f>'FY 2020'!J139</f>
        <v>0</v>
      </c>
      <c r="H544" s="1513"/>
      <c r="I544" s="524">
        <f t="shared" ref="I544:I546" si="6">IF(ISERROR((E544-G544)/G544),0,((E544-G544)/G544))</f>
        <v>0</v>
      </c>
      <c r="J544" s="479"/>
      <c r="K544" s="166"/>
    </row>
    <row r="545" spans="2:11" ht="41.25" customHeight="1" x14ac:dyDescent="0.25">
      <c r="B545" s="1510" t="s">
        <v>284</v>
      </c>
      <c r="C545" s="1511"/>
      <c r="D545" s="446" t="s">
        <v>264</v>
      </c>
      <c r="E545" s="1512">
        <f>'FY 2020'!N140</f>
        <v>0.66679999999999995</v>
      </c>
      <c r="F545" s="1513"/>
      <c r="G545" s="1518">
        <f>'FY 2020'!J140</f>
        <v>3.6400000000000002E-2</v>
      </c>
      <c r="H545" s="1513"/>
      <c r="I545" s="953">
        <f t="shared" si="6"/>
        <v>17.318681318681318</v>
      </c>
      <c r="J545" s="480" t="s">
        <v>962</v>
      </c>
      <c r="K545" s="166"/>
    </row>
    <row r="546" spans="2:11" ht="22.5" customHeight="1" x14ac:dyDescent="0.25">
      <c r="B546" s="1510" t="s">
        <v>345</v>
      </c>
      <c r="C546" s="1511"/>
      <c r="D546" s="446" t="s">
        <v>264</v>
      </c>
      <c r="E546" s="1512">
        <f>'FY 2020'!N141</f>
        <v>371.09179999999998</v>
      </c>
      <c r="F546" s="1513"/>
      <c r="G546" s="1518">
        <f>'FY 2020'!J141</f>
        <v>497.50639999999999</v>
      </c>
      <c r="H546" s="1513"/>
      <c r="I546" s="524">
        <f t="shared" si="6"/>
        <v>-0.25409642971427104</v>
      </c>
      <c r="J546" s="479"/>
      <c r="K546" s="166"/>
    </row>
    <row r="547" spans="2:11" ht="26.25" customHeight="1" x14ac:dyDescent="0.25">
      <c r="B547" s="1520" t="s">
        <v>491</v>
      </c>
      <c r="C547" s="1521"/>
      <c r="D547" s="484" t="s">
        <v>1</v>
      </c>
      <c r="E547" s="1640" t="s">
        <v>485</v>
      </c>
      <c r="F547" s="1640"/>
      <c r="G547" s="1628" t="s">
        <v>492</v>
      </c>
      <c r="H547" s="1629"/>
      <c r="I547" s="525" t="s">
        <v>636</v>
      </c>
      <c r="J547" s="534" t="s">
        <v>656</v>
      </c>
      <c r="K547" s="189"/>
    </row>
    <row r="548" spans="2:11" ht="34.5" customHeight="1" x14ac:dyDescent="0.25">
      <c r="B548" s="1630" t="s">
        <v>937</v>
      </c>
      <c r="C548" s="1630"/>
      <c r="D548" s="446" t="s">
        <v>27</v>
      </c>
      <c r="E548" s="1638">
        <f>'FY 2020'!N122</f>
        <v>-0.26695251707162132</v>
      </c>
      <c r="F548" s="1639"/>
      <c r="G548" s="1638">
        <f>'FY 2020'!J122</f>
        <v>-0.19548991583293635</v>
      </c>
      <c r="H548" s="1639"/>
      <c r="I548" s="761" t="s">
        <v>652</v>
      </c>
      <c r="J548" s="522"/>
      <c r="K548" s="168"/>
    </row>
    <row r="549" spans="2:11" ht="21.75" customHeight="1" x14ac:dyDescent="0.25">
      <c r="B549" s="1635" t="s">
        <v>921</v>
      </c>
      <c r="C549" s="1636"/>
      <c r="D549" s="1636"/>
      <c r="E549" s="1636"/>
      <c r="F549" s="1636"/>
      <c r="G549" s="1636"/>
      <c r="H549" s="1636"/>
      <c r="I549" s="1636"/>
      <c r="J549" s="1637"/>
      <c r="K549" s="167"/>
    </row>
    <row r="550" spans="2:11" ht="16.5" customHeight="1" x14ac:dyDescent="0.25">
      <c r="B550" s="1631" t="s">
        <v>939</v>
      </c>
      <c r="C550" s="1632"/>
      <c r="D550" s="878" t="s">
        <v>264</v>
      </c>
      <c r="E550" s="1633">
        <f>'FY 2020'!N144</f>
        <v>774864.3</v>
      </c>
      <c r="F550" s="1634"/>
      <c r="G550" s="1775">
        <f>'FY 2020'!J144</f>
        <v>896242.2</v>
      </c>
      <c r="H550" s="1770"/>
      <c r="I550" s="904">
        <f>IF(ISERROR((E550-G550)/G550),0,((E550-G550)/G550))</f>
        <v>-0.13542979788275972</v>
      </c>
      <c r="J550" s="901"/>
      <c r="K550" s="167"/>
    </row>
    <row r="551" spans="2:11" ht="20.25" customHeight="1" x14ac:dyDescent="0.25">
      <c r="B551" s="1631" t="s">
        <v>940</v>
      </c>
      <c r="C551" s="1632"/>
      <c r="D551" s="878" t="s">
        <v>264</v>
      </c>
      <c r="E551" s="1633">
        <f>'FY 2020'!N145</f>
        <v>332084.7</v>
      </c>
      <c r="F551" s="1634"/>
      <c r="G551" s="1775">
        <f>'FY 2020'!J145</f>
        <v>384103.8</v>
      </c>
      <c r="H551" s="1770"/>
      <c r="I551" s="904">
        <f>IF(ISERROR((E551-G551)/G551),0,((E551-G551)/G551))</f>
        <v>-0.13542979788275977</v>
      </c>
      <c r="J551" s="901"/>
      <c r="K551" s="167"/>
    </row>
    <row r="552" spans="2:11" ht="15" x14ac:dyDescent="0.25">
      <c r="B552" s="1277"/>
      <c r="C552" s="1277"/>
      <c r="D552" s="49"/>
      <c r="E552" s="49"/>
      <c r="F552" s="49"/>
      <c r="G552" s="49"/>
      <c r="H552" s="49"/>
      <c r="I552" s="49"/>
      <c r="J552" s="49"/>
      <c r="K552" s="56"/>
    </row>
    <row r="553" spans="2:11" ht="15" x14ac:dyDescent="0.25">
      <c r="B553" s="51" t="s">
        <v>346</v>
      </c>
      <c r="C553" s="49"/>
      <c r="D553" s="49"/>
      <c r="E553" s="49"/>
      <c r="F553" s="49"/>
      <c r="G553" s="49"/>
      <c r="H553" s="49"/>
      <c r="I553" s="49"/>
      <c r="J553" s="49"/>
      <c r="K553" s="49"/>
    </row>
    <row r="554" spans="2:11" ht="19.7" customHeight="1" x14ac:dyDescent="0.25">
      <c r="B554" s="112" t="s">
        <v>883</v>
      </c>
      <c r="C554" s="112"/>
      <c r="D554" s="112"/>
      <c r="E554" s="112"/>
      <c r="F554" s="112"/>
      <c r="G554" s="112"/>
      <c r="H554" s="112"/>
      <c r="I554" s="112"/>
      <c r="J554" s="112"/>
      <c r="K554" s="66"/>
    </row>
    <row r="555" spans="2:11" ht="19.7" customHeight="1" x14ac:dyDescent="0.25">
      <c r="B555" s="1522" t="s">
        <v>112</v>
      </c>
      <c r="C555" s="1523"/>
      <c r="D555" s="484" t="s">
        <v>1</v>
      </c>
      <c r="E555" s="1656" t="s">
        <v>120</v>
      </c>
      <c r="F555" s="1657"/>
      <c r="G555" s="1522" t="s">
        <v>227</v>
      </c>
      <c r="H555" s="1640"/>
      <c r="I555" s="1640"/>
      <c r="J555" s="1523"/>
      <c r="K555" s="165"/>
    </row>
    <row r="556" spans="2:11" ht="56.25" customHeight="1" x14ac:dyDescent="0.25">
      <c r="B556" s="1520" t="s">
        <v>367</v>
      </c>
      <c r="C556" s="1521"/>
      <c r="D556" s="446" t="s">
        <v>340</v>
      </c>
      <c r="E556" s="1512">
        <f>'FY 2020'!N154</f>
        <v>2673.24</v>
      </c>
      <c r="F556" s="1513"/>
      <c r="G556" s="1651" t="str">
        <f>'Q 1'!G600:K600</f>
        <v>Premier Game Farm - ± 1800 ha
Wilger Dam Game Farm - ± 800 ha
Wilger Dam - ± 70 ha
Ant sanctuary 3.24 ha</v>
      </c>
      <c r="H556" s="1652"/>
      <c r="I556" s="1652"/>
      <c r="J556" s="1653"/>
      <c r="K556" s="197"/>
    </row>
    <row r="557" spans="2:11" ht="374.25" customHeight="1" x14ac:dyDescent="0.25">
      <c r="B557" s="1520" t="s">
        <v>364</v>
      </c>
      <c r="C557" s="1521"/>
      <c r="D557" s="446" t="s">
        <v>40</v>
      </c>
      <c r="E557" s="1649">
        <f>'FY 2020'!N155</f>
        <v>30</v>
      </c>
      <c r="F557" s="1650"/>
      <c r="G557" s="1651" t="str">
        <f>'Q 1'!G601:K601</f>
        <v>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v>
      </c>
      <c r="H557" s="1652"/>
      <c r="I557" s="1652"/>
      <c r="J557" s="1653"/>
      <c r="K557" s="197"/>
    </row>
    <row r="558" spans="2:11" ht="30.75" customHeight="1" x14ac:dyDescent="0.25">
      <c r="B558" s="1520" t="s">
        <v>368</v>
      </c>
      <c r="C558" s="1521"/>
      <c r="D558" s="446" t="s">
        <v>40</v>
      </c>
      <c r="E558" s="1512">
        <f>'FY 2020'!N156</f>
        <v>0</v>
      </c>
      <c r="F558" s="1513"/>
      <c r="G558" s="1651">
        <f>'Q 1'!G602:K602</f>
        <v>0</v>
      </c>
      <c r="H558" s="1652"/>
      <c r="I558" s="1652"/>
      <c r="J558" s="1653"/>
      <c r="K558" s="197"/>
    </row>
    <row r="559" spans="2:11" ht="30.75" customHeight="1" x14ac:dyDescent="0.25">
      <c r="B559" s="1520" t="s">
        <v>365</v>
      </c>
      <c r="C559" s="1521"/>
      <c r="D559" s="446" t="s">
        <v>40</v>
      </c>
      <c r="E559" s="1512">
        <f>'FY 2020'!J157</f>
        <v>1</v>
      </c>
      <c r="F559" s="1513"/>
      <c r="G559" s="1651" t="str">
        <f>'Q 1'!G603:K603</f>
        <v xml:space="preserve">Diamond Ant </v>
      </c>
      <c r="H559" s="1652"/>
      <c r="I559" s="1652"/>
      <c r="J559" s="1653"/>
      <c r="K559" s="197"/>
    </row>
    <row r="560" spans="2:11" ht="16.350000000000001" customHeight="1" x14ac:dyDescent="0.25">
      <c r="B560" s="177"/>
      <c r="C560" s="177"/>
      <c r="D560" s="177"/>
      <c r="E560" s="177"/>
      <c r="F560" s="177"/>
      <c r="G560" s="49"/>
      <c r="H560" s="49"/>
      <c r="I560" s="49"/>
      <c r="J560" s="49"/>
      <c r="K560" s="49"/>
    </row>
    <row r="561" spans="2:11" ht="16.350000000000001" customHeight="1" x14ac:dyDescent="0.25">
      <c r="B561" s="1744" t="s">
        <v>765</v>
      </c>
      <c r="C561" s="1744"/>
      <c r="D561" s="1744"/>
      <c r="E561" s="1744"/>
      <c r="F561" s="1744"/>
      <c r="G561" s="1744"/>
      <c r="H561" s="1744"/>
      <c r="I561" s="1744"/>
      <c r="J561" s="1744"/>
      <c r="K561" s="49"/>
    </row>
    <row r="562" spans="2:11" ht="16.350000000000001" customHeight="1" x14ac:dyDescent="0.25">
      <c r="B562" s="1655" t="s">
        <v>762</v>
      </c>
      <c r="C562" s="1655"/>
      <c r="D562" s="1655"/>
      <c r="E562" s="1655" t="s">
        <v>763</v>
      </c>
      <c r="F562" s="1655"/>
      <c r="G562" s="1655" t="s">
        <v>764</v>
      </c>
      <c r="H562" s="1655"/>
      <c r="I562" s="1655"/>
      <c r="J562" s="1655"/>
      <c r="K562" s="49"/>
    </row>
    <row r="563" spans="2:11" ht="16.350000000000001" customHeight="1" x14ac:dyDescent="0.25">
      <c r="B563" s="1270"/>
      <c r="C563" s="1270"/>
      <c r="D563" s="1270"/>
      <c r="E563" s="1270"/>
      <c r="F563" s="1270"/>
      <c r="G563" s="1270"/>
      <c r="H563" s="1270"/>
      <c r="I563" s="1270"/>
      <c r="J563" s="1270"/>
      <c r="K563" s="49"/>
    </row>
    <row r="564" spans="2:11" ht="16.350000000000001" customHeight="1" x14ac:dyDescent="0.25">
      <c r="B564" s="1270"/>
      <c r="C564" s="1270"/>
      <c r="D564" s="1270"/>
      <c r="E564" s="1270"/>
      <c r="F564" s="1270"/>
      <c r="G564" s="1270"/>
      <c r="H564" s="1270"/>
      <c r="I564" s="1270"/>
      <c r="J564" s="1270"/>
      <c r="K564" s="49"/>
    </row>
    <row r="565" spans="2:11" ht="16.5" customHeight="1" x14ac:dyDescent="0.25">
      <c r="B565" s="770"/>
      <c r="C565" s="770"/>
      <c r="D565" s="770"/>
      <c r="E565" s="770"/>
      <c r="F565" s="770"/>
      <c r="G565" s="49"/>
      <c r="H565" s="49"/>
      <c r="I565" s="49"/>
      <c r="J565" s="49"/>
      <c r="K565" s="49"/>
    </row>
    <row r="566" spans="2:11" ht="16.350000000000001" customHeight="1" x14ac:dyDescent="0.25">
      <c r="B566" s="325" t="s">
        <v>237</v>
      </c>
      <c r="C566" s="325"/>
      <c r="D566" s="49"/>
      <c r="E566" s="49"/>
      <c r="F566" s="49"/>
      <c r="G566" s="49"/>
      <c r="H566" s="49"/>
      <c r="I566" s="49"/>
      <c r="J566" s="49"/>
      <c r="K566" s="49"/>
    </row>
    <row r="567" spans="2:11" ht="16.350000000000001" customHeight="1" x14ac:dyDescent="0.25">
      <c r="B567" s="325" t="s">
        <v>291</v>
      </c>
      <c r="C567" s="325"/>
      <c r="D567" s="49"/>
      <c r="E567" s="49"/>
      <c r="F567" s="49"/>
      <c r="G567" s="49"/>
      <c r="H567" s="49"/>
      <c r="I567" s="49"/>
      <c r="J567" s="49"/>
      <c r="K567" s="49"/>
    </row>
    <row r="568" spans="2:11" ht="16.350000000000001" customHeight="1" x14ac:dyDescent="0.25">
      <c r="B568" s="325" t="s">
        <v>238</v>
      </c>
      <c r="C568" s="325"/>
      <c r="D568" s="49"/>
      <c r="E568" s="49"/>
      <c r="F568" s="49"/>
      <c r="G568" s="49"/>
      <c r="H568" s="49"/>
      <c r="I568" s="49"/>
      <c r="J568" s="49"/>
      <c r="K568" s="49"/>
    </row>
    <row r="569" spans="2:11" ht="16.350000000000001" customHeight="1" x14ac:dyDescent="0.25">
      <c r="B569" s="325" t="s">
        <v>239</v>
      </c>
      <c r="C569" s="325"/>
      <c r="D569" s="49"/>
      <c r="E569" s="49"/>
      <c r="F569" s="49"/>
      <c r="G569" s="49"/>
      <c r="H569" s="49"/>
      <c r="I569" s="49"/>
      <c r="J569" s="49"/>
      <c r="K569" s="49"/>
    </row>
    <row r="570" spans="2:11" ht="16.350000000000001" customHeight="1" x14ac:dyDescent="0.25">
      <c r="B570" s="51" t="s">
        <v>347</v>
      </c>
      <c r="C570" s="49"/>
      <c r="D570" s="49"/>
      <c r="E570" s="49"/>
      <c r="F570" s="49"/>
      <c r="G570" s="49"/>
      <c r="H570" s="49"/>
      <c r="I570" s="49"/>
      <c r="J570" s="49"/>
      <c r="K570" s="56"/>
    </row>
    <row r="571" spans="2:11" ht="15" customHeight="1" x14ac:dyDescent="0.25">
      <c r="B571" s="49" t="s">
        <v>767</v>
      </c>
      <c r="C571" s="49"/>
      <c r="D571" s="49"/>
      <c r="E571" s="49"/>
      <c r="F571" s="49"/>
      <c r="G571" s="49"/>
      <c r="H571" s="49"/>
      <c r="I571" s="49"/>
      <c r="J571" s="49"/>
      <c r="K571" s="49"/>
    </row>
    <row r="572" spans="2:11" ht="19.7" customHeight="1" x14ac:dyDescent="0.25">
      <c r="B572" s="112" t="s">
        <v>884</v>
      </c>
      <c r="C572" s="112"/>
      <c r="D572" s="112"/>
      <c r="E572" s="112"/>
      <c r="F572" s="112"/>
      <c r="G572" s="112"/>
      <c r="H572" s="112"/>
      <c r="I572" s="112"/>
      <c r="J572" s="112"/>
      <c r="K572" s="66"/>
    </row>
    <row r="573" spans="2:11" ht="17.100000000000001" customHeight="1" x14ac:dyDescent="0.25">
      <c r="B573" s="1522" t="s">
        <v>112</v>
      </c>
      <c r="C573" s="1523"/>
      <c r="D573" s="484" t="s">
        <v>1</v>
      </c>
      <c r="E573" s="1522" t="s">
        <v>120</v>
      </c>
      <c r="F573" s="1523"/>
      <c r="G573" s="1522" t="s">
        <v>121</v>
      </c>
      <c r="H573" s="1523"/>
      <c r="I573" s="484" t="s">
        <v>122</v>
      </c>
      <c r="J573" s="509" t="s">
        <v>123</v>
      </c>
      <c r="K573" s="153"/>
    </row>
    <row r="574" spans="2:11" ht="18" customHeight="1" x14ac:dyDescent="0.25">
      <c r="B574" s="1520" t="s">
        <v>167</v>
      </c>
      <c r="C574" s="1521"/>
      <c r="D574" s="446" t="s">
        <v>262</v>
      </c>
      <c r="E574" s="1512">
        <f>'FY 2020'!N161</f>
        <v>0</v>
      </c>
      <c r="F574" s="1513"/>
      <c r="G574" s="1518">
        <f>'FY 2020'!J161</f>
        <v>0</v>
      </c>
      <c r="H574" s="1513"/>
      <c r="I574" s="524">
        <f t="shared" ref="I574:I583" si="7">IF(ISERROR((E574-G574)/G574),0,((E574-G574)/G574))</f>
        <v>0</v>
      </c>
      <c r="J574" s="523"/>
      <c r="K574" s="164"/>
    </row>
    <row r="575" spans="2:11" ht="18" customHeight="1" x14ac:dyDescent="0.25">
      <c r="B575" s="1661" t="s">
        <v>25</v>
      </c>
      <c r="C575" s="1661"/>
      <c r="D575" s="446" t="s">
        <v>262</v>
      </c>
      <c r="E575" s="1512">
        <f>'FY 2020'!N162</f>
        <v>0</v>
      </c>
      <c r="F575" s="1513"/>
      <c r="G575" s="1518">
        <f>'FY 2020'!J162</f>
        <v>0</v>
      </c>
      <c r="H575" s="1513"/>
      <c r="I575" s="524">
        <f t="shared" si="7"/>
        <v>0</v>
      </c>
      <c r="J575" s="523"/>
      <c r="K575" s="164"/>
    </row>
    <row r="576" spans="2:11" ht="18" customHeight="1" x14ac:dyDescent="0.25">
      <c r="B576" s="1520" t="s">
        <v>26</v>
      </c>
      <c r="C576" s="1521"/>
      <c r="D576" s="446" t="s">
        <v>262</v>
      </c>
      <c r="E576" s="1512">
        <f>'FY 2020'!N163</f>
        <v>0</v>
      </c>
      <c r="F576" s="1513"/>
      <c r="G576" s="1518">
        <f>'FY 2020'!J163</f>
        <v>0</v>
      </c>
      <c r="H576" s="1513"/>
      <c r="I576" s="524">
        <f t="shared" si="7"/>
        <v>0</v>
      </c>
      <c r="J576" s="523"/>
      <c r="K576" s="164"/>
    </row>
    <row r="577" spans="2:11" ht="18" customHeight="1" x14ac:dyDescent="0.25">
      <c r="B577" s="1520" t="s">
        <v>168</v>
      </c>
      <c r="C577" s="1521"/>
      <c r="D577" s="446" t="s">
        <v>262</v>
      </c>
      <c r="E577" s="1512">
        <f>'FY 2020'!N164</f>
        <v>0</v>
      </c>
      <c r="F577" s="1513"/>
      <c r="G577" s="1518">
        <f>'FY 2020'!J164</f>
        <v>0</v>
      </c>
      <c r="H577" s="1513"/>
      <c r="I577" s="524">
        <f t="shared" si="7"/>
        <v>0</v>
      </c>
      <c r="J577" s="523"/>
      <c r="K577" s="164"/>
    </row>
    <row r="578" spans="2:11" ht="18" customHeight="1" x14ac:dyDescent="0.25">
      <c r="B578" s="1520" t="s">
        <v>507</v>
      </c>
      <c r="C578" s="1521"/>
      <c r="D578" s="446" t="s">
        <v>262</v>
      </c>
      <c r="E578" s="1512">
        <f>'FY 2020'!N165</f>
        <v>0</v>
      </c>
      <c r="F578" s="1513"/>
      <c r="G578" s="1518">
        <f>'FY 2020'!J165</f>
        <v>0.2</v>
      </c>
      <c r="H578" s="1513"/>
      <c r="I578" s="524">
        <f t="shared" si="7"/>
        <v>-1</v>
      </c>
      <c r="J578" s="523"/>
      <c r="K578" s="164"/>
    </row>
    <row r="579" spans="2:11" ht="18" customHeight="1" x14ac:dyDescent="0.25">
      <c r="B579" s="1648">
        <v>410</v>
      </c>
      <c r="C579" s="1661"/>
      <c r="D579" s="446" t="s">
        <v>262</v>
      </c>
      <c r="E579" s="1512">
        <f>'FY 2020'!N166</f>
        <v>6.3</v>
      </c>
      <c r="F579" s="1513"/>
      <c r="G579" s="1518">
        <f>'FY 2020'!J166</f>
        <v>3.3</v>
      </c>
      <c r="H579" s="1513"/>
      <c r="I579" s="524">
        <f t="shared" si="7"/>
        <v>0.90909090909090917</v>
      </c>
      <c r="J579" s="523"/>
      <c r="K579" s="164"/>
    </row>
    <row r="580" spans="2:11" ht="18" customHeight="1" x14ac:dyDescent="0.25">
      <c r="B580" s="1654">
        <v>507</v>
      </c>
      <c r="C580" s="1521"/>
      <c r="D580" s="446" t="s">
        <v>262</v>
      </c>
      <c r="E580" s="1512">
        <f>'FY 2020'!N167</f>
        <v>0</v>
      </c>
      <c r="F580" s="1513"/>
      <c r="G580" s="1518">
        <f>'FY 2020'!J167</f>
        <v>0</v>
      </c>
      <c r="H580" s="1513"/>
      <c r="I580" s="524">
        <f t="shared" si="7"/>
        <v>0</v>
      </c>
      <c r="J580" s="523"/>
      <c r="K580" s="75"/>
    </row>
    <row r="581" spans="2:11" ht="18" customHeight="1" x14ac:dyDescent="0.25">
      <c r="B581" s="1648" t="s">
        <v>510</v>
      </c>
      <c r="C581" s="1648"/>
      <c r="D581" s="446" t="s">
        <v>262</v>
      </c>
      <c r="E581" s="1512">
        <f>'FY 2020'!N168</f>
        <v>0</v>
      </c>
      <c r="F581" s="1513"/>
      <c r="G581" s="1518">
        <f>'FY 2020'!J168</f>
        <v>0</v>
      </c>
      <c r="H581" s="1513"/>
      <c r="I581" s="524">
        <f t="shared" si="7"/>
        <v>0</v>
      </c>
      <c r="J581" s="523"/>
      <c r="K581" s="75"/>
    </row>
    <row r="582" spans="2:11" ht="62.25" customHeight="1" x14ac:dyDescent="0.25">
      <c r="B582" s="1648" t="s">
        <v>511</v>
      </c>
      <c r="C582" s="1648"/>
      <c r="D582" s="446" t="s">
        <v>262</v>
      </c>
      <c r="E582" s="1512">
        <f>'FY 2020'!N169</f>
        <v>6.3</v>
      </c>
      <c r="F582" s="1513"/>
      <c r="G582" s="1518">
        <f>'FY 2020'!J169</f>
        <v>3.5</v>
      </c>
      <c r="H582" s="1513"/>
      <c r="I582" s="524">
        <f t="shared" si="7"/>
        <v>0.79999999999999993</v>
      </c>
      <c r="J582" s="618" t="s">
        <v>979</v>
      </c>
      <c r="K582" s="75"/>
    </row>
    <row r="583" spans="2:11" ht="25.15" customHeight="1" x14ac:dyDescent="0.25">
      <c r="B583" s="1648">
        <v>22</v>
      </c>
      <c r="C583" s="1648"/>
      <c r="D583" s="887" t="s">
        <v>262</v>
      </c>
      <c r="E583" s="1741">
        <f>'FY 2020'!N170</f>
        <v>7.4</v>
      </c>
      <c r="F583" s="1741"/>
      <c r="G583" s="1518">
        <f>'FY 2020'!J170</f>
        <v>2.6</v>
      </c>
      <c r="H583" s="1770"/>
      <c r="I583" s="524">
        <f t="shared" si="7"/>
        <v>1.8461538461538463</v>
      </c>
      <c r="J583" s="523"/>
      <c r="K583" s="75"/>
    </row>
    <row r="584" spans="2:11" ht="6" customHeight="1" x14ac:dyDescent="0.25">
      <c r="B584" s="49"/>
      <c r="C584" s="49"/>
      <c r="D584" s="49"/>
      <c r="E584" s="49"/>
      <c r="F584" s="49"/>
      <c r="G584" s="49"/>
      <c r="H584" s="49"/>
      <c r="I584" s="49"/>
      <c r="J584" s="49"/>
      <c r="K584" s="49"/>
    </row>
    <row r="585" spans="2:11" ht="15" x14ac:dyDescent="0.25">
      <c r="B585" s="375" t="s">
        <v>660</v>
      </c>
      <c r="C585" s="49"/>
      <c r="D585" s="49"/>
      <c r="E585" s="49"/>
      <c r="F585" s="49"/>
      <c r="G585" s="49"/>
      <c r="H585" s="49"/>
      <c r="I585" s="49"/>
      <c r="J585" s="49"/>
      <c r="K585" s="150"/>
    </row>
    <row r="586" spans="2:11" ht="15" x14ac:dyDescent="0.25">
      <c r="B586" s="375"/>
      <c r="C586" s="49"/>
      <c r="D586" s="49"/>
      <c r="E586" s="49"/>
      <c r="F586" s="49"/>
      <c r="G586" s="49"/>
      <c r="H586" s="49"/>
      <c r="I586" s="49"/>
      <c r="J586" s="49"/>
      <c r="K586" s="150"/>
    </row>
    <row r="587" spans="2:11" ht="103.5" customHeight="1" x14ac:dyDescent="0.25">
      <c r="B587" s="1412" t="s">
        <v>677</v>
      </c>
      <c r="C587" s="1412"/>
      <c r="D587" s="1412"/>
      <c r="E587" s="1412"/>
      <c r="F587" s="1412"/>
      <c r="G587" s="1412"/>
      <c r="H587" s="1412"/>
      <c r="I587" s="1412"/>
      <c r="J587" s="1412"/>
      <c r="K587" s="150"/>
    </row>
    <row r="588" spans="2:11" ht="12.75" customHeight="1" x14ac:dyDescent="0.25">
      <c r="B588" s="378"/>
      <c r="C588" s="378"/>
      <c r="D588" s="378"/>
      <c r="E588" s="378"/>
      <c r="F588" s="374"/>
      <c r="G588" s="379"/>
      <c r="H588" s="379"/>
      <c r="I588" s="379"/>
      <c r="J588" s="379"/>
      <c r="K588" s="71"/>
    </row>
    <row r="589" spans="2:11" ht="15" x14ac:dyDescent="0.25">
      <c r="B589" s="51" t="s">
        <v>348</v>
      </c>
      <c r="C589" s="49"/>
      <c r="D589" s="49"/>
      <c r="E589" s="49"/>
      <c r="F589" s="49"/>
      <c r="G589" s="49"/>
      <c r="H589" s="49"/>
      <c r="I589" s="49"/>
      <c r="J589" s="49"/>
      <c r="K589" s="151"/>
    </row>
    <row r="590" spans="2:11" ht="8.4499999999999993" customHeight="1" x14ac:dyDescent="0.25">
      <c r="B590" s="1738" t="s">
        <v>425</v>
      </c>
      <c r="C590" s="1738"/>
      <c r="D590" s="1738"/>
      <c r="E590" s="1738"/>
      <c r="F590" s="1738"/>
      <c r="G590" s="1738"/>
      <c r="H590" s="1738"/>
      <c r="I590" s="1738"/>
      <c r="J590" s="1738"/>
      <c r="K590" s="200"/>
    </row>
    <row r="591" spans="2:11" ht="18" customHeight="1" x14ac:dyDescent="0.25">
      <c r="B591" s="1738"/>
      <c r="C591" s="1738"/>
      <c r="D591" s="1738"/>
      <c r="E591" s="1738"/>
      <c r="F591" s="1738"/>
      <c r="G591" s="1738"/>
      <c r="H591" s="1738"/>
      <c r="I591" s="1738"/>
      <c r="J591" s="1738"/>
      <c r="K591" s="200"/>
    </row>
    <row r="592" spans="2:11" ht="7.15" customHeight="1" x14ac:dyDescent="0.25">
      <c r="B592" s="49"/>
      <c r="C592" s="49"/>
      <c r="D592" s="49"/>
      <c r="E592" s="49"/>
      <c r="F592" s="49"/>
      <c r="G592" s="49"/>
      <c r="H592" s="49"/>
      <c r="I592" s="49"/>
      <c r="J592" s="49"/>
      <c r="K592" s="49"/>
    </row>
    <row r="593" spans="2:13" ht="15" x14ac:dyDescent="0.25">
      <c r="B593" s="51" t="s">
        <v>350</v>
      </c>
      <c r="C593" s="49"/>
      <c r="D593" s="49"/>
      <c r="E593" s="49"/>
      <c r="F593" s="49"/>
      <c r="G593" s="49"/>
      <c r="H593" s="49"/>
      <c r="I593" s="49"/>
      <c r="J593" s="49"/>
      <c r="K593" s="56"/>
    </row>
    <row r="594" spans="2:13" ht="12.6" customHeight="1" x14ac:dyDescent="0.25">
      <c r="B594" s="49" t="s">
        <v>169</v>
      </c>
      <c r="C594" s="49"/>
      <c r="D594" s="49"/>
      <c r="E594" s="49"/>
      <c r="F594" s="49"/>
      <c r="G594" s="49"/>
      <c r="H594" s="49"/>
      <c r="I594" s="49"/>
      <c r="J594" s="49"/>
      <c r="K594" s="49"/>
    </row>
    <row r="595" spans="2:13" ht="13.9" customHeight="1" x14ac:dyDescent="0.25">
      <c r="B595" s="1645" t="s">
        <v>170</v>
      </c>
      <c r="C595" s="1645"/>
      <c r="D595" s="1379"/>
      <c r="E595" s="1379"/>
      <c r="F595" s="1379"/>
      <c r="G595" s="1379"/>
      <c r="H595" s="1379"/>
      <c r="I595" s="1379"/>
      <c r="J595" s="1379"/>
      <c r="K595" s="75"/>
      <c r="L595" s="174"/>
      <c r="M595" s="174"/>
    </row>
    <row r="596" spans="2:13" ht="13.9" customHeight="1" x14ac:dyDescent="0.25">
      <c r="B596" s="1645" t="s">
        <v>171</v>
      </c>
      <c r="C596" s="1645"/>
      <c r="D596" s="1379"/>
      <c r="E596" s="1379"/>
      <c r="F596" s="1379"/>
      <c r="G596" s="1379"/>
      <c r="H596" s="1379"/>
      <c r="I596" s="1379"/>
      <c r="J596" s="1379"/>
      <c r="K596" s="75"/>
      <c r="L596" s="174"/>
      <c r="M596" s="174"/>
    </row>
    <row r="597" spans="2:13" ht="13.9" customHeight="1" x14ac:dyDescent="0.25">
      <c r="B597" s="1645" t="s">
        <v>172</v>
      </c>
      <c r="C597" s="1645"/>
      <c r="D597" s="1379"/>
      <c r="E597" s="1379"/>
      <c r="F597" s="1379"/>
      <c r="G597" s="1379"/>
      <c r="H597" s="1379"/>
      <c r="I597" s="1379"/>
      <c r="J597" s="1379"/>
      <c r="K597" s="75"/>
      <c r="L597" s="174"/>
      <c r="M597" s="174"/>
    </row>
    <row r="598" spans="2:13" ht="13.9" customHeight="1" x14ac:dyDescent="0.25">
      <c r="B598" s="1645" t="s">
        <v>105</v>
      </c>
      <c r="C598" s="1645"/>
      <c r="D598" s="1379"/>
      <c r="E598" s="1379"/>
      <c r="F598" s="1379"/>
      <c r="G598" s="1379"/>
      <c r="H598" s="1379"/>
      <c r="I598" s="1379"/>
      <c r="J598" s="1379"/>
      <c r="K598" s="75"/>
      <c r="L598" s="174"/>
      <c r="M598" s="174"/>
    </row>
    <row r="599" spans="2:13" ht="13.9" customHeight="1" x14ac:dyDescent="0.25">
      <c r="B599" s="1645" t="s">
        <v>173</v>
      </c>
      <c r="C599" s="1645"/>
      <c r="D599" s="1379"/>
      <c r="E599" s="1379"/>
      <c r="F599" s="1379"/>
      <c r="G599" s="1379"/>
      <c r="H599" s="1379"/>
      <c r="I599" s="1379"/>
      <c r="J599" s="1379"/>
      <c r="K599" s="75"/>
      <c r="L599" s="174"/>
      <c r="M599" s="174"/>
    </row>
    <row r="600" spans="2:13" ht="24.6" customHeight="1" x14ac:dyDescent="0.25">
      <c r="B600" s="1645" t="s">
        <v>106</v>
      </c>
      <c r="C600" s="1645"/>
      <c r="D600" s="1647"/>
      <c r="E600" s="1647"/>
      <c r="F600" s="1647"/>
      <c r="G600" s="1647"/>
      <c r="H600" s="1647"/>
      <c r="I600" s="1647"/>
      <c r="J600" s="1647"/>
      <c r="K600" s="179"/>
      <c r="L600" s="174"/>
      <c r="M600" s="174"/>
    </row>
    <row r="601" spans="2:13" ht="13.15" customHeight="1" x14ac:dyDescent="0.25">
      <c r="B601" s="1645" t="s">
        <v>174</v>
      </c>
      <c r="C601" s="1645"/>
      <c r="D601" s="1379"/>
      <c r="E601" s="1379"/>
      <c r="F601" s="1379"/>
      <c r="G601" s="1379"/>
      <c r="H601" s="1379"/>
      <c r="I601" s="1379"/>
      <c r="J601" s="1379"/>
      <c r="K601" s="75"/>
      <c r="L601" s="174"/>
      <c r="M601" s="174"/>
    </row>
    <row r="602" spans="2:13" ht="19.149999999999999" customHeight="1" x14ac:dyDescent="0.25">
      <c r="B602" s="51" t="s">
        <v>351</v>
      </c>
      <c r="C602" s="49"/>
      <c r="D602" s="49"/>
      <c r="E602" s="49"/>
      <c r="F602" s="49"/>
      <c r="G602" s="49"/>
      <c r="H602" s="49"/>
      <c r="I602" s="49"/>
      <c r="J602" s="49"/>
      <c r="K602" s="56"/>
    </row>
    <row r="603" spans="2:13" ht="46.5" customHeight="1" x14ac:dyDescent="0.25">
      <c r="B603" s="1412" t="s">
        <v>352</v>
      </c>
      <c r="C603" s="1412"/>
      <c r="D603" s="1412"/>
      <c r="E603" s="1412"/>
      <c r="F603" s="1412"/>
      <c r="G603" s="1412"/>
      <c r="H603" s="1412"/>
      <c r="I603" s="1412"/>
      <c r="J603" s="1412"/>
      <c r="K603" s="200"/>
    </row>
    <row r="604" spans="2:13" ht="17.100000000000001" customHeight="1" x14ac:dyDescent="0.25">
      <c r="B604" s="1416" t="s">
        <v>170</v>
      </c>
      <c r="C604" s="1596"/>
      <c r="D604" s="1646"/>
      <c r="E604" s="1646"/>
      <c r="F604" s="1646"/>
      <c r="G604" s="1646"/>
      <c r="H604" s="1646"/>
      <c r="I604" s="1646"/>
      <c r="J604" s="1646"/>
      <c r="K604" s="169"/>
    </row>
    <row r="605" spans="2:13" ht="30" customHeight="1" x14ac:dyDescent="0.25">
      <c r="B605" s="1642" t="s">
        <v>175</v>
      </c>
      <c r="C605" s="1643"/>
      <c r="D605" s="1646"/>
      <c r="E605" s="1646"/>
      <c r="F605" s="1646"/>
      <c r="G605" s="1646"/>
      <c r="H605" s="1646"/>
      <c r="I605" s="1646"/>
      <c r="J605" s="1646"/>
      <c r="K605" s="169"/>
    </row>
    <row r="606" spans="2:13" ht="17.100000000000001" customHeight="1" x14ac:dyDescent="0.25">
      <c r="B606" s="1416" t="s">
        <v>172</v>
      </c>
      <c r="C606" s="1596"/>
      <c r="D606" s="1646"/>
      <c r="E606" s="1646"/>
      <c r="F606" s="1646"/>
      <c r="G606" s="1646"/>
      <c r="H606" s="1646"/>
      <c r="I606" s="1646"/>
      <c r="J606" s="1646"/>
      <c r="K606" s="169"/>
    </row>
    <row r="607" spans="2:13" ht="17.100000000000001" customHeight="1" x14ac:dyDescent="0.25">
      <c r="B607" s="1416" t="s">
        <v>105</v>
      </c>
      <c r="C607" s="1596"/>
      <c r="D607" s="1646"/>
      <c r="E607" s="1646"/>
      <c r="F607" s="1646"/>
      <c r="G607" s="1646"/>
      <c r="H607" s="1646"/>
      <c r="I607" s="1646"/>
      <c r="J607" s="1646"/>
      <c r="K607" s="169"/>
    </row>
    <row r="608" spans="2:13" ht="17.100000000000001" customHeight="1" x14ac:dyDescent="0.25">
      <c r="B608" s="1416" t="s">
        <v>173</v>
      </c>
      <c r="C608" s="1596"/>
      <c r="D608" s="1646"/>
      <c r="E608" s="1646"/>
      <c r="F608" s="1646"/>
      <c r="G608" s="1646"/>
      <c r="H608" s="1646"/>
      <c r="I608" s="1646"/>
      <c r="J608" s="1646"/>
      <c r="K608" s="169"/>
    </row>
    <row r="609" spans="2:13" ht="17.100000000000001" customHeight="1" x14ac:dyDescent="0.25">
      <c r="B609" s="1416" t="s">
        <v>106</v>
      </c>
      <c r="C609" s="1596"/>
      <c r="D609" s="1646"/>
      <c r="E609" s="1646"/>
      <c r="F609" s="1646"/>
      <c r="G609" s="1646"/>
      <c r="H609" s="1646"/>
      <c r="I609" s="1646"/>
      <c r="J609" s="1646"/>
      <c r="K609" s="169"/>
    </row>
    <row r="610" spans="2:13" ht="17.100000000000001" customHeight="1" x14ac:dyDescent="0.25">
      <c r="B610" s="1416" t="s">
        <v>174</v>
      </c>
      <c r="C610" s="1596"/>
      <c r="D610" s="766"/>
      <c r="E610" s="767"/>
      <c r="F610" s="767"/>
      <c r="G610" s="767"/>
      <c r="H610" s="767"/>
      <c r="I610" s="767"/>
      <c r="J610" s="768"/>
      <c r="K610" s="169"/>
    </row>
    <row r="611" spans="2:13" ht="15" x14ac:dyDescent="0.25">
      <c r="B611" s="49" t="s">
        <v>240</v>
      </c>
      <c r="C611" s="49"/>
      <c r="D611" s="49"/>
      <c r="E611" s="49"/>
      <c r="F611" s="49"/>
      <c r="G611" s="49"/>
      <c r="H611" s="49"/>
      <c r="I611" s="49"/>
      <c r="J611" s="49"/>
      <c r="K611" s="49"/>
    </row>
    <row r="612" spans="2:13" ht="7.9" customHeight="1" x14ac:dyDescent="0.25">
      <c r="B612" s="49"/>
      <c r="C612" s="49"/>
      <c r="D612" s="49"/>
      <c r="E612" s="49"/>
      <c r="F612" s="49"/>
      <c r="G612" s="49"/>
      <c r="H612" s="49"/>
      <c r="I612" s="49"/>
      <c r="J612" s="49"/>
      <c r="K612" s="49"/>
    </row>
    <row r="613" spans="2:13" ht="15" x14ac:dyDescent="0.25">
      <c r="B613" s="51" t="s">
        <v>353</v>
      </c>
      <c r="C613" s="49"/>
      <c r="D613" s="49"/>
      <c r="E613" s="49"/>
      <c r="F613" s="49"/>
      <c r="G613" s="49"/>
      <c r="H613" s="49"/>
      <c r="I613" s="49"/>
      <c r="J613" s="49"/>
      <c r="K613" s="56"/>
    </row>
    <row r="614" spans="2:13" ht="15" customHeight="1" x14ac:dyDescent="0.25">
      <c r="B614" s="49" t="s">
        <v>176</v>
      </c>
      <c r="C614" s="49"/>
      <c r="D614" s="49"/>
      <c r="E614" s="49"/>
      <c r="F614" s="49"/>
      <c r="G614" s="49"/>
      <c r="H614" s="49"/>
      <c r="I614" s="49"/>
      <c r="J614" s="49"/>
      <c r="K614" s="49"/>
    </row>
    <row r="615" spans="2:13" ht="9.6" customHeight="1" x14ac:dyDescent="0.25">
      <c r="B615" s="49"/>
      <c r="C615" s="49"/>
      <c r="D615" s="49"/>
      <c r="E615" s="49"/>
      <c r="F615" s="49"/>
      <c r="G615" s="49"/>
      <c r="H615" s="49"/>
      <c r="I615" s="49"/>
      <c r="J615" s="49"/>
      <c r="K615" s="49"/>
    </row>
    <row r="616" spans="2:13" ht="14.45" customHeight="1" x14ac:dyDescent="0.25">
      <c r="B616" s="1641" t="s">
        <v>170</v>
      </c>
      <c r="C616" s="1641"/>
      <c r="D616" s="1663"/>
      <c r="E616" s="1663"/>
      <c r="F616" s="1663"/>
      <c r="G616" s="1663"/>
      <c r="H616" s="1663"/>
      <c r="I616" s="1663"/>
      <c r="J616" s="1663"/>
      <c r="K616" s="75"/>
      <c r="L616" s="174"/>
      <c r="M616" s="174"/>
    </row>
    <row r="617" spans="2:13" ht="25.15" customHeight="1" x14ac:dyDescent="0.25">
      <c r="B617" s="1644" t="s">
        <v>175</v>
      </c>
      <c r="C617" s="1641"/>
      <c r="D617" s="1663"/>
      <c r="E617" s="1663"/>
      <c r="F617" s="1663"/>
      <c r="G617" s="1663"/>
      <c r="H617" s="1663"/>
      <c r="I617" s="1663"/>
      <c r="J617" s="1663"/>
      <c r="K617" s="75"/>
      <c r="L617" s="174"/>
      <c r="M617" s="174"/>
    </row>
    <row r="618" spans="2:13" ht="26.45" customHeight="1" x14ac:dyDescent="0.25">
      <c r="B618" s="1641" t="s">
        <v>172</v>
      </c>
      <c r="C618" s="1641"/>
      <c r="D618" s="1582"/>
      <c r="E618" s="1582"/>
      <c r="F618" s="1582"/>
      <c r="G618" s="1582"/>
      <c r="H618" s="1582"/>
      <c r="I618" s="1582"/>
      <c r="J618" s="1582"/>
      <c r="K618" s="179"/>
      <c r="L618" s="174"/>
      <c r="M618" s="174"/>
    </row>
    <row r="619" spans="2:13" ht="12" customHeight="1" x14ac:dyDescent="0.25">
      <c r="B619" s="1641" t="s">
        <v>105</v>
      </c>
      <c r="C619" s="1641"/>
      <c r="D619" s="1663"/>
      <c r="E619" s="1663"/>
      <c r="F619" s="1663"/>
      <c r="G619" s="1663"/>
      <c r="H619" s="1663"/>
      <c r="I619" s="1663"/>
      <c r="J619" s="1663"/>
      <c r="K619" s="75"/>
      <c r="L619" s="174"/>
      <c r="M619" s="174"/>
    </row>
    <row r="620" spans="2:13" ht="58.9" customHeight="1" x14ac:dyDescent="0.25">
      <c r="B620" s="1641" t="s">
        <v>173</v>
      </c>
      <c r="C620" s="1641"/>
      <c r="D620" s="1582"/>
      <c r="E620" s="1582"/>
      <c r="F620" s="1582"/>
      <c r="G620" s="1582"/>
      <c r="H620" s="1582"/>
      <c r="I620" s="1582"/>
      <c r="J620" s="1582"/>
      <c r="K620" s="179"/>
      <c r="L620" s="174"/>
      <c r="M620" s="174"/>
    </row>
    <row r="621" spans="2:13" ht="13.9" customHeight="1" x14ac:dyDescent="0.25">
      <c r="B621" s="1641" t="s">
        <v>106</v>
      </c>
      <c r="C621" s="1641"/>
      <c r="D621" s="1663"/>
      <c r="E621" s="1663"/>
      <c r="F621" s="1663"/>
      <c r="G621" s="1663"/>
      <c r="H621" s="1663"/>
      <c r="I621" s="1663"/>
      <c r="J621" s="1663"/>
      <c r="K621" s="75"/>
      <c r="L621" s="174"/>
      <c r="M621" s="174"/>
    </row>
    <row r="622" spans="2:13" ht="24.6" customHeight="1" x14ac:dyDescent="0.25">
      <c r="B622" s="1641" t="s">
        <v>174</v>
      </c>
      <c r="C622" s="1641"/>
      <c r="D622" s="1582"/>
      <c r="E622" s="1582"/>
      <c r="F622" s="1582"/>
      <c r="G622" s="1582"/>
      <c r="H622" s="1582"/>
      <c r="I622" s="1582"/>
      <c r="J622" s="1582"/>
      <c r="K622" s="179"/>
      <c r="L622" s="174"/>
      <c r="M622" s="174"/>
    </row>
    <row r="623" spans="2:13" ht="15" x14ac:dyDescent="0.25">
      <c r="B623" s="49"/>
      <c r="C623" s="49"/>
      <c r="D623" s="49"/>
      <c r="E623" s="49"/>
      <c r="F623" s="49"/>
      <c r="G623" s="49"/>
      <c r="H623" s="49"/>
      <c r="I623" s="49"/>
      <c r="J623" s="49"/>
      <c r="K623" s="49"/>
    </row>
    <row r="624" spans="2:13" ht="15" x14ac:dyDescent="0.25">
      <c r="B624" s="51" t="s">
        <v>354</v>
      </c>
      <c r="C624" s="49"/>
      <c r="D624" s="49"/>
      <c r="E624" s="49"/>
      <c r="F624" s="49"/>
      <c r="G624" s="49"/>
      <c r="H624" s="49"/>
      <c r="I624" s="49"/>
      <c r="J624" s="49"/>
      <c r="K624" s="56"/>
    </row>
    <row r="625" spans="2:11" ht="15" x14ac:dyDescent="0.25">
      <c r="B625" s="49" t="s">
        <v>177</v>
      </c>
      <c r="C625" s="49"/>
      <c r="D625" s="49"/>
      <c r="E625" s="49"/>
      <c r="F625" s="49"/>
      <c r="G625" s="49"/>
      <c r="H625" s="49"/>
      <c r="I625" s="49"/>
      <c r="J625" s="49"/>
      <c r="K625" s="49"/>
    </row>
    <row r="626" spans="2:11" ht="8.4499999999999993" customHeight="1" x14ac:dyDescent="0.25">
      <c r="B626" s="49"/>
      <c r="C626" s="49"/>
      <c r="D626" s="49"/>
      <c r="E626" s="49"/>
      <c r="F626" s="49"/>
      <c r="G626" s="49"/>
      <c r="H626" s="49"/>
      <c r="I626" s="49"/>
      <c r="J626" s="49"/>
      <c r="K626" s="49"/>
    </row>
    <row r="627" spans="2:11" ht="15" customHeight="1" x14ac:dyDescent="0.25">
      <c r="B627" s="1664" t="s">
        <v>178</v>
      </c>
      <c r="C627" s="1665"/>
      <c r="D627" s="1583"/>
      <c r="E627" s="1584"/>
      <c r="F627" s="1584"/>
      <c r="G627" s="1584"/>
      <c r="H627" s="1584"/>
      <c r="I627" s="1584"/>
      <c r="J627" s="1585"/>
      <c r="K627" s="169"/>
    </row>
    <row r="628" spans="2:11" ht="15" customHeight="1" x14ac:dyDescent="0.25">
      <c r="B628" s="1664" t="s">
        <v>179</v>
      </c>
      <c r="C628" s="1665"/>
      <c r="D628" s="1583"/>
      <c r="E628" s="1584"/>
      <c r="F628" s="1584"/>
      <c r="G628" s="1584"/>
      <c r="H628" s="1584"/>
      <c r="I628" s="1584"/>
      <c r="J628" s="1585"/>
      <c r="K628" s="169"/>
    </row>
    <row r="629" spans="2:11" ht="15" customHeight="1" x14ac:dyDescent="0.25">
      <c r="B629" s="1664" t="s">
        <v>180</v>
      </c>
      <c r="C629" s="1665"/>
      <c r="D629" s="1583"/>
      <c r="E629" s="1584"/>
      <c r="F629" s="1584"/>
      <c r="G629" s="1584"/>
      <c r="H629" s="1584"/>
      <c r="I629" s="1584"/>
      <c r="J629" s="1585"/>
      <c r="K629" s="169"/>
    </row>
    <row r="630" spans="2:11" ht="15" customHeight="1" x14ac:dyDescent="0.25">
      <c r="B630" s="1664" t="s">
        <v>181</v>
      </c>
      <c r="C630" s="1665"/>
      <c r="D630" s="1662"/>
      <c r="E630" s="1584"/>
      <c r="F630" s="1584"/>
      <c r="G630" s="1584"/>
      <c r="H630" s="1584"/>
      <c r="I630" s="1584"/>
      <c r="J630" s="1584"/>
      <c r="K630" s="169"/>
    </row>
  </sheetData>
  <sheetProtection selectLockedCells="1"/>
  <mergeCells count="737">
    <mergeCell ref="G583:H583"/>
    <mergeCell ref="G458:H458"/>
    <mergeCell ref="G460:H460"/>
    <mergeCell ref="G467:H467"/>
    <mergeCell ref="G488:H488"/>
    <mergeCell ref="G498:H498"/>
    <mergeCell ref="G506:H506"/>
    <mergeCell ref="G510:H510"/>
    <mergeCell ref="G537:H537"/>
    <mergeCell ref="G550:H550"/>
    <mergeCell ref="G551:H551"/>
    <mergeCell ref="B479:J479"/>
    <mergeCell ref="E482:F482"/>
    <mergeCell ref="B486:C486"/>
    <mergeCell ref="G482:H482"/>
    <mergeCell ref="B482:C482"/>
    <mergeCell ref="E486:F486"/>
    <mergeCell ref="E504:F504"/>
    <mergeCell ref="B496:C496"/>
    <mergeCell ref="B497:C497"/>
    <mergeCell ref="E496:F496"/>
    <mergeCell ref="E494:F494"/>
    <mergeCell ref="E497:F497"/>
    <mergeCell ref="B485:J485"/>
    <mergeCell ref="E469:F469"/>
    <mergeCell ref="E505:F505"/>
    <mergeCell ref="G491:H491"/>
    <mergeCell ref="E492:F492"/>
    <mergeCell ref="G492:H492"/>
    <mergeCell ref="B490:C490"/>
    <mergeCell ref="B464:C464"/>
    <mergeCell ref="B465:C465"/>
    <mergeCell ref="B466:C466"/>
    <mergeCell ref="G469:I469"/>
    <mergeCell ref="G470:I470"/>
    <mergeCell ref="E464:F464"/>
    <mergeCell ref="E465:F465"/>
    <mergeCell ref="E466:F466"/>
    <mergeCell ref="B481:C481"/>
    <mergeCell ref="B475:E475"/>
    <mergeCell ref="F476:J476"/>
    <mergeCell ref="F475:J475"/>
    <mergeCell ref="B469:C469"/>
    <mergeCell ref="B480:C480"/>
    <mergeCell ref="E480:F480"/>
    <mergeCell ref="G480:H480"/>
    <mergeCell ref="B470:C470"/>
    <mergeCell ref="G468:H468"/>
    <mergeCell ref="B488:C488"/>
    <mergeCell ref="E488:F488"/>
    <mergeCell ref="G486:H486"/>
    <mergeCell ref="B487:C487"/>
    <mergeCell ref="E487:F487"/>
    <mergeCell ref="G487:H487"/>
    <mergeCell ref="E493:F493"/>
    <mergeCell ref="B493:C493"/>
    <mergeCell ref="G496:H496"/>
    <mergeCell ref="B492:C492"/>
    <mergeCell ref="E489:F489"/>
    <mergeCell ref="G489:H489"/>
    <mergeCell ref="B474:K474"/>
    <mergeCell ref="E468:F468"/>
    <mergeCell ref="B324:J324"/>
    <mergeCell ref="B334:J334"/>
    <mergeCell ref="B329:E329"/>
    <mergeCell ref="B326:J326"/>
    <mergeCell ref="F327:J327"/>
    <mergeCell ref="B337:E337"/>
    <mergeCell ref="B330:C330"/>
    <mergeCell ref="E330:F330"/>
    <mergeCell ref="F329:J329"/>
    <mergeCell ref="G330:I330"/>
    <mergeCell ref="G331:I331"/>
    <mergeCell ref="B336:M336"/>
    <mergeCell ref="B414:K416"/>
    <mergeCell ref="B422:C422"/>
    <mergeCell ref="B425:C425"/>
    <mergeCell ref="B421:J421"/>
    <mergeCell ref="B450:E450"/>
    <mergeCell ref="B451:E451"/>
    <mergeCell ref="B447:K447"/>
    <mergeCell ref="E440:F440"/>
    <mergeCell ref="G440:H440"/>
    <mergeCell ref="B444:K444"/>
    <mergeCell ref="B505:C505"/>
    <mergeCell ref="E510:F510"/>
    <mergeCell ref="B517:C517"/>
    <mergeCell ref="E517:F517"/>
    <mergeCell ref="G517:H517"/>
    <mergeCell ref="E534:F534"/>
    <mergeCell ref="B536:C536"/>
    <mergeCell ref="G504:H504"/>
    <mergeCell ref="E506:F506"/>
    <mergeCell ref="G508:H508"/>
    <mergeCell ref="B507:C507"/>
    <mergeCell ref="B506:C506"/>
    <mergeCell ref="E513:F513"/>
    <mergeCell ref="B510:C510"/>
    <mergeCell ref="E508:F508"/>
    <mergeCell ref="E532:F532"/>
    <mergeCell ref="G532:H532"/>
    <mergeCell ref="B521:K522"/>
    <mergeCell ref="B514:C514"/>
    <mergeCell ref="G513:H513"/>
    <mergeCell ref="B513:C513"/>
    <mergeCell ref="B508:C508"/>
    <mergeCell ref="G511:H511"/>
    <mergeCell ref="E507:F507"/>
    <mergeCell ref="B502:C502"/>
    <mergeCell ref="E502:F502"/>
    <mergeCell ref="B504:C504"/>
    <mergeCell ref="G502:H502"/>
    <mergeCell ref="B503:C503"/>
    <mergeCell ref="E503:F503"/>
    <mergeCell ref="B583:C583"/>
    <mergeCell ref="E583:F583"/>
    <mergeCell ref="B543:C543"/>
    <mergeCell ref="B582:C582"/>
    <mergeCell ref="G533:H533"/>
    <mergeCell ref="G539:H539"/>
    <mergeCell ref="E575:F575"/>
    <mergeCell ref="B555:C555"/>
    <mergeCell ref="E563:F563"/>
    <mergeCell ref="B564:D564"/>
    <mergeCell ref="E564:F564"/>
    <mergeCell ref="B561:J561"/>
    <mergeCell ref="G575:H575"/>
    <mergeCell ref="E576:F576"/>
    <mergeCell ref="E577:F577"/>
    <mergeCell ref="G577:H577"/>
    <mergeCell ref="E509:F509"/>
    <mergeCell ref="B575:C575"/>
    <mergeCell ref="B590:J591"/>
    <mergeCell ref="G582:H582"/>
    <mergeCell ref="E537:F537"/>
    <mergeCell ref="G531:H531"/>
    <mergeCell ref="E525:F525"/>
    <mergeCell ref="B528:C528"/>
    <mergeCell ref="E528:F528"/>
    <mergeCell ref="G528:H528"/>
    <mergeCell ref="G545:H545"/>
    <mergeCell ref="G543:H543"/>
    <mergeCell ref="G544:H544"/>
    <mergeCell ref="G538:H538"/>
    <mergeCell ref="E535:F535"/>
    <mergeCell ref="E538:F538"/>
    <mergeCell ref="B537:C537"/>
    <mergeCell ref="B535:C535"/>
    <mergeCell ref="G578:H578"/>
    <mergeCell ref="B578:C578"/>
    <mergeCell ref="E578:F578"/>
    <mergeCell ref="B577:C577"/>
    <mergeCell ref="E548:F548"/>
    <mergeCell ref="B562:D562"/>
    <mergeCell ref="E562:F562"/>
    <mergeCell ref="B563:D563"/>
    <mergeCell ref="B501:J501"/>
    <mergeCell ref="B489:C489"/>
    <mergeCell ref="G494:H494"/>
    <mergeCell ref="G493:H493"/>
    <mergeCell ref="B495:C495"/>
    <mergeCell ref="E495:F495"/>
    <mergeCell ref="G495:H495"/>
    <mergeCell ref="B491:C491"/>
    <mergeCell ref="E491:F491"/>
    <mergeCell ref="E490:F490"/>
    <mergeCell ref="G490:H490"/>
    <mergeCell ref="B498:C498"/>
    <mergeCell ref="E498:F498"/>
    <mergeCell ref="G497:H497"/>
    <mergeCell ref="B494:C494"/>
    <mergeCell ref="E425:F425"/>
    <mergeCell ref="G425:H425"/>
    <mergeCell ref="B424:C424"/>
    <mergeCell ref="B435:C435"/>
    <mergeCell ref="E435:F435"/>
    <mergeCell ref="G435:H435"/>
    <mergeCell ref="B427:C427"/>
    <mergeCell ref="E427:F427"/>
    <mergeCell ref="G427:H427"/>
    <mergeCell ref="B430:J432"/>
    <mergeCell ref="B426:C426"/>
    <mergeCell ref="G424:H424"/>
    <mergeCell ref="E422:F422"/>
    <mergeCell ref="G422:H422"/>
    <mergeCell ref="B423:C423"/>
    <mergeCell ref="E423:F423"/>
    <mergeCell ref="G423:H423"/>
    <mergeCell ref="E424:F424"/>
    <mergeCell ref="G426:H426"/>
    <mergeCell ref="G463:H463"/>
    <mergeCell ref="B457:C457"/>
    <mergeCell ref="E457:F457"/>
    <mergeCell ref="G457:H457"/>
    <mergeCell ref="G456:H456"/>
    <mergeCell ref="G459:H459"/>
    <mergeCell ref="B458:C458"/>
    <mergeCell ref="E459:F459"/>
    <mergeCell ref="B461:C461"/>
    <mergeCell ref="E461:F461"/>
    <mergeCell ref="G461:H461"/>
    <mergeCell ref="B462:C462"/>
    <mergeCell ref="E462:F462"/>
    <mergeCell ref="G462:H462"/>
    <mergeCell ref="B463:C463"/>
    <mergeCell ref="E463:F463"/>
    <mergeCell ref="B434:J434"/>
    <mergeCell ref="F203:J203"/>
    <mergeCell ref="F204:J204"/>
    <mergeCell ref="B204:C204"/>
    <mergeCell ref="D204:E204"/>
    <mergeCell ref="B205:C205"/>
    <mergeCell ref="E426:F426"/>
    <mergeCell ref="B202:J202"/>
    <mergeCell ref="B203:C203"/>
    <mergeCell ref="D203:E203"/>
    <mergeCell ref="F208:J208"/>
    <mergeCell ref="B233:J237"/>
    <mergeCell ref="B230:J232"/>
    <mergeCell ref="B209:C209"/>
    <mergeCell ref="D209:E209"/>
    <mergeCell ref="B227:C227"/>
    <mergeCell ref="B223:J223"/>
    <mergeCell ref="B224:C224"/>
    <mergeCell ref="D224:F224"/>
    <mergeCell ref="D225:F225"/>
    <mergeCell ref="D226:F226"/>
    <mergeCell ref="D227:F227"/>
    <mergeCell ref="G224:I224"/>
    <mergeCell ref="G225:I225"/>
    <mergeCell ref="B419:K419"/>
    <mergeCell ref="B199:C199"/>
    <mergeCell ref="D199:E199"/>
    <mergeCell ref="F198:I198"/>
    <mergeCell ref="F199:I199"/>
    <mergeCell ref="F195:I195"/>
    <mergeCell ref="F193:I193"/>
    <mergeCell ref="B195:C195"/>
    <mergeCell ref="D195:E195"/>
    <mergeCell ref="B193:C193"/>
    <mergeCell ref="D193:E193"/>
    <mergeCell ref="F194:I194"/>
    <mergeCell ref="F197:I197"/>
    <mergeCell ref="F196:I196"/>
    <mergeCell ref="B197:C197"/>
    <mergeCell ref="D197:E197"/>
    <mergeCell ref="B198:C198"/>
    <mergeCell ref="D198:E198"/>
    <mergeCell ref="D206:E206"/>
    <mergeCell ref="F206:J206"/>
    <mergeCell ref="G227:I227"/>
    <mergeCell ref="B208:C208"/>
    <mergeCell ref="D208:E208"/>
    <mergeCell ref="D205:E205"/>
    <mergeCell ref="F205:J205"/>
    <mergeCell ref="B207:C207"/>
    <mergeCell ref="D207:E207"/>
    <mergeCell ref="F207:J207"/>
    <mergeCell ref="B206:C206"/>
    <mergeCell ref="B226:C226"/>
    <mergeCell ref="G216:J216"/>
    <mergeCell ref="B214:J214"/>
    <mergeCell ref="G215:J215"/>
    <mergeCell ref="B219:K221"/>
    <mergeCell ref="B225:C225"/>
    <mergeCell ref="G226:I226"/>
    <mergeCell ref="D299:E299"/>
    <mergeCell ref="F299:G299"/>
    <mergeCell ref="B212:J212"/>
    <mergeCell ref="E282:I282"/>
    <mergeCell ref="E283:I283"/>
    <mergeCell ref="E284:I284"/>
    <mergeCell ref="E285:I285"/>
    <mergeCell ref="E286:I286"/>
    <mergeCell ref="E287:I287"/>
    <mergeCell ref="B257:K257"/>
    <mergeCell ref="B259:J259"/>
    <mergeCell ref="B253:J254"/>
    <mergeCell ref="B243:J243"/>
    <mergeCell ref="B244:D244"/>
    <mergeCell ref="E215:F215"/>
    <mergeCell ref="E216:F216"/>
    <mergeCell ref="B296:C296"/>
    <mergeCell ref="G274:H274"/>
    <mergeCell ref="F294:G294"/>
    <mergeCell ref="B281:J281"/>
    <mergeCell ref="B291:J291"/>
    <mergeCell ref="E261:J261"/>
    <mergeCell ref="F296:G296"/>
    <mergeCell ref="E260:J260"/>
    <mergeCell ref="B147:K149"/>
    <mergeCell ref="B152:D152"/>
    <mergeCell ref="B157:D157"/>
    <mergeCell ref="B161:D161"/>
    <mergeCell ref="H161:I161"/>
    <mergeCell ref="B153:D153"/>
    <mergeCell ref="B165:K167"/>
    <mergeCell ref="B169:K170"/>
    <mergeCell ref="B192:J192"/>
    <mergeCell ref="B172:J172"/>
    <mergeCell ref="B173:D173"/>
    <mergeCell ref="B180:D180"/>
    <mergeCell ref="B183:K183"/>
    <mergeCell ref="B191:D191"/>
    <mergeCell ref="E191:K191"/>
    <mergeCell ref="E173:J173"/>
    <mergeCell ref="E174:J174"/>
    <mergeCell ref="E175:J175"/>
    <mergeCell ref="B174:D174"/>
    <mergeCell ref="E180:J180"/>
    <mergeCell ref="B175:D175"/>
    <mergeCell ref="E181:J181"/>
    <mergeCell ref="B181:D181"/>
    <mergeCell ref="G438:H438"/>
    <mergeCell ref="B437:C437"/>
    <mergeCell ref="B440:C440"/>
    <mergeCell ref="E436:F436"/>
    <mergeCell ref="B436:C436"/>
    <mergeCell ref="E456:F456"/>
    <mergeCell ref="E458:F458"/>
    <mergeCell ref="B439:C439"/>
    <mergeCell ref="E439:F439"/>
    <mergeCell ref="G439:H439"/>
    <mergeCell ref="B453:E453"/>
    <mergeCell ref="B455:J455"/>
    <mergeCell ref="B452:E452"/>
    <mergeCell ref="B449:E449"/>
    <mergeCell ref="G436:H436"/>
    <mergeCell ref="E437:F437"/>
    <mergeCell ref="G437:H437"/>
    <mergeCell ref="B456:C456"/>
    <mergeCell ref="F450:J450"/>
    <mergeCell ref="F451:J451"/>
    <mergeCell ref="F452:J452"/>
    <mergeCell ref="F453:J453"/>
    <mergeCell ref="B346:K346"/>
    <mergeCell ref="B338:E338"/>
    <mergeCell ref="F350:I350"/>
    <mergeCell ref="F351:I351"/>
    <mergeCell ref="B364:G364"/>
    <mergeCell ref="B363:K363"/>
    <mergeCell ref="B343:K343"/>
    <mergeCell ref="B347:G347"/>
    <mergeCell ref="F355:I355"/>
    <mergeCell ref="F354:I354"/>
    <mergeCell ref="F359:I359"/>
    <mergeCell ref="H364:J364"/>
    <mergeCell ref="D359:E359"/>
    <mergeCell ref="D360:E360"/>
    <mergeCell ref="F360:I360"/>
    <mergeCell ref="B339:E339"/>
    <mergeCell ref="D350:E350"/>
    <mergeCell ref="D354:E354"/>
    <mergeCell ref="F353:I353"/>
    <mergeCell ref="F352:I352"/>
    <mergeCell ref="H347:J347"/>
    <mergeCell ref="D358:E358"/>
    <mergeCell ref="F358:I358"/>
    <mergeCell ref="D355:E355"/>
    <mergeCell ref="H395:I395"/>
    <mergeCell ref="D394:G394"/>
    <mergeCell ref="D393:G393"/>
    <mergeCell ref="F403:G403"/>
    <mergeCell ref="B399:G399"/>
    <mergeCell ref="D402:E402"/>
    <mergeCell ref="F402:G402"/>
    <mergeCell ref="B403:C403"/>
    <mergeCell ref="D403:E403"/>
    <mergeCell ref="B398:K398"/>
    <mergeCell ref="D395:G395"/>
    <mergeCell ref="H403:J403"/>
    <mergeCell ref="H399:J399"/>
    <mergeCell ref="B401:J401"/>
    <mergeCell ref="B402:C402"/>
    <mergeCell ref="H410:J410"/>
    <mergeCell ref="B409:C409"/>
    <mergeCell ref="B406:C406"/>
    <mergeCell ref="F406:G406"/>
    <mergeCell ref="H404:J404"/>
    <mergeCell ref="H405:J405"/>
    <mergeCell ref="H406:J406"/>
    <mergeCell ref="B407:C407"/>
    <mergeCell ref="D407:E407"/>
    <mergeCell ref="F407:G407"/>
    <mergeCell ref="H407:J407"/>
    <mergeCell ref="B404:C404"/>
    <mergeCell ref="B410:C410"/>
    <mergeCell ref="H409:J409"/>
    <mergeCell ref="B408:C408"/>
    <mergeCell ref="D408:E408"/>
    <mergeCell ref="F410:G410"/>
    <mergeCell ref="H408:J408"/>
    <mergeCell ref="F408:G408"/>
    <mergeCell ref="D410:E410"/>
    <mergeCell ref="B616:C616"/>
    <mergeCell ref="B405:C405"/>
    <mergeCell ref="F405:G405"/>
    <mergeCell ref="F404:G404"/>
    <mergeCell ref="D406:E406"/>
    <mergeCell ref="D404:E404"/>
    <mergeCell ref="D405:E405"/>
    <mergeCell ref="D409:E409"/>
    <mergeCell ref="F409:G409"/>
    <mergeCell ref="B459:C459"/>
    <mergeCell ref="B460:C460"/>
    <mergeCell ref="E460:F460"/>
    <mergeCell ref="E470:F470"/>
    <mergeCell ref="E481:F481"/>
    <mergeCell ref="F477:J477"/>
    <mergeCell ref="G481:H481"/>
    <mergeCell ref="B468:C468"/>
    <mergeCell ref="B467:C467"/>
    <mergeCell ref="B471:C471"/>
    <mergeCell ref="E471:F471"/>
    <mergeCell ref="E467:F467"/>
    <mergeCell ref="G471:I471"/>
    <mergeCell ref="B438:C438"/>
    <mergeCell ref="E438:F438"/>
    <mergeCell ref="D629:J629"/>
    <mergeCell ref="D630:J630"/>
    <mergeCell ref="D621:J621"/>
    <mergeCell ref="B629:C629"/>
    <mergeCell ref="B630:C630"/>
    <mergeCell ref="B606:C606"/>
    <mergeCell ref="B607:C607"/>
    <mergeCell ref="B608:C608"/>
    <mergeCell ref="B609:C609"/>
    <mergeCell ref="B610:C610"/>
    <mergeCell ref="D617:J617"/>
    <mergeCell ref="B627:C627"/>
    <mergeCell ref="B628:C628"/>
    <mergeCell ref="D628:J628"/>
    <mergeCell ref="D627:J627"/>
    <mergeCell ref="D619:J619"/>
    <mergeCell ref="D620:J620"/>
    <mergeCell ref="D618:J618"/>
    <mergeCell ref="B620:C620"/>
    <mergeCell ref="B621:C621"/>
    <mergeCell ref="B622:C622"/>
    <mergeCell ref="D622:J622"/>
    <mergeCell ref="D616:J616"/>
    <mergeCell ref="B618:C618"/>
    <mergeCell ref="B576:C576"/>
    <mergeCell ref="E582:F582"/>
    <mergeCell ref="G581:H581"/>
    <mergeCell ref="G515:H515"/>
    <mergeCell ref="B518:F518"/>
    <mergeCell ref="B516:C516"/>
    <mergeCell ref="E516:F516"/>
    <mergeCell ref="B520:K520"/>
    <mergeCell ref="B542:J542"/>
    <mergeCell ref="B540:C540"/>
    <mergeCell ref="G536:H536"/>
    <mergeCell ref="B544:C544"/>
    <mergeCell ref="G525:H525"/>
    <mergeCell ref="B533:C533"/>
    <mergeCell ref="B534:C534"/>
    <mergeCell ref="E536:F536"/>
    <mergeCell ref="B539:C539"/>
    <mergeCell ref="E539:F539"/>
    <mergeCell ref="E541:F541"/>
    <mergeCell ref="B538:C538"/>
    <mergeCell ref="E540:F540"/>
    <mergeCell ref="B579:C579"/>
    <mergeCell ref="G535:H535"/>
    <mergeCell ref="G563:J563"/>
    <mergeCell ref="G564:J564"/>
    <mergeCell ref="G556:J556"/>
    <mergeCell ref="G574:H574"/>
    <mergeCell ref="B556:C556"/>
    <mergeCell ref="E556:F556"/>
    <mergeCell ref="G558:J558"/>
    <mergeCell ref="B552:C552"/>
    <mergeCell ref="E555:F555"/>
    <mergeCell ref="G555:J555"/>
    <mergeCell ref="B587:J587"/>
    <mergeCell ref="D605:J605"/>
    <mergeCell ref="B581:C581"/>
    <mergeCell ref="E581:F581"/>
    <mergeCell ref="E557:F557"/>
    <mergeCell ref="B573:C573"/>
    <mergeCell ref="E573:F573"/>
    <mergeCell ref="B559:C559"/>
    <mergeCell ref="B558:C558"/>
    <mergeCell ref="E558:F558"/>
    <mergeCell ref="B574:C574"/>
    <mergeCell ref="E574:F574"/>
    <mergeCell ref="B557:C557"/>
    <mergeCell ref="E559:F559"/>
    <mergeCell ref="G559:J559"/>
    <mergeCell ref="G576:H576"/>
    <mergeCell ref="E579:F579"/>
    <mergeCell ref="G579:H579"/>
    <mergeCell ref="B580:C580"/>
    <mergeCell ref="E580:F580"/>
    <mergeCell ref="G580:H580"/>
    <mergeCell ref="G557:J557"/>
    <mergeCell ref="G573:H573"/>
    <mergeCell ref="G562:J562"/>
    <mergeCell ref="B619:C619"/>
    <mergeCell ref="B605:C605"/>
    <mergeCell ref="B603:J603"/>
    <mergeCell ref="B617:C617"/>
    <mergeCell ref="D599:J599"/>
    <mergeCell ref="D598:J598"/>
    <mergeCell ref="D597:J597"/>
    <mergeCell ref="B595:C595"/>
    <mergeCell ref="B596:C596"/>
    <mergeCell ref="B597:C597"/>
    <mergeCell ref="B598:C598"/>
    <mergeCell ref="B599:C599"/>
    <mergeCell ref="D596:J596"/>
    <mergeCell ref="D595:J595"/>
    <mergeCell ref="B604:C604"/>
    <mergeCell ref="D606:J606"/>
    <mergeCell ref="D607:J607"/>
    <mergeCell ref="D608:J608"/>
    <mergeCell ref="D609:J609"/>
    <mergeCell ref="D601:J601"/>
    <mergeCell ref="D600:J600"/>
    <mergeCell ref="B601:C601"/>
    <mergeCell ref="D604:J604"/>
    <mergeCell ref="B600:C600"/>
    <mergeCell ref="E546:F546"/>
    <mergeCell ref="G546:H546"/>
    <mergeCell ref="G547:H547"/>
    <mergeCell ref="B548:C548"/>
    <mergeCell ref="B550:C550"/>
    <mergeCell ref="B551:C551"/>
    <mergeCell ref="E550:F550"/>
    <mergeCell ref="E551:F551"/>
    <mergeCell ref="B549:J549"/>
    <mergeCell ref="G548:H548"/>
    <mergeCell ref="E547:F547"/>
    <mergeCell ref="B546:C546"/>
    <mergeCell ref="B547:C547"/>
    <mergeCell ref="B512:C512"/>
    <mergeCell ref="E512:F512"/>
    <mergeCell ref="G512:H512"/>
    <mergeCell ref="G516:H516"/>
    <mergeCell ref="B527:C527"/>
    <mergeCell ref="E527:F527"/>
    <mergeCell ref="B529:C529"/>
    <mergeCell ref="E529:F529"/>
    <mergeCell ref="B526:J526"/>
    <mergeCell ref="B532:C532"/>
    <mergeCell ref="G529:H529"/>
    <mergeCell ref="B531:C531"/>
    <mergeCell ref="E531:F531"/>
    <mergeCell ref="B125:J144"/>
    <mergeCell ref="F317:J317"/>
    <mergeCell ref="F318:J318"/>
    <mergeCell ref="F319:J319"/>
    <mergeCell ref="B327:E327"/>
    <mergeCell ref="B328:E328"/>
    <mergeCell ref="F209:J209"/>
    <mergeCell ref="H294:J294"/>
    <mergeCell ref="H295:J295"/>
    <mergeCell ref="H296:J296"/>
    <mergeCell ref="D295:E295"/>
    <mergeCell ref="F295:G295"/>
    <mergeCell ref="D296:E296"/>
    <mergeCell ref="B294:C294"/>
    <mergeCell ref="F328:J328"/>
    <mergeCell ref="B260:D260"/>
    <mergeCell ref="B261:D261"/>
    <mergeCell ref="B262:D262"/>
    <mergeCell ref="B263:D263"/>
    <mergeCell ref="B298:C298"/>
    <mergeCell ref="B307:C307"/>
    <mergeCell ref="B308:C308"/>
    <mergeCell ref="B186:J190"/>
    <mergeCell ref="E262:J262"/>
    <mergeCell ref="E263:J263"/>
    <mergeCell ref="E264:J264"/>
    <mergeCell ref="E265:J265"/>
    <mergeCell ref="E272:F272"/>
    <mergeCell ref="G272:H272"/>
    <mergeCell ref="G278:H278"/>
    <mergeCell ref="B280:K280"/>
    <mergeCell ref="B275:C275"/>
    <mergeCell ref="B276:C276"/>
    <mergeCell ref="B278:C278"/>
    <mergeCell ref="B277:C277"/>
    <mergeCell ref="B268:K269"/>
    <mergeCell ref="B271:J271"/>
    <mergeCell ref="E273:F273"/>
    <mergeCell ref="E274:F274"/>
    <mergeCell ref="E275:F275"/>
    <mergeCell ref="E276:F276"/>
    <mergeCell ref="E278:F278"/>
    <mergeCell ref="G277:H277"/>
    <mergeCell ref="B299:C299"/>
    <mergeCell ref="D372:E372"/>
    <mergeCell ref="F373:I373"/>
    <mergeCell ref="H394:I394"/>
    <mergeCell ref="F371:I371"/>
    <mergeCell ref="B325:J325"/>
    <mergeCell ref="D308:F308"/>
    <mergeCell ref="D309:F309"/>
    <mergeCell ref="D294:E294"/>
    <mergeCell ref="B318:E318"/>
    <mergeCell ref="B319:E319"/>
    <mergeCell ref="F315:J315"/>
    <mergeCell ref="F316:J316"/>
    <mergeCell ref="B309:C309"/>
    <mergeCell ref="B312:K312"/>
    <mergeCell ref="B315:E315"/>
    <mergeCell ref="B316:E316"/>
    <mergeCell ref="B317:E317"/>
    <mergeCell ref="B302:K302"/>
    <mergeCell ref="B304:C304"/>
    <mergeCell ref="B305:C305"/>
    <mergeCell ref="B306:C306"/>
    <mergeCell ref="H299:J299"/>
    <mergeCell ref="B297:C297"/>
    <mergeCell ref="G305:I305"/>
    <mergeCell ref="B349:J349"/>
    <mergeCell ref="D351:E351"/>
    <mergeCell ref="D352:E352"/>
    <mergeCell ref="D353:E353"/>
    <mergeCell ref="D383:G383"/>
    <mergeCell ref="H393:I393"/>
    <mergeCell ref="H392:I392"/>
    <mergeCell ref="D392:G392"/>
    <mergeCell ref="D389:G389"/>
    <mergeCell ref="D388:G388"/>
    <mergeCell ref="H382:J382"/>
    <mergeCell ref="H383:J383"/>
    <mergeCell ref="H384:J384"/>
    <mergeCell ref="B386:J386"/>
    <mergeCell ref="B383:C383"/>
    <mergeCell ref="B382:C382"/>
    <mergeCell ref="H388:I388"/>
    <mergeCell ref="H389:I389"/>
    <mergeCell ref="H390:I390"/>
    <mergeCell ref="H391:I391"/>
    <mergeCell ref="D382:G382"/>
    <mergeCell ref="D391:G391"/>
    <mergeCell ref="D390:G390"/>
    <mergeCell ref="D384:G384"/>
    <mergeCell ref="B384:C384"/>
    <mergeCell ref="D387:G387"/>
    <mergeCell ref="H387:I387"/>
    <mergeCell ref="F370:I370"/>
    <mergeCell ref="F369:I369"/>
    <mergeCell ref="F357:I357"/>
    <mergeCell ref="F356:I356"/>
    <mergeCell ref="D371:E371"/>
    <mergeCell ref="F372:I372"/>
    <mergeCell ref="B381:C381"/>
    <mergeCell ref="B377:K377"/>
    <mergeCell ref="H381:J381"/>
    <mergeCell ref="D381:G381"/>
    <mergeCell ref="B374:F374"/>
    <mergeCell ref="D367:E367"/>
    <mergeCell ref="F368:I368"/>
    <mergeCell ref="D368:E368"/>
    <mergeCell ref="B366:J366"/>
    <mergeCell ref="F367:I367"/>
    <mergeCell ref="D356:E356"/>
    <mergeCell ref="D357:E357"/>
    <mergeCell ref="D373:E373"/>
    <mergeCell ref="D369:E369"/>
    <mergeCell ref="D370:E370"/>
    <mergeCell ref="B106:H106"/>
    <mergeCell ref="B107:H107"/>
    <mergeCell ref="B108:H108"/>
    <mergeCell ref="B258:J258"/>
    <mergeCell ref="B179:D179"/>
    <mergeCell ref="E179:J179"/>
    <mergeCell ref="D297:E297"/>
    <mergeCell ref="F297:G297"/>
    <mergeCell ref="H297:I297"/>
    <mergeCell ref="B264:D264"/>
    <mergeCell ref="B265:D265"/>
    <mergeCell ref="B295:C295"/>
    <mergeCell ref="G275:H275"/>
    <mergeCell ref="G276:H276"/>
    <mergeCell ref="B293:J293"/>
    <mergeCell ref="E244:J244"/>
    <mergeCell ref="B245:D245"/>
    <mergeCell ref="B194:C194"/>
    <mergeCell ref="E245:J245"/>
    <mergeCell ref="B246:D246"/>
    <mergeCell ref="E246:J246"/>
    <mergeCell ref="D194:E194"/>
    <mergeCell ref="B196:C196"/>
    <mergeCell ref="D196:E196"/>
    <mergeCell ref="B340:E340"/>
    <mergeCell ref="F337:J337"/>
    <mergeCell ref="F338:J338"/>
    <mergeCell ref="F339:J339"/>
    <mergeCell ref="F340:J340"/>
    <mergeCell ref="B247:D247"/>
    <mergeCell ref="E247:J247"/>
    <mergeCell ref="B248:D248"/>
    <mergeCell ref="E248:J248"/>
    <mergeCell ref="B249:D249"/>
    <mergeCell ref="E249:J249"/>
    <mergeCell ref="H298:J298"/>
    <mergeCell ref="F298:G298"/>
    <mergeCell ref="D298:E298"/>
    <mergeCell ref="B314:J314"/>
    <mergeCell ref="B313:J313"/>
    <mergeCell ref="D307:F307"/>
    <mergeCell ref="B331:C331"/>
    <mergeCell ref="E331:F331"/>
    <mergeCell ref="G273:H273"/>
    <mergeCell ref="E277:F277"/>
    <mergeCell ref="D305:F305"/>
    <mergeCell ref="D306:F306"/>
    <mergeCell ref="B303:J303"/>
    <mergeCell ref="B545:C545"/>
    <mergeCell ref="E543:F543"/>
    <mergeCell ref="E545:F545"/>
    <mergeCell ref="B541:C541"/>
    <mergeCell ref="G503:H503"/>
    <mergeCell ref="G541:H541"/>
    <mergeCell ref="G534:H534"/>
    <mergeCell ref="E515:F515"/>
    <mergeCell ref="G527:H527"/>
    <mergeCell ref="G540:H540"/>
    <mergeCell ref="B509:C509"/>
    <mergeCell ref="E514:F514"/>
    <mergeCell ref="G514:H514"/>
    <mergeCell ref="B515:C515"/>
    <mergeCell ref="B524:J524"/>
    <mergeCell ref="E544:F544"/>
    <mergeCell ref="G509:H509"/>
    <mergeCell ref="B511:C511"/>
    <mergeCell ref="B525:C525"/>
    <mergeCell ref="B530:J530"/>
    <mergeCell ref="E533:F533"/>
    <mergeCell ref="G505:H505"/>
    <mergeCell ref="G507:H507"/>
    <mergeCell ref="E511:F511"/>
  </mergeCells>
  <conditionalFormatting sqref="E273 I273 G273">
    <cfRule type="cellIs" dxfId="50" priority="38" operator="greaterThanOrEqual">
      <formula>1</formula>
    </cfRule>
  </conditionalFormatting>
  <conditionalFormatting sqref="I487:I495 I574:I583">
    <cfRule type="cellIs" dxfId="49" priority="28" operator="lessThanOrEqual">
      <formula>-20%</formula>
    </cfRule>
    <cfRule type="cellIs" dxfId="48" priority="29" operator="greaterThanOrEqual">
      <formula>20%</formula>
    </cfRule>
  </conditionalFormatting>
  <conditionalFormatting sqref="J273:K273">
    <cfRule type="cellIs" dxfId="47" priority="36" operator="greaterThanOrEqual">
      <formula>1</formula>
    </cfRule>
  </conditionalFormatting>
  <conditionalFormatting sqref="I481:I482">
    <cfRule type="cellIs" dxfId="46" priority="30" operator="lessThanOrEqual">
      <formula>-20%</formula>
    </cfRule>
    <cfRule type="cellIs" dxfId="45" priority="31" operator="greaterThanOrEqual">
      <formula>20%</formula>
    </cfRule>
  </conditionalFormatting>
  <conditionalFormatting sqref="I527:I529 I531:I541 I543:I546">
    <cfRule type="cellIs" dxfId="44" priority="25" operator="greaterThanOrEqual">
      <formula>20%</formula>
    </cfRule>
  </conditionalFormatting>
  <conditionalFormatting sqref="I423:I427">
    <cfRule type="cellIs" dxfId="43" priority="21" operator="lessThanOrEqual">
      <formula>-20%</formula>
    </cfRule>
    <cfRule type="cellIs" dxfId="42" priority="22" operator="greaterThanOrEqual">
      <formula>20%</formula>
    </cfRule>
  </conditionalFormatting>
  <pageMargins left="0.25" right="0.25" top="0.75" bottom="0.75" header="0.3" footer="0.3"/>
  <pageSetup paperSize="9" scale="71" fitToHeight="0" orientation="portrait" r:id="rId1"/>
  <headerFooter differentOddEven="1" differentFirst="1">
    <oddHeader>&amp;RQuarterly Environmental Report</oddHeader>
    <evenHeader>&amp;LPage &amp;"-,Bold"&amp;P&amp;"-,Regular" of &amp;"-,Bold"&amp;N</evenHeader>
    <evenFooter>&amp;C&amp;G</evenFooter>
  </headerFooter>
  <rowBreaks count="16" manualBreakCount="16">
    <brk id="48" max="16383" man="1"/>
    <brk id="92" max="16383" man="1"/>
    <brk id="122" max="16383" man="1"/>
    <brk id="163" max="16383" man="1"/>
    <brk id="201" max="16383" man="1"/>
    <brk id="251" max="16383" man="1"/>
    <brk id="288" max="16383" man="1"/>
    <brk id="322" max="16383" man="1"/>
    <brk id="341" max="16383" man="1"/>
    <brk id="374" max="16383" man="1"/>
    <brk id="411" max="16383" man="1"/>
    <brk id="441" max="16383" man="1"/>
    <brk id="483" max="16383" man="1"/>
    <brk id="522" max="16383" man="1"/>
    <brk id="569" max="16383" man="1"/>
    <brk id="601" max="16383" man="1"/>
  </rowBreaks>
  <ignoredErrors>
    <ignoredError sqref="K215 K223 K267 K279 K281 K293 K301 K311 K342 K345 K349 K362 K366 K376 K386 K397 K401 K412 K418 K421 K429 K434 K443 K446 K455 K473" evalError="1"/>
  </ignoredError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M646"/>
  <sheetViews>
    <sheetView showGridLines="0" view="pageBreakPreview" topLeftCell="A479" zoomScale="110" zoomScaleNormal="100" zoomScaleSheetLayoutView="110" workbookViewId="0">
      <selection activeCell="G570" sqref="G570:J570"/>
    </sheetView>
  </sheetViews>
  <sheetFormatPr defaultColWidth="9.140625" defaultRowHeight="14.25" x14ac:dyDescent="0.25"/>
  <cols>
    <col min="1" max="1" width="9.140625" style="34"/>
    <col min="2" max="2" width="9.85546875" style="34" customWidth="1"/>
    <col min="3" max="3" width="11.42578125" style="34" customWidth="1"/>
    <col min="4" max="4" width="10.85546875" style="34" customWidth="1"/>
    <col min="5" max="5" width="10.28515625" style="34" customWidth="1"/>
    <col min="6" max="6" width="0.140625" style="34" hidden="1" customWidth="1"/>
    <col min="7" max="7" width="12.140625" style="34" customWidth="1"/>
    <col min="8" max="8" width="2.5703125" style="34" customWidth="1"/>
    <col min="9" max="9" width="8.42578125" style="34" customWidth="1"/>
    <col min="10" max="10" width="22" style="34" customWidth="1"/>
    <col min="11" max="16" width="9.140625" style="34"/>
    <col min="17" max="17" width="9" style="34" customWidth="1"/>
    <col min="18" max="16384" width="9.140625" style="34"/>
  </cols>
  <sheetData>
    <row r="1" spans="2:11" x14ac:dyDescent="0.25">
      <c r="B1" s="33"/>
      <c r="C1" s="33"/>
      <c r="D1" s="33"/>
      <c r="E1" s="33"/>
      <c r="F1" s="33"/>
      <c r="G1" s="33"/>
      <c r="H1" s="33"/>
      <c r="I1" s="33"/>
      <c r="J1" s="33"/>
      <c r="K1" s="33"/>
    </row>
    <row r="2" spans="2:11" x14ac:dyDescent="0.25">
      <c r="B2" s="33"/>
      <c r="C2" s="33"/>
      <c r="D2" s="33"/>
      <c r="E2" s="33"/>
      <c r="F2" s="33"/>
      <c r="G2" s="33"/>
      <c r="H2" s="33"/>
      <c r="I2" s="33"/>
      <c r="J2" s="33"/>
      <c r="K2" s="33"/>
    </row>
    <row r="3" spans="2:11" x14ac:dyDescent="0.25">
      <c r="B3" s="33"/>
      <c r="C3" s="33"/>
      <c r="D3" s="33"/>
      <c r="E3" s="33"/>
      <c r="F3" s="33"/>
      <c r="G3" s="33"/>
      <c r="H3" s="33"/>
      <c r="I3" s="33"/>
      <c r="J3" s="33"/>
      <c r="K3" s="33"/>
    </row>
    <row r="4" spans="2:11" x14ac:dyDescent="0.25">
      <c r="B4" s="33"/>
      <c r="C4" s="33"/>
      <c r="D4" s="33"/>
      <c r="E4" s="33"/>
      <c r="F4" s="33"/>
      <c r="G4" s="33"/>
      <c r="H4" s="33"/>
      <c r="I4" s="33"/>
      <c r="J4" s="33"/>
      <c r="K4" s="33"/>
    </row>
    <row r="5" spans="2:11" x14ac:dyDescent="0.25">
      <c r="B5" s="33"/>
      <c r="C5" s="33"/>
      <c r="D5" s="33"/>
      <c r="E5" s="33"/>
      <c r="F5" s="33"/>
      <c r="G5" s="33"/>
      <c r="H5" s="33"/>
      <c r="I5" s="33"/>
      <c r="J5" s="33"/>
      <c r="K5" s="33"/>
    </row>
    <row r="6" spans="2:11" x14ac:dyDescent="0.25">
      <c r="B6" s="33"/>
      <c r="C6" s="33"/>
      <c r="D6" s="33"/>
      <c r="E6" s="33"/>
      <c r="F6" s="33"/>
      <c r="G6" s="33"/>
      <c r="H6" s="33"/>
      <c r="I6" s="33"/>
      <c r="J6" s="33"/>
      <c r="K6" s="33"/>
    </row>
    <row r="7" spans="2:11" x14ac:dyDescent="0.25">
      <c r="B7" s="33"/>
      <c r="C7" s="33"/>
      <c r="D7" s="33"/>
      <c r="E7" s="33"/>
      <c r="F7" s="33"/>
      <c r="G7" s="33"/>
      <c r="H7" s="33"/>
      <c r="I7" s="33"/>
      <c r="J7" s="33"/>
      <c r="K7" s="33"/>
    </row>
    <row r="8" spans="2:11" x14ac:dyDescent="0.25">
      <c r="B8" s="33"/>
      <c r="C8" s="33"/>
      <c r="D8" s="33"/>
      <c r="E8" s="33"/>
      <c r="F8" s="33"/>
      <c r="G8" s="33"/>
      <c r="H8" s="33"/>
      <c r="I8" s="33"/>
      <c r="J8" s="33"/>
      <c r="K8" s="33"/>
    </row>
    <row r="9" spans="2:11" x14ac:dyDescent="0.25">
      <c r="B9" s="33"/>
      <c r="C9" s="33"/>
      <c r="D9" s="33"/>
      <c r="E9" s="33"/>
      <c r="F9" s="33"/>
      <c r="G9" s="33"/>
      <c r="H9" s="33"/>
      <c r="I9" s="33"/>
      <c r="J9" s="33"/>
      <c r="K9" s="33"/>
    </row>
    <row r="10" spans="2:11" x14ac:dyDescent="0.25">
      <c r="B10" s="33"/>
      <c r="C10" s="33"/>
      <c r="D10" s="33"/>
      <c r="E10" s="33"/>
      <c r="F10" s="33"/>
      <c r="G10" s="33"/>
      <c r="H10" s="33"/>
      <c r="I10" s="33"/>
      <c r="J10" s="33"/>
      <c r="K10" s="33"/>
    </row>
    <row r="11" spans="2:11" x14ac:dyDescent="0.25">
      <c r="B11" s="33"/>
      <c r="C11" s="33"/>
      <c r="D11" s="33"/>
      <c r="E11" s="33"/>
      <c r="F11" s="33"/>
      <c r="G11" s="33"/>
      <c r="H11" s="33"/>
      <c r="I11" s="33"/>
      <c r="J11" s="33"/>
      <c r="K11" s="33"/>
    </row>
    <row r="12" spans="2:11" x14ac:dyDescent="0.25">
      <c r="B12" s="33"/>
      <c r="C12" s="33"/>
      <c r="D12" s="33"/>
      <c r="E12" s="33"/>
      <c r="F12" s="33"/>
      <c r="G12" s="33"/>
      <c r="H12" s="33"/>
      <c r="I12" s="33"/>
      <c r="J12" s="33"/>
      <c r="K12" s="33"/>
    </row>
    <row r="13" spans="2:11" x14ac:dyDescent="0.25">
      <c r="B13" s="33"/>
      <c r="C13" s="33"/>
      <c r="D13" s="33"/>
      <c r="E13" s="33"/>
      <c r="F13" s="33"/>
      <c r="G13" s="33"/>
      <c r="H13" s="33"/>
      <c r="I13" s="33"/>
      <c r="J13" s="33"/>
      <c r="K13" s="33"/>
    </row>
    <row r="14" spans="2:11" x14ac:dyDescent="0.25">
      <c r="B14" s="33"/>
      <c r="C14" s="33"/>
      <c r="D14" s="33"/>
      <c r="E14" s="33"/>
      <c r="F14" s="33"/>
      <c r="G14" s="33"/>
      <c r="H14" s="33"/>
      <c r="I14" s="33"/>
      <c r="J14" s="33"/>
      <c r="K14" s="33"/>
    </row>
    <row r="15" spans="2:11" x14ac:dyDescent="0.25">
      <c r="B15" s="33"/>
      <c r="C15" s="33"/>
      <c r="D15" s="33"/>
      <c r="E15" s="33"/>
      <c r="F15" s="33"/>
      <c r="G15" s="33"/>
      <c r="H15" s="33"/>
      <c r="I15" s="33"/>
      <c r="J15" s="33"/>
      <c r="K15" s="33"/>
    </row>
    <row r="16" spans="2:11" x14ac:dyDescent="0.25">
      <c r="B16" s="33"/>
      <c r="C16" s="33"/>
      <c r="D16" s="33"/>
      <c r="E16" s="33"/>
      <c r="F16" s="33"/>
      <c r="G16" s="33"/>
      <c r="H16" s="33"/>
      <c r="I16" s="33"/>
      <c r="J16" s="33"/>
      <c r="K16" s="33"/>
    </row>
    <row r="17" spans="2:11" x14ac:dyDescent="0.25">
      <c r="B17" s="33"/>
      <c r="C17" s="33"/>
      <c r="D17" s="33"/>
      <c r="E17" s="33"/>
      <c r="F17" s="33"/>
      <c r="G17" s="33"/>
      <c r="H17" s="33"/>
      <c r="I17" s="33"/>
      <c r="J17" s="33"/>
      <c r="K17" s="33"/>
    </row>
    <row r="18" spans="2:11" x14ac:dyDescent="0.25">
      <c r="B18" s="33"/>
      <c r="C18" s="33"/>
      <c r="D18" s="33"/>
      <c r="E18" s="33"/>
      <c r="F18" s="33"/>
      <c r="G18" s="33"/>
      <c r="H18" s="33"/>
      <c r="I18" s="33"/>
      <c r="J18" s="33"/>
      <c r="K18" s="33"/>
    </row>
    <row r="19" spans="2:11" x14ac:dyDescent="0.25">
      <c r="B19" s="33"/>
      <c r="C19" s="33"/>
      <c r="D19" s="33"/>
      <c r="E19" s="33"/>
      <c r="F19" s="33"/>
      <c r="G19" s="33"/>
      <c r="H19" s="33"/>
      <c r="I19" s="33"/>
      <c r="J19" s="33"/>
      <c r="K19" s="33"/>
    </row>
    <row r="20" spans="2:11" x14ac:dyDescent="0.25">
      <c r="B20" s="33"/>
      <c r="C20" s="33"/>
      <c r="D20" s="33"/>
      <c r="E20" s="33"/>
      <c r="F20" s="33"/>
      <c r="G20" s="33"/>
      <c r="H20" s="33"/>
      <c r="I20" s="33"/>
      <c r="J20" s="33"/>
      <c r="K20" s="33"/>
    </row>
    <row r="21" spans="2:11" x14ac:dyDescent="0.25">
      <c r="B21" s="33"/>
      <c r="C21" s="33"/>
      <c r="D21" s="33"/>
      <c r="E21" s="33"/>
      <c r="F21" s="33"/>
      <c r="G21" s="33"/>
      <c r="H21" s="33"/>
      <c r="I21" s="33"/>
      <c r="J21" s="33"/>
      <c r="K21" s="33"/>
    </row>
    <row r="22" spans="2:11" x14ac:dyDescent="0.25">
      <c r="B22" s="33"/>
      <c r="C22" s="33"/>
      <c r="D22" s="33"/>
      <c r="E22" s="33"/>
      <c r="F22" s="33"/>
      <c r="G22" s="33"/>
      <c r="H22" s="33"/>
      <c r="I22" s="33"/>
      <c r="J22" s="33"/>
      <c r="K22" s="33"/>
    </row>
    <row r="23" spans="2:11" x14ac:dyDescent="0.25">
      <c r="B23" s="33"/>
      <c r="C23" s="33"/>
      <c r="D23" s="33"/>
      <c r="E23" s="33"/>
      <c r="F23" s="33"/>
      <c r="G23" s="33"/>
      <c r="H23" s="33"/>
      <c r="I23" s="33"/>
      <c r="J23" s="33"/>
      <c r="K23" s="33"/>
    </row>
    <row r="24" spans="2:11" x14ac:dyDescent="0.25">
      <c r="B24" s="33"/>
      <c r="C24" s="33"/>
      <c r="D24" s="33"/>
      <c r="E24" s="33"/>
      <c r="F24" s="33"/>
      <c r="G24" s="33"/>
      <c r="H24" s="33"/>
      <c r="I24" s="33"/>
      <c r="J24" s="33"/>
      <c r="K24" s="33"/>
    </row>
    <row r="25" spans="2:11" x14ac:dyDescent="0.25">
      <c r="B25" s="33"/>
      <c r="C25" s="33"/>
      <c r="D25" s="33"/>
      <c r="E25" s="33"/>
      <c r="F25" s="33"/>
      <c r="G25" s="33"/>
      <c r="H25" s="33"/>
      <c r="I25" s="33"/>
      <c r="J25" s="33"/>
      <c r="K25" s="33"/>
    </row>
    <row r="26" spans="2:11" x14ac:dyDescent="0.25">
      <c r="B26" s="33"/>
      <c r="C26" s="33"/>
      <c r="D26" s="33"/>
      <c r="E26" s="33"/>
      <c r="F26" s="33"/>
      <c r="G26" s="33"/>
      <c r="H26" s="33"/>
      <c r="I26" s="33"/>
      <c r="J26" s="33"/>
      <c r="K26" s="33"/>
    </row>
    <row r="27" spans="2:11" x14ac:dyDescent="0.25">
      <c r="B27" s="33"/>
      <c r="C27" s="33"/>
      <c r="D27" s="33"/>
      <c r="E27" s="33"/>
      <c r="F27" s="33"/>
      <c r="G27" s="33"/>
      <c r="H27" s="33"/>
      <c r="I27" s="33"/>
      <c r="J27" s="33"/>
      <c r="K27" s="33"/>
    </row>
    <row r="28" spans="2:11" x14ac:dyDescent="0.25">
      <c r="B28" s="33"/>
      <c r="C28" s="33"/>
      <c r="D28" s="33"/>
      <c r="E28" s="33"/>
      <c r="F28" s="33"/>
      <c r="G28" s="33"/>
      <c r="H28" s="33"/>
      <c r="I28" s="33"/>
      <c r="J28" s="33"/>
      <c r="K28" s="33"/>
    </row>
    <row r="29" spans="2:11" x14ac:dyDescent="0.25">
      <c r="B29" s="33"/>
      <c r="C29" s="33"/>
      <c r="D29" s="33"/>
      <c r="E29" s="33"/>
      <c r="F29" s="33"/>
      <c r="G29" s="33"/>
      <c r="H29" s="33"/>
      <c r="I29" s="33"/>
      <c r="J29" s="33"/>
      <c r="K29" s="33"/>
    </row>
    <row r="30" spans="2:11" x14ac:dyDescent="0.25">
      <c r="B30" s="33"/>
      <c r="C30" s="33"/>
      <c r="D30" s="33"/>
      <c r="E30" s="33"/>
      <c r="F30" s="33"/>
      <c r="G30" s="33"/>
      <c r="H30" s="33"/>
      <c r="I30" s="33"/>
      <c r="J30" s="33"/>
      <c r="K30" s="33"/>
    </row>
    <row r="31" spans="2:11" x14ac:dyDescent="0.25">
      <c r="B31" s="33"/>
      <c r="C31" s="33"/>
      <c r="D31" s="33"/>
      <c r="E31" s="33"/>
      <c r="F31" s="33"/>
      <c r="G31" s="33"/>
      <c r="H31" s="33"/>
      <c r="I31" s="33"/>
      <c r="J31" s="33"/>
      <c r="K31" s="33"/>
    </row>
    <row r="32" spans="2:11" x14ac:dyDescent="0.25">
      <c r="B32" s="33"/>
      <c r="C32" s="33"/>
      <c r="D32" s="33"/>
      <c r="E32" s="33"/>
      <c r="F32" s="33"/>
      <c r="G32" s="33"/>
      <c r="H32" s="33"/>
      <c r="I32" s="33"/>
      <c r="J32" s="33"/>
      <c r="K32" s="33"/>
    </row>
    <row r="33" spans="2:11" x14ac:dyDescent="0.25">
      <c r="B33" s="33"/>
      <c r="C33" s="33"/>
      <c r="D33" s="33"/>
      <c r="E33" s="33"/>
      <c r="F33" s="33"/>
      <c r="G33" s="33"/>
      <c r="H33" s="33"/>
      <c r="I33" s="33"/>
      <c r="J33" s="33"/>
      <c r="K33" s="33"/>
    </row>
    <row r="34" spans="2:11" x14ac:dyDescent="0.25">
      <c r="B34" s="33"/>
      <c r="C34" s="33"/>
      <c r="D34" s="33"/>
      <c r="E34" s="33"/>
      <c r="F34" s="33"/>
      <c r="G34" s="33"/>
      <c r="H34" s="33"/>
      <c r="I34" s="33"/>
      <c r="J34" s="33"/>
      <c r="K34" s="33"/>
    </row>
    <row r="35" spans="2:11" x14ac:dyDescent="0.25">
      <c r="B35" s="33"/>
      <c r="C35" s="33"/>
      <c r="D35" s="33"/>
      <c r="E35" s="33"/>
      <c r="F35" s="33"/>
      <c r="G35" s="33"/>
      <c r="H35" s="33"/>
      <c r="I35" s="33"/>
      <c r="J35" s="33"/>
      <c r="K35" s="33"/>
    </row>
    <row r="36" spans="2:11" x14ac:dyDescent="0.25">
      <c r="B36" s="33"/>
      <c r="C36" s="33"/>
      <c r="D36" s="33"/>
      <c r="E36" s="33"/>
      <c r="F36" s="33"/>
      <c r="G36" s="33"/>
      <c r="H36" s="33"/>
      <c r="I36" s="33"/>
      <c r="J36" s="33"/>
      <c r="K36" s="33"/>
    </row>
    <row r="37" spans="2:11" x14ac:dyDescent="0.25">
      <c r="B37" s="33"/>
      <c r="C37" s="33"/>
      <c r="D37" s="33"/>
      <c r="E37" s="33"/>
      <c r="F37" s="33"/>
      <c r="G37" s="33"/>
      <c r="H37" s="33"/>
      <c r="I37" s="33"/>
      <c r="J37" s="33"/>
      <c r="K37" s="33"/>
    </row>
    <row r="38" spans="2:11" x14ac:dyDescent="0.25">
      <c r="B38" s="33"/>
      <c r="C38" s="33"/>
      <c r="D38" s="33"/>
      <c r="E38" s="33"/>
      <c r="F38" s="33"/>
      <c r="G38" s="33"/>
      <c r="H38" s="33"/>
      <c r="I38" s="33"/>
      <c r="J38" s="33"/>
      <c r="K38" s="33"/>
    </row>
    <row r="39" spans="2:11" x14ac:dyDescent="0.25">
      <c r="B39" s="33"/>
      <c r="C39" s="33"/>
      <c r="D39" s="33"/>
      <c r="E39" s="33"/>
      <c r="F39" s="33"/>
      <c r="G39" s="33"/>
      <c r="H39" s="33"/>
      <c r="I39" s="33"/>
      <c r="J39" s="33"/>
      <c r="K39" s="33"/>
    </row>
    <row r="40" spans="2:11" x14ac:dyDescent="0.25">
      <c r="B40" s="33"/>
      <c r="C40" s="33"/>
      <c r="D40" s="33"/>
      <c r="E40" s="33"/>
      <c r="F40" s="33"/>
      <c r="G40" s="33"/>
      <c r="H40" s="33"/>
      <c r="I40" s="33"/>
      <c r="J40" s="33"/>
      <c r="K40" s="33"/>
    </row>
    <row r="41" spans="2:11" x14ac:dyDescent="0.25">
      <c r="B41" s="33"/>
      <c r="C41" s="33"/>
      <c r="D41" s="33"/>
      <c r="E41" s="33"/>
      <c r="F41" s="33"/>
      <c r="G41" s="33"/>
      <c r="H41" s="33"/>
      <c r="I41" s="33"/>
      <c r="J41" s="33"/>
      <c r="K41" s="33"/>
    </row>
    <row r="42" spans="2:11" x14ac:dyDescent="0.25">
      <c r="B42" s="33"/>
      <c r="C42" s="33"/>
      <c r="D42" s="33"/>
      <c r="E42" s="33"/>
      <c r="F42" s="33"/>
      <c r="G42" s="33"/>
      <c r="H42" s="33"/>
      <c r="I42" s="33"/>
      <c r="J42" s="33"/>
      <c r="K42" s="33"/>
    </row>
    <row r="43" spans="2:11" x14ac:dyDescent="0.25">
      <c r="B43" s="33"/>
      <c r="C43" s="33"/>
      <c r="D43" s="33"/>
      <c r="E43" s="33"/>
      <c r="F43" s="33"/>
      <c r="G43" s="33"/>
      <c r="H43" s="33"/>
      <c r="I43" s="33"/>
      <c r="J43" s="33"/>
      <c r="K43" s="33"/>
    </row>
    <row r="44" spans="2:11" x14ac:dyDescent="0.25">
      <c r="B44" s="33"/>
      <c r="C44" s="33"/>
      <c r="D44" s="33"/>
      <c r="E44" s="33"/>
      <c r="F44" s="33"/>
      <c r="G44" s="33"/>
      <c r="H44" s="33"/>
      <c r="I44" s="33"/>
      <c r="J44" s="33"/>
      <c r="K44" s="33"/>
    </row>
    <row r="45" spans="2:11" x14ac:dyDescent="0.25">
      <c r="B45" s="33"/>
      <c r="C45" s="33"/>
      <c r="D45" s="33"/>
      <c r="E45" s="33"/>
      <c r="F45" s="33"/>
      <c r="G45" s="33"/>
      <c r="H45" s="33"/>
      <c r="I45" s="33"/>
      <c r="J45" s="33"/>
      <c r="K45" s="33"/>
    </row>
    <row r="46" spans="2:11" x14ac:dyDescent="0.25">
      <c r="B46" s="33"/>
      <c r="C46" s="33"/>
      <c r="D46" s="33"/>
      <c r="E46" s="33"/>
      <c r="F46" s="33"/>
      <c r="G46" s="33"/>
      <c r="H46" s="33"/>
      <c r="I46" s="33"/>
      <c r="J46" s="33"/>
      <c r="K46" s="33"/>
    </row>
    <row r="47" spans="2:11" x14ac:dyDescent="0.25">
      <c r="B47" s="33"/>
      <c r="C47" s="33"/>
      <c r="D47" s="33"/>
      <c r="E47" s="33"/>
      <c r="F47" s="33"/>
      <c r="G47" s="33"/>
      <c r="H47" s="33"/>
      <c r="I47" s="33"/>
      <c r="J47" s="33"/>
      <c r="K47" s="33"/>
    </row>
    <row r="48" spans="2:11" x14ac:dyDescent="0.25">
      <c r="B48" s="33"/>
      <c r="C48" s="33"/>
      <c r="D48" s="33"/>
      <c r="E48" s="33"/>
      <c r="F48" s="33"/>
      <c r="G48" s="33"/>
      <c r="H48" s="33"/>
      <c r="I48" s="33"/>
      <c r="J48" s="33"/>
      <c r="K48" s="33"/>
    </row>
    <row r="49" spans="2:13" x14ac:dyDescent="0.25">
      <c r="B49" s="33"/>
      <c r="C49" s="33"/>
      <c r="D49" s="33"/>
      <c r="E49" s="33"/>
      <c r="F49" s="33"/>
      <c r="G49" s="33"/>
      <c r="H49" s="33"/>
      <c r="I49" s="33"/>
      <c r="J49" s="33"/>
      <c r="K49" s="33"/>
    </row>
    <row r="50" spans="2:13" x14ac:dyDescent="0.25">
      <c r="B50" s="33"/>
      <c r="C50" s="33"/>
      <c r="D50" s="33"/>
      <c r="E50" s="33"/>
      <c r="F50" s="33"/>
      <c r="G50" s="33"/>
      <c r="H50" s="33"/>
      <c r="I50" s="33"/>
      <c r="J50" s="33"/>
      <c r="K50" s="33"/>
    </row>
    <row r="51" spans="2:13" x14ac:dyDescent="0.25">
      <c r="B51" s="33" t="s">
        <v>66</v>
      </c>
      <c r="C51" s="33"/>
      <c r="D51" s="33"/>
      <c r="E51" s="33"/>
      <c r="F51" s="33"/>
      <c r="G51" s="33"/>
      <c r="H51" s="33"/>
      <c r="I51" s="33"/>
      <c r="J51" s="33"/>
      <c r="K51" s="33"/>
    </row>
    <row r="52" spans="2:13" x14ac:dyDescent="0.25">
      <c r="B52" s="33"/>
      <c r="C52" s="33"/>
      <c r="D52" s="33"/>
      <c r="E52" s="33"/>
      <c r="F52" s="33"/>
      <c r="G52" s="33"/>
      <c r="H52" s="33"/>
      <c r="I52" s="33"/>
      <c r="J52" s="33"/>
      <c r="K52" s="33"/>
    </row>
    <row r="53" spans="2:13" ht="15.75" x14ac:dyDescent="0.25">
      <c r="B53" s="135" t="s">
        <v>71</v>
      </c>
      <c r="C53" s="49"/>
      <c r="D53" s="49"/>
      <c r="E53" s="49"/>
      <c r="F53" s="49"/>
      <c r="G53" s="49"/>
      <c r="H53" s="49"/>
      <c r="I53" s="49"/>
      <c r="K53" s="84"/>
    </row>
    <row r="54" spans="2:13" ht="15" x14ac:dyDescent="0.25">
      <c r="B54" s="49"/>
      <c r="C54" s="49"/>
      <c r="D54" s="49"/>
      <c r="E54" s="49"/>
      <c r="F54" s="49"/>
      <c r="G54" s="49"/>
      <c r="H54" s="49"/>
      <c r="I54" s="49"/>
      <c r="K54" s="84"/>
    </row>
    <row r="55" spans="2:13" ht="20.85" customHeight="1" x14ac:dyDescent="0.25">
      <c r="B55" s="49" t="s">
        <v>72</v>
      </c>
      <c r="C55" s="49"/>
      <c r="D55" s="49"/>
      <c r="E55" s="49"/>
      <c r="F55" s="49"/>
      <c r="G55" s="49"/>
      <c r="H55" s="49"/>
      <c r="I55" s="49">
        <v>2</v>
      </c>
      <c r="K55" s="85"/>
      <c r="M55" s="38"/>
    </row>
    <row r="56" spans="2:13" ht="20.85" customHeight="1" x14ac:dyDescent="0.25">
      <c r="B56" s="49" t="s">
        <v>73</v>
      </c>
      <c r="C56" s="49"/>
      <c r="D56" s="49"/>
      <c r="E56" s="49"/>
      <c r="F56" s="49"/>
      <c r="G56" s="49"/>
      <c r="H56" s="49"/>
      <c r="I56" s="49">
        <v>4</v>
      </c>
      <c r="K56" s="49"/>
      <c r="M56" s="40"/>
    </row>
    <row r="57" spans="2:13" ht="20.85" customHeight="1" x14ac:dyDescent="0.25">
      <c r="B57" s="49" t="s">
        <v>304</v>
      </c>
      <c r="C57" s="49"/>
      <c r="D57" s="49"/>
      <c r="E57" s="49"/>
      <c r="F57" s="49"/>
      <c r="G57" s="49"/>
      <c r="H57" s="49"/>
      <c r="I57" s="49">
        <v>5</v>
      </c>
      <c r="K57" s="49"/>
      <c r="M57" s="40"/>
    </row>
    <row r="58" spans="2:13" ht="20.85" customHeight="1" x14ac:dyDescent="0.25">
      <c r="C58" s="72" t="s">
        <v>781</v>
      </c>
      <c r="D58" s="72"/>
      <c r="E58" s="49"/>
      <c r="F58" s="49"/>
      <c r="G58" s="49"/>
      <c r="H58" s="49"/>
      <c r="I58" s="49">
        <v>5</v>
      </c>
      <c r="K58" s="49"/>
      <c r="M58" s="40"/>
    </row>
    <row r="59" spans="2:13" ht="20.85" customHeight="1" x14ac:dyDescent="0.25">
      <c r="C59" s="145" t="s">
        <v>782</v>
      </c>
      <c r="D59" s="145"/>
      <c r="E59" s="145"/>
      <c r="F59" s="49"/>
      <c r="G59" s="49"/>
      <c r="H59" s="49"/>
      <c r="I59" s="49">
        <v>5</v>
      </c>
      <c r="K59" s="49"/>
      <c r="M59" s="40"/>
    </row>
    <row r="60" spans="2:13" ht="20.85" customHeight="1" x14ac:dyDescent="0.25">
      <c r="C60" s="771" t="s">
        <v>690</v>
      </c>
      <c r="D60" s="771"/>
      <c r="E60" s="771"/>
      <c r="F60" s="49"/>
      <c r="G60" s="49"/>
      <c r="H60" s="49"/>
      <c r="I60" s="49"/>
      <c r="K60" s="49"/>
      <c r="M60" s="40"/>
    </row>
    <row r="61" spans="2:13" ht="20.85" customHeight="1" x14ac:dyDescent="0.25">
      <c r="C61" s="49" t="s">
        <v>699</v>
      </c>
      <c r="D61" s="72"/>
      <c r="E61" s="72"/>
      <c r="F61" s="72"/>
      <c r="G61" s="72"/>
      <c r="H61" s="72"/>
      <c r="I61" s="49">
        <v>6</v>
      </c>
      <c r="K61" s="49"/>
      <c r="M61" s="40"/>
    </row>
    <row r="62" spans="2:13" ht="20.85" customHeight="1" x14ac:dyDescent="0.25">
      <c r="C62" s="49" t="s">
        <v>707</v>
      </c>
      <c r="D62" s="49"/>
      <c r="E62" s="49"/>
      <c r="F62" s="49"/>
      <c r="G62" s="49"/>
      <c r="H62" s="49"/>
      <c r="I62" s="49">
        <v>6</v>
      </c>
      <c r="K62" s="49"/>
      <c r="M62" s="40"/>
    </row>
    <row r="63" spans="2:13" ht="20.85" customHeight="1" x14ac:dyDescent="0.25">
      <c r="C63" s="49" t="s">
        <v>701</v>
      </c>
      <c r="D63" s="49"/>
      <c r="E63" s="49"/>
      <c r="F63" s="49"/>
      <c r="G63" s="49"/>
      <c r="H63" s="49"/>
      <c r="I63" s="49">
        <v>7</v>
      </c>
      <c r="K63" s="49"/>
      <c r="M63" s="40"/>
    </row>
    <row r="64" spans="2:13" ht="20.85" customHeight="1" x14ac:dyDescent="0.25">
      <c r="B64" s="49" t="s">
        <v>309</v>
      </c>
      <c r="C64" s="49"/>
      <c r="D64" s="49"/>
      <c r="E64" s="49"/>
      <c r="F64" s="49"/>
      <c r="G64" s="49"/>
      <c r="H64" s="49"/>
      <c r="I64" s="49">
        <v>8</v>
      </c>
      <c r="K64" s="49"/>
    </row>
    <row r="65" spans="2:11" ht="20.85" customHeight="1" x14ac:dyDescent="0.25">
      <c r="C65" s="49" t="s">
        <v>311</v>
      </c>
      <c r="D65" s="49"/>
      <c r="E65" s="49"/>
      <c r="F65" s="49"/>
      <c r="G65" s="49"/>
      <c r="H65" s="49"/>
      <c r="I65" s="49">
        <v>8</v>
      </c>
      <c r="K65" s="49"/>
    </row>
    <row r="66" spans="2:11" ht="20.85" customHeight="1" x14ac:dyDescent="0.25">
      <c r="C66" s="49" t="s">
        <v>312</v>
      </c>
      <c r="D66" s="49"/>
      <c r="E66" s="49"/>
      <c r="F66" s="49"/>
      <c r="G66" s="49"/>
      <c r="H66" s="49"/>
      <c r="I66" s="49">
        <v>8</v>
      </c>
      <c r="K66" s="49"/>
    </row>
    <row r="67" spans="2:11" ht="20.85" customHeight="1" x14ac:dyDescent="0.25">
      <c r="B67" s="49"/>
      <c r="C67" s="49" t="s">
        <v>709</v>
      </c>
      <c r="D67" s="49"/>
      <c r="E67" s="49"/>
      <c r="F67" s="49"/>
      <c r="G67" s="49"/>
      <c r="H67" s="49"/>
      <c r="I67" s="49">
        <v>8</v>
      </c>
      <c r="K67" s="49"/>
    </row>
    <row r="68" spans="2:11" ht="20.85" customHeight="1" x14ac:dyDescent="0.25">
      <c r="C68" s="49" t="s">
        <v>313</v>
      </c>
      <c r="D68" s="49"/>
      <c r="E68" s="49"/>
      <c r="F68" s="49"/>
      <c r="G68" s="49"/>
      <c r="H68" s="49"/>
      <c r="I68" s="49">
        <v>9</v>
      </c>
      <c r="K68" s="49"/>
    </row>
    <row r="69" spans="2:11" ht="20.85" customHeight="1" x14ac:dyDescent="0.25">
      <c r="C69" s="49" t="s">
        <v>314</v>
      </c>
      <c r="D69" s="49"/>
      <c r="E69" s="49"/>
      <c r="F69" s="49"/>
      <c r="G69" s="49"/>
      <c r="H69" s="49"/>
      <c r="I69" s="49">
        <v>9</v>
      </c>
      <c r="K69" s="49"/>
    </row>
    <row r="70" spans="2:11" ht="20.85" customHeight="1" x14ac:dyDescent="0.25">
      <c r="C70" s="49" t="s">
        <v>549</v>
      </c>
      <c r="D70" s="49"/>
      <c r="E70" s="49"/>
      <c r="F70" s="49"/>
      <c r="G70" s="49"/>
      <c r="H70" s="49"/>
      <c r="I70" s="49">
        <v>9</v>
      </c>
      <c r="K70" s="49"/>
    </row>
    <row r="71" spans="2:11" ht="20.85" customHeight="1" x14ac:dyDescent="0.25">
      <c r="C71" s="49" t="s">
        <v>551</v>
      </c>
      <c r="D71" s="49"/>
      <c r="E71" s="49"/>
      <c r="F71" s="49"/>
      <c r="G71" s="49"/>
      <c r="H71" s="49"/>
      <c r="I71" s="49">
        <v>10</v>
      </c>
      <c r="K71" s="49"/>
    </row>
    <row r="72" spans="2:11" ht="20.85" customHeight="1" x14ac:dyDescent="0.25">
      <c r="C72" s="49" t="s">
        <v>316</v>
      </c>
      <c r="D72" s="49"/>
      <c r="E72" s="49"/>
      <c r="F72" s="49"/>
      <c r="G72" s="49"/>
      <c r="H72" s="49"/>
      <c r="I72" s="49">
        <v>10</v>
      </c>
      <c r="K72" s="49"/>
    </row>
    <row r="73" spans="2:11" ht="20.85" customHeight="1" x14ac:dyDescent="0.25">
      <c r="C73" s="49" t="s">
        <v>783</v>
      </c>
      <c r="D73" s="49"/>
      <c r="E73" s="49"/>
      <c r="F73" s="49"/>
      <c r="G73" s="49"/>
      <c r="H73" s="49"/>
      <c r="I73" s="49"/>
      <c r="K73" s="49"/>
    </row>
    <row r="74" spans="2:11" ht="20.85" customHeight="1" x14ac:dyDescent="0.25">
      <c r="B74" s="49" t="s">
        <v>317</v>
      </c>
      <c r="C74" s="49"/>
      <c r="D74" s="49"/>
      <c r="E74" s="49"/>
      <c r="F74" s="49"/>
      <c r="G74" s="49"/>
      <c r="H74" s="49"/>
      <c r="I74" s="49">
        <v>11</v>
      </c>
      <c r="K74" s="49"/>
    </row>
    <row r="75" spans="2:11" ht="20.85" customHeight="1" x14ac:dyDescent="0.25">
      <c r="C75" s="49" t="s">
        <v>323</v>
      </c>
      <c r="D75" s="49"/>
      <c r="E75" s="49"/>
      <c r="F75" s="49"/>
      <c r="G75" s="49"/>
      <c r="H75" s="49"/>
      <c r="I75" s="49">
        <v>11</v>
      </c>
      <c r="K75" s="49"/>
    </row>
    <row r="76" spans="2:11" ht="20.85" customHeight="1" x14ac:dyDescent="0.25">
      <c r="C76" s="49" t="s">
        <v>395</v>
      </c>
      <c r="D76" s="49"/>
      <c r="E76" s="49"/>
      <c r="F76" s="49"/>
      <c r="G76" s="49"/>
      <c r="H76" s="49"/>
      <c r="I76" s="49">
        <v>11</v>
      </c>
      <c r="K76" s="49"/>
    </row>
    <row r="77" spans="2:11" ht="20.85" customHeight="1" x14ac:dyDescent="0.25">
      <c r="C77" s="49" t="s">
        <v>324</v>
      </c>
      <c r="D77" s="49"/>
      <c r="E77" s="49"/>
      <c r="F77" s="49"/>
      <c r="G77" s="49"/>
      <c r="H77" s="49"/>
      <c r="I77" s="49">
        <v>12</v>
      </c>
      <c r="K77" s="49"/>
    </row>
    <row r="78" spans="2:11" ht="20.85" customHeight="1" x14ac:dyDescent="0.25">
      <c r="C78" s="49" t="s">
        <v>325</v>
      </c>
      <c r="D78" s="49"/>
      <c r="E78" s="49"/>
      <c r="F78" s="49"/>
      <c r="G78" s="49"/>
      <c r="H78" s="49"/>
      <c r="I78" s="49">
        <v>12</v>
      </c>
      <c r="K78" s="49"/>
    </row>
    <row r="79" spans="2:11" ht="20.85" customHeight="1" x14ac:dyDescent="0.25">
      <c r="B79" s="49" t="s">
        <v>329</v>
      </c>
      <c r="C79" s="49"/>
      <c r="D79" s="49"/>
      <c r="E79" s="49"/>
      <c r="F79" s="49"/>
      <c r="G79" s="49"/>
      <c r="H79" s="49"/>
      <c r="I79" s="49">
        <v>13</v>
      </c>
      <c r="K79" s="49"/>
    </row>
    <row r="80" spans="2:11" ht="20.85" customHeight="1" x14ac:dyDescent="0.25">
      <c r="C80" s="49" t="s">
        <v>330</v>
      </c>
      <c r="D80" s="49"/>
      <c r="E80" s="49"/>
      <c r="F80" s="49"/>
      <c r="G80" s="49"/>
      <c r="H80" s="49"/>
      <c r="I80" s="49">
        <v>13</v>
      </c>
      <c r="K80" s="49"/>
    </row>
    <row r="81" spans="2:11" ht="20.85" customHeight="1" x14ac:dyDescent="0.25">
      <c r="C81" s="49" t="s">
        <v>331</v>
      </c>
      <c r="D81" s="49"/>
      <c r="E81" s="49"/>
      <c r="F81" s="49"/>
      <c r="G81" s="49"/>
      <c r="H81" s="49"/>
      <c r="I81" s="49">
        <v>13</v>
      </c>
      <c r="K81" s="49"/>
    </row>
    <row r="82" spans="2:11" ht="20.85" customHeight="1" x14ac:dyDescent="0.25">
      <c r="C82" s="49" t="s">
        <v>332</v>
      </c>
      <c r="D82" s="49"/>
      <c r="E82" s="49"/>
      <c r="F82" s="49"/>
      <c r="G82" s="49"/>
      <c r="H82" s="49"/>
      <c r="I82" s="49">
        <v>14</v>
      </c>
      <c r="K82" s="49"/>
    </row>
    <row r="83" spans="2:11" ht="20.85" customHeight="1" x14ac:dyDescent="0.25">
      <c r="B83" s="49"/>
      <c r="C83" s="145" t="s">
        <v>337</v>
      </c>
      <c r="D83" s="145"/>
      <c r="E83" s="145"/>
      <c r="F83" s="49"/>
      <c r="G83" s="49"/>
      <c r="H83" s="49"/>
      <c r="I83" s="49">
        <v>14</v>
      </c>
      <c r="K83" s="49"/>
    </row>
    <row r="84" spans="2:11" ht="20.85" customHeight="1" x14ac:dyDescent="0.25">
      <c r="C84" s="49" t="s">
        <v>341</v>
      </c>
      <c r="D84" s="49"/>
      <c r="E84" s="49"/>
      <c r="F84" s="49"/>
      <c r="G84" s="49"/>
      <c r="H84" s="49"/>
      <c r="I84" s="49">
        <v>15</v>
      </c>
      <c r="K84" s="49"/>
    </row>
    <row r="85" spans="2:11" ht="20.85" customHeight="1" x14ac:dyDescent="0.25">
      <c r="C85" s="49" t="s">
        <v>342</v>
      </c>
      <c r="D85" s="49"/>
      <c r="E85" s="49"/>
      <c r="F85" s="49"/>
      <c r="G85" s="49"/>
      <c r="H85" s="49"/>
      <c r="I85" s="49">
        <v>15</v>
      </c>
      <c r="K85" s="49"/>
    </row>
    <row r="86" spans="2:11" ht="20.25" customHeight="1" x14ac:dyDescent="0.25">
      <c r="C86" s="49" t="s">
        <v>343</v>
      </c>
      <c r="D86" s="49"/>
      <c r="E86" s="49"/>
      <c r="F86" s="49"/>
      <c r="G86" s="49"/>
      <c r="H86" s="49"/>
      <c r="I86" s="49">
        <v>16</v>
      </c>
      <c r="K86" s="49"/>
    </row>
    <row r="87" spans="2:11" ht="24.75" customHeight="1" x14ac:dyDescent="0.25">
      <c r="C87" s="49" t="s">
        <v>346</v>
      </c>
      <c r="D87" s="49"/>
      <c r="E87" s="49"/>
      <c r="F87" s="49"/>
      <c r="G87" s="49"/>
      <c r="H87" s="49"/>
      <c r="I87" s="49">
        <v>16</v>
      </c>
      <c r="J87" s="49"/>
    </row>
    <row r="88" spans="2:11" ht="20.85" customHeight="1" x14ac:dyDescent="0.25">
      <c r="C88" s="49" t="s">
        <v>347</v>
      </c>
      <c r="D88" s="49"/>
      <c r="E88" s="49"/>
      <c r="F88" s="49"/>
      <c r="G88" s="49"/>
      <c r="H88" s="49"/>
      <c r="I88" s="49">
        <v>17</v>
      </c>
      <c r="J88" s="49"/>
    </row>
    <row r="89" spans="2:11" ht="20.85" customHeight="1" x14ac:dyDescent="0.25">
      <c r="C89" s="49" t="s">
        <v>784</v>
      </c>
      <c r="D89" s="49"/>
      <c r="E89" s="49"/>
      <c r="F89" s="49"/>
      <c r="G89" s="49"/>
      <c r="H89" s="49"/>
      <c r="I89" s="49">
        <v>17</v>
      </c>
      <c r="J89" s="49"/>
    </row>
    <row r="90" spans="2:11" ht="20.85" customHeight="1" x14ac:dyDescent="0.25">
      <c r="B90" s="49" t="s">
        <v>348</v>
      </c>
      <c r="C90" s="49"/>
      <c r="D90" s="49"/>
      <c r="E90" s="49"/>
      <c r="F90" s="49"/>
      <c r="G90" s="49"/>
      <c r="H90" s="49"/>
      <c r="I90" s="49">
        <v>17</v>
      </c>
      <c r="J90" s="49"/>
    </row>
    <row r="91" spans="2:11" ht="20.85" customHeight="1" x14ac:dyDescent="0.25">
      <c r="C91" s="49" t="s">
        <v>350</v>
      </c>
      <c r="D91" s="49"/>
      <c r="E91" s="49"/>
      <c r="F91" s="49"/>
      <c r="G91" s="49"/>
      <c r="H91" s="49"/>
      <c r="I91" s="49">
        <v>17</v>
      </c>
      <c r="J91" s="49"/>
    </row>
    <row r="92" spans="2:11" ht="20.85" customHeight="1" x14ac:dyDescent="0.25">
      <c r="C92" s="49" t="s">
        <v>351</v>
      </c>
      <c r="D92" s="49"/>
      <c r="E92" s="49"/>
      <c r="F92" s="49"/>
      <c r="G92" s="49"/>
      <c r="H92" s="49"/>
      <c r="I92" s="49">
        <v>17</v>
      </c>
      <c r="J92" s="49"/>
    </row>
    <row r="93" spans="2:11" ht="20.85" customHeight="1" x14ac:dyDescent="0.25">
      <c r="C93" s="49" t="s">
        <v>353</v>
      </c>
      <c r="D93" s="49"/>
      <c r="E93" s="49"/>
      <c r="F93" s="49"/>
      <c r="G93" s="49"/>
      <c r="H93" s="49"/>
      <c r="I93" s="49">
        <v>18</v>
      </c>
      <c r="J93" s="49"/>
    </row>
    <row r="94" spans="2:11" ht="20.85" customHeight="1" x14ac:dyDescent="0.25">
      <c r="C94" s="49" t="s">
        <v>354</v>
      </c>
      <c r="D94" s="49"/>
      <c r="E94" s="49"/>
      <c r="F94" s="49"/>
      <c r="G94" s="49"/>
      <c r="H94" s="49"/>
      <c r="I94" s="49">
        <v>18</v>
      </c>
      <c r="J94" s="49"/>
    </row>
    <row r="95" spans="2:11" ht="20.85" customHeight="1" x14ac:dyDescent="0.25">
      <c r="B95" s="49"/>
      <c r="C95" s="49"/>
      <c r="D95" s="49"/>
      <c r="E95" s="49"/>
      <c r="F95" s="49"/>
      <c r="G95" s="49"/>
      <c r="H95" s="49"/>
      <c r="I95" s="49"/>
      <c r="J95" s="49"/>
    </row>
    <row r="96" spans="2:11" ht="20.85" customHeight="1" x14ac:dyDescent="0.25">
      <c r="B96" s="51" t="s">
        <v>72</v>
      </c>
      <c r="C96" s="49"/>
      <c r="D96" s="49"/>
      <c r="E96" s="49"/>
      <c r="F96" s="49"/>
      <c r="G96" s="49"/>
      <c r="H96" s="49"/>
      <c r="I96" s="49"/>
      <c r="J96" s="52"/>
    </row>
    <row r="97" spans="2:10" ht="20.85" customHeight="1" x14ac:dyDescent="0.25">
      <c r="B97" s="49"/>
      <c r="C97" s="49"/>
      <c r="D97" s="49"/>
      <c r="E97" s="49"/>
      <c r="F97" s="49"/>
      <c r="G97" s="49"/>
      <c r="H97" s="49"/>
      <c r="I97" s="49"/>
      <c r="J97" s="49"/>
    </row>
    <row r="98" spans="2:10" ht="20.85" customHeight="1" x14ac:dyDescent="0.25">
      <c r="B98" s="134" t="s">
        <v>785</v>
      </c>
      <c r="C98" s="134"/>
      <c r="D98" s="134"/>
      <c r="E98" s="134"/>
      <c r="F98" s="134"/>
      <c r="G98" s="134"/>
      <c r="H98" s="49"/>
      <c r="I98" s="49">
        <v>5</v>
      </c>
      <c r="J98" s="49"/>
    </row>
    <row r="99" spans="2:10" ht="20.85" customHeight="1" x14ac:dyDescent="0.25">
      <c r="B99" s="134" t="s">
        <v>691</v>
      </c>
      <c r="C99" s="134"/>
      <c r="D99" s="134"/>
      <c r="E99" s="134"/>
      <c r="F99" s="134"/>
      <c r="G99" s="134"/>
      <c r="H99" s="49"/>
      <c r="I99" s="49">
        <v>5</v>
      </c>
      <c r="J99" s="49"/>
    </row>
    <row r="100" spans="2:10" ht="20.85" customHeight="1" x14ac:dyDescent="0.25">
      <c r="B100" s="134" t="s">
        <v>682</v>
      </c>
      <c r="C100" s="134"/>
      <c r="D100" s="134"/>
      <c r="E100" s="134"/>
      <c r="F100" s="134"/>
      <c r="G100" s="134"/>
      <c r="H100" s="49"/>
      <c r="I100" s="49">
        <v>6</v>
      </c>
      <c r="J100" s="49"/>
    </row>
    <row r="101" spans="2:10" ht="20.85" customHeight="1" x14ac:dyDescent="0.25">
      <c r="B101" s="134" t="s">
        <v>786</v>
      </c>
      <c r="C101" s="134"/>
      <c r="D101" s="134"/>
      <c r="E101" s="134"/>
      <c r="F101" s="134"/>
      <c r="G101" s="134"/>
      <c r="H101" s="49"/>
      <c r="I101" s="49"/>
      <c r="J101" s="49"/>
    </row>
    <row r="102" spans="2:10" ht="20.85" customHeight="1" x14ac:dyDescent="0.25">
      <c r="B102" s="134" t="s">
        <v>704</v>
      </c>
      <c r="C102" s="134"/>
      <c r="D102" s="134"/>
      <c r="E102" s="134"/>
      <c r="F102" s="134"/>
      <c r="G102" s="134"/>
      <c r="H102" s="49"/>
      <c r="I102" s="49">
        <v>6</v>
      </c>
      <c r="J102" s="49"/>
    </row>
    <row r="103" spans="2:10" ht="20.85" customHeight="1" x14ac:dyDescent="0.25">
      <c r="B103" s="134" t="s">
        <v>705</v>
      </c>
      <c r="C103" s="134"/>
      <c r="D103" s="134"/>
      <c r="E103" s="134"/>
      <c r="F103" s="134"/>
      <c r="G103" s="134"/>
      <c r="H103" s="49"/>
      <c r="I103" s="49">
        <v>7</v>
      </c>
      <c r="J103" s="49"/>
    </row>
    <row r="104" spans="2:10" ht="20.85" customHeight="1" x14ac:dyDescent="0.25">
      <c r="B104" s="134" t="s">
        <v>778</v>
      </c>
      <c r="C104" s="134"/>
      <c r="D104" s="134"/>
      <c r="E104" s="134"/>
      <c r="F104" s="134"/>
      <c r="G104" s="134"/>
      <c r="H104" s="49"/>
      <c r="I104" s="49">
        <v>8</v>
      </c>
      <c r="J104" s="49"/>
    </row>
    <row r="105" spans="2:10" ht="20.85" customHeight="1" x14ac:dyDescent="0.25">
      <c r="B105" s="134" t="s">
        <v>713</v>
      </c>
      <c r="C105" s="134"/>
      <c r="D105" s="134"/>
      <c r="E105" s="134"/>
      <c r="F105" s="134"/>
      <c r="G105" s="134"/>
      <c r="H105" s="49"/>
      <c r="I105" s="49">
        <v>8</v>
      </c>
      <c r="J105" s="49"/>
    </row>
    <row r="106" spans="2:10" ht="20.85" customHeight="1" x14ac:dyDescent="0.25">
      <c r="B106" s="134" t="s">
        <v>715</v>
      </c>
      <c r="C106" s="134"/>
      <c r="D106" s="134"/>
      <c r="E106" s="134"/>
      <c r="F106" s="134"/>
      <c r="G106" s="134"/>
      <c r="H106" s="49"/>
      <c r="I106" s="49">
        <v>8</v>
      </c>
      <c r="J106" s="49"/>
    </row>
    <row r="107" spans="2:10" ht="20.85" customHeight="1" x14ac:dyDescent="0.25">
      <c r="B107" s="134" t="s">
        <v>787</v>
      </c>
      <c r="C107" s="134"/>
      <c r="D107" s="134"/>
      <c r="E107" s="134"/>
      <c r="F107" s="134"/>
      <c r="G107" s="134"/>
      <c r="H107" s="49"/>
      <c r="I107" s="49">
        <v>9</v>
      </c>
      <c r="J107" s="49"/>
    </row>
    <row r="108" spans="2:10" ht="20.85" customHeight="1" x14ac:dyDescent="0.25">
      <c r="B108" s="134" t="s">
        <v>720</v>
      </c>
      <c r="C108" s="134"/>
      <c r="D108" s="134"/>
      <c r="E108" s="134"/>
      <c r="F108" s="134"/>
      <c r="G108" s="134"/>
      <c r="H108" s="49"/>
      <c r="I108" s="49">
        <v>9</v>
      </c>
      <c r="J108" s="49"/>
    </row>
    <row r="109" spans="2:10" ht="20.85" customHeight="1" x14ac:dyDescent="0.25">
      <c r="B109" s="134" t="s">
        <v>721</v>
      </c>
      <c r="C109" s="134"/>
      <c r="D109" s="134"/>
      <c r="E109" s="134"/>
      <c r="F109" s="134"/>
      <c r="G109" s="134"/>
      <c r="H109" s="49"/>
      <c r="I109" s="49">
        <v>9</v>
      </c>
      <c r="J109" s="49"/>
    </row>
    <row r="110" spans="2:10" ht="20.85" customHeight="1" x14ac:dyDescent="0.25">
      <c r="B110" s="134" t="s">
        <v>722</v>
      </c>
      <c r="C110" s="134"/>
      <c r="D110" s="134"/>
      <c r="E110" s="134"/>
      <c r="F110" s="134"/>
      <c r="G110" s="134"/>
      <c r="H110" s="49"/>
      <c r="I110" s="49">
        <v>10</v>
      </c>
      <c r="J110" s="49"/>
    </row>
    <row r="111" spans="2:10" ht="20.85" customHeight="1" x14ac:dyDescent="0.25">
      <c r="B111" s="134" t="s">
        <v>724</v>
      </c>
      <c r="C111" s="134"/>
      <c r="D111" s="134"/>
      <c r="E111" s="134"/>
      <c r="F111" s="134"/>
      <c r="G111" s="134"/>
      <c r="H111" s="49"/>
      <c r="I111" s="49">
        <v>10</v>
      </c>
      <c r="J111" s="49"/>
    </row>
    <row r="112" spans="2:10" ht="20.85" customHeight="1" x14ac:dyDescent="0.25">
      <c r="B112" s="134" t="s">
        <v>872</v>
      </c>
      <c r="C112" s="134"/>
      <c r="D112" s="134"/>
      <c r="E112" s="134"/>
      <c r="F112" s="134"/>
      <c r="G112" s="134"/>
      <c r="H112" s="49"/>
      <c r="I112" s="49">
        <v>11</v>
      </c>
      <c r="J112" s="49"/>
    </row>
    <row r="113" spans="2:11" ht="20.85" customHeight="1" x14ac:dyDescent="0.25">
      <c r="B113" s="134" t="s">
        <v>873</v>
      </c>
      <c r="C113" s="134"/>
      <c r="D113" s="134"/>
      <c r="E113" s="134"/>
      <c r="F113" s="134"/>
      <c r="G113" s="134"/>
      <c r="H113" s="49"/>
      <c r="I113" s="49">
        <v>11</v>
      </c>
      <c r="J113" s="49"/>
    </row>
    <row r="114" spans="2:11" ht="20.85" customHeight="1" x14ac:dyDescent="0.25">
      <c r="B114" s="134" t="s">
        <v>890</v>
      </c>
      <c r="C114" s="134"/>
      <c r="D114" s="134"/>
      <c r="E114" s="134"/>
      <c r="F114" s="134"/>
      <c r="G114" s="134"/>
      <c r="H114" s="49"/>
      <c r="I114" s="49">
        <v>12</v>
      </c>
      <c r="J114" s="49"/>
    </row>
    <row r="115" spans="2:11" ht="20.85" customHeight="1" x14ac:dyDescent="0.25">
      <c r="B115" s="134" t="s">
        <v>875</v>
      </c>
      <c r="C115" s="134"/>
      <c r="D115" s="134"/>
      <c r="E115" s="134"/>
      <c r="F115" s="134"/>
      <c r="G115" s="134"/>
      <c r="H115" s="49"/>
      <c r="I115" s="49">
        <v>12</v>
      </c>
      <c r="J115" s="49"/>
    </row>
    <row r="116" spans="2:11" ht="20.85" customHeight="1" x14ac:dyDescent="0.25">
      <c r="B116" s="134" t="s">
        <v>876</v>
      </c>
      <c r="C116" s="134"/>
      <c r="D116" s="134"/>
      <c r="E116" s="134"/>
      <c r="F116" s="134"/>
      <c r="G116" s="134"/>
      <c r="H116" s="49"/>
      <c r="I116" s="49">
        <v>13</v>
      </c>
      <c r="J116" s="49"/>
    </row>
    <row r="117" spans="2:11" ht="20.85" customHeight="1" x14ac:dyDescent="0.25">
      <c r="B117" s="134" t="s">
        <v>877</v>
      </c>
      <c r="C117" s="134"/>
      <c r="D117" s="134"/>
      <c r="E117" s="134"/>
      <c r="F117" s="134"/>
      <c r="G117" s="134"/>
      <c r="H117" s="49"/>
      <c r="I117" s="49">
        <v>13</v>
      </c>
      <c r="J117" s="49"/>
    </row>
    <row r="118" spans="2:11" ht="20.85" customHeight="1" x14ac:dyDescent="0.25">
      <c r="B118" s="134" t="s">
        <v>878</v>
      </c>
      <c r="C118" s="134"/>
      <c r="D118" s="134"/>
      <c r="E118" s="134"/>
      <c r="F118" s="134"/>
      <c r="G118" s="134"/>
      <c r="H118" s="49"/>
      <c r="I118" s="49">
        <v>14</v>
      </c>
      <c r="J118" s="49"/>
    </row>
    <row r="119" spans="2:11" ht="20.85" customHeight="1" x14ac:dyDescent="0.25">
      <c r="B119" s="134" t="s">
        <v>879</v>
      </c>
      <c r="C119" s="134"/>
      <c r="D119" s="134"/>
      <c r="E119" s="134"/>
      <c r="F119" s="134"/>
      <c r="G119" s="134"/>
      <c r="H119" s="49"/>
      <c r="I119" s="49">
        <v>14</v>
      </c>
      <c r="J119" s="49"/>
    </row>
    <row r="120" spans="2:11" ht="20.85" customHeight="1" x14ac:dyDescent="0.25">
      <c r="B120" s="134" t="s">
        <v>880</v>
      </c>
      <c r="C120" s="134"/>
      <c r="D120" s="134"/>
      <c r="E120" s="134"/>
      <c r="F120" s="134"/>
      <c r="G120" s="134"/>
      <c r="H120" s="49"/>
      <c r="I120" s="49">
        <v>15</v>
      </c>
      <c r="J120" s="49"/>
    </row>
    <row r="121" spans="2:11" ht="20.85" customHeight="1" x14ac:dyDescent="0.25">
      <c r="B121" s="134" t="s">
        <v>881</v>
      </c>
      <c r="C121" s="134"/>
      <c r="D121" s="134"/>
      <c r="E121" s="134"/>
      <c r="F121" s="134"/>
      <c r="G121" s="134"/>
      <c r="H121" s="49"/>
      <c r="I121" s="49">
        <v>15</v>
      </c>
      <c r="J121" s="49"/>
    </row>
    <row r="122" spans="2:11" ht="20.85" customHeight="1" x14ac:dyDescent="0.25">
      <c r="B122" s="134" t="s">
        <v>882</v>
      </c>
      <c r="C122" s="134"/>
      <c r="D122" s="134"/>
      <c r="E122" s="134"/>
      <c r="F122" s="134"/>
      <c r="G122" s="134"/>
      <c r="H122" s="49"/>
      <c r="I122" s="49">
        <v>16</v>
      </c>
      <c r="J122" s="49"/>
    </row>
    <row r="123" spans="2:11" ht="20.85" customHeight="1" x14ac:dyDescent="0.25">
      <c r="B123" s="134" t="s">
        <v>883</v>
      </c>
      <c r="C123" s="134"/>
      <c r="D123" s="134"/>
      <c r="E123" s="134"/>
      <c r="F123" s="134"/>
      <c r="G123" s="134"/>
      <c r="H123" s="49"/>
      <c r="I123" s="49">
        <v>16</v>
      </c>
      <c r="J123" s="49"/>
    </row>
    <row r="124" spans="2:11" ht="20.85" customHeight="1" x14ac:dyDescent="0.25">
      <c r="B124" s="134" t="s">
        <v>884</v>
      </c>
      <c r="C124" s="134"/>
      <c r="D124" s="134"/>
      <c r="E124" s="134"/>
      <c r="F124" s="134"/>
      <c r="G124" s="134"/>
      <c r="H124" s="49"/>
      <c r="I124" s="49">
        <v>17</v>
      </c>
      <c r="J124" s="49"/>
    </row>
    <row r="125" spans="2:11" ht="20.85" customHeight="1" x14ac:dyDescent="0.25">
      <c r="B125" s="49"/>
      <c r="C125" s="49"/>
      <c r="D125" s="49"/>
      <c r="E125" s="49"/>
      <c r="F125" s="49"/>
      <c r="G125" s="49"/>
      <c r="H125" s="49"/>
      <c r="I125" s="49"/>
      <c r="J125" s="49"/>
      <c r="K125" s="49"/>
    </row>
    <row r="126" spans="2:11" ht="15" x14ac:dyDescent="0.25">
      <c r="B126" s="1792" t="s">
        <v>67</v>
      </c>
      <c r="C126" s="1792"/>
      <c r="D126" s="1792"/>
      <c r="E126" s="1792"/>
      <c r="F126" s="1792"/>
      <c r="G126" s="1792"/>
      <c r="H126" s="1792"/>
      <c r="I126" s="1792"/>
      <c r="J126" s="1792"/>
      <c r="K126" s="314"/>
    </row>
    <row r="127" spans="2:11" ht="14.25" customHeight="1" x14ac:dyDescent="0.25">
      <c r="B127" s="1480"/>
      <c r="C127" s="1607"/>
      <c r="D127" s="1607"/>
      <c r="E127" s="1607"/>
      <c r="F127" s="1607"/>
      <c r="G127" s="1607"/>
      <c r="H127" s="1607"/>
      <c r="I127" s="1607"/>
      <c r="J127" s="1608"/>
      <c r="K127" s="148"/>
    </row>
    <row r="128" spans="2:11" ht="14.25" customHeight="1" x14ac:dyDescent="0.25">
      <c r="B128" s="1609"/>
      <c r="C128" s="1610"/>
      <c r="D128" s="1610"/>
      <c r="E128" s="1610"/>
      <c r="F128" s="1610"/>
      <c r="G128" s="1610"/>
      <c r="H128" s="1610"/>
      <c r="I128" s="1610"/>
      <c r="J128" s="1611"/>
      <c r="K128" s="148"/>
    </row>
    <row r="129" spans="2:11" ht="14.25" customHeight="1" x14ac:dyDescent="0.25">
      <c r="B129" s="1609"/>
      <c r="C129" s="1610"/>
      <c r="D129" s="1610"/>
      <c r="E129" s="1610"/>
      <c r="F129" s="1610"/>
      <c r="G129" s="1610"/>
      <c r="H129" s="1610"/>
      <c r="I129" s="1610"/>
      <c r="J129" s="1611"/>
      <c r="K129" s="148"/>
    </row>
    <row r="130" spans="2:11" ht="14.25" customHeight="1" x14ac:dyDescent="0.25">
      <c r="B130" s="1609"/>
      <c r="C130" s="1610"/>
      <c r="D130" s="1610"/>
      <c r="E130" s="1610"/>
      <c r="F130" s="1610"/>
      <c r="G130" s="1610"/>
      <c r="H130" s="1610"/>
      <c r="I130" s="1610"/>
      <c r="J130" s="1611"/>
      <c r="K130" s="148"/>
    </row>
    <row r="131" spans="2:11" ht="16.5" customHeight="1" x14ac:dyDescent="0.25">
      <c r="B131" s="1609"/>
      <c r="C131" s="1610"/>
      <c r="D131" s="1610"/>
      <c r="E131" s="1610"/>
      <c r="F131" s="1610"/>
      <c r="G131" s="1610"/>
      <c r="H131" s="1610"/>
      <c r="I131" s="1610"/>
      <c r="J131" s="1611"/>
      <c r="K131" s="148"/>
    </row>
    <row r="132" spans="2:11" ht="16.5" customHeight="1" x14ac:dyDescent="0.25">
      <c r="B132" s="1609"/>
      <c r="C132" s="1610"/>
      <c r="D132" s="1610"/>
      <c r="E132" s="1610"/>
      <c r="F132" s="1610"/>
      <c r="G132" s="1610"/>
      <c r="H132" s="1610"/>
      <c r="I132" s="1610"/>
      <c r="J132" s="1611"/>
      <c r="K132" s="148"/>
    </row>
    <row r="133" spans="2:11" ht="16.5" customHeight="1" x14ac:dyDescent="0.25">
      <c r="B133" s="1609"/>
      <c r="C133" s="1610"/>
      <c r="D133" s="1610"/>
      <c r="E133" s="1610"/>
      <c r="F133" s="1610"/>
      <c r="G133" s="1610"/>
      <c r="H133" s="1610"/>
      <c r="I133" s="1610"/>
      <c r="J133" s="1611"/>
      <c r="K133" s="148"/>
    </row>
    <row r="134" spans="2:11" ht="16.5" customHeight="1" x14ac:dyDescent="0.25">
      <c r="B134" s="1609"/>
      <c r="C134" s="1610"/>
      <c r="D134" s="1610"/>
      <c r="E134" s="1610"/>
      <c r="F134" s="1610"/>
      <c r="G134" s="1610"/>
      <c r="H134" s="1610"/>
      <c r="I134" s="1610"/>
      <c r="J134" s="1611"/>
      <c r="K134" s="148"/>
    </row>
    <row r="135" spans="2:11" ht="16.5" customHeight="1" x14ac:dyDescent="0.25">
      <c r="B135" s="1609"/>
      <c r="C135" s="1610"/>
      <c r="D135" s="1610"/>
      <c r="E135" s="1610"/>
      <c r="F135" s="1610"/>
      <c r="G135" s="1610"/>
      <c r="H135" s="1610"/>
      <c r="I135" s="1610"/>
      <c r="J135" s="1611"/>
      <c r="K135" s="148"/>
    </row>
    <row r="136" spans="2:11" ht="16.5" customHeight="1" x14ac:dyDescent="0.25">
      <c r="B136" s="1609"/>
      <c r="C136" s="1610"/>
      <c r="D136" s="1610"/>
      <c r="E136" s="1610"/>
      <c r="F136" s="1610"/>
      <c r="G136" s="1610"/>
      <c r="H136" s="1610"/>
      <c r="I136" s="1610"/>
      <c r="J136" s="1611"/>
      <c r="K136" s="148"/>
    </row>
    <row r="137" spans="2:11" ht="16.5" customHeight="1" x14ac:dyDescent="0.25">
      <c r="B137" s="1609"/>
      <c r="C137" s="1610"/>
      <c r="D137" s="1610"/>
      <c r="E137" s="1610"/>
      <c r="F137" s="1610"/>
      <c r="G137" s="1610"/>
      <c r="H137" s="1610"/>
      <c r="I137" s="1610"/>
      <c r="J137" s="1611"/>
      <c r="K137" s="148"/>
    </row>
    <row r="138" spans="2:11" ht="16.5" customHeight="1" x14ac:dyDescent="0.25">
      <c r="B138" s="1609"/>
      <c r="C138" s="1610"/>
      <c r="D138" s="1610"/>
      <c r="E138" s="1610"/>
      <c r="F138" s="1610"/>
      <c r="G138" s="1610"/>
      <c r="H138" s="1610"/>
      <c r="I138" s="1610"/>
      <c r="J138" s="1611"/>
      <c r="K138" s="148"/>
    </row>
    <row r="139" spans="2:11" ht="16.5" customHeight="1" x14ac:dyDescent="0.25">
      <c r="B139" s="1609"/>
      <c r="C139" s="1610"/>
      <c r="D139" s="1610"/>
      <c r="E139" s="1610"/>
      <c r="F139" s="1610"/>
      <c r="G139" s="1610"/>
      <c r="H139" s="1610"/>
      <c r="I139" s="1610"/>
      <c r="J139" s="1611"/>
      <c r="K139" s="148"/>
    </row>
    <row r="140" spans="2:11" ht="16.5" customHeight="1" x14ac:dyDescent="0.25">
      <c r="B140" s="1609"/>
      <c r="C140" s="1610"/>
      <c r="D140" s="1610"/>
      <c r="E140" s="1610"/>
      <c r="F140" s="1610"/>
      <c r="G140" s="1610"/>
      <c r="H140" s="1610"/>
      <c r="I140" s="1610"/>
      <c r="J140" s="1611"/>
      <c r="K140" s="148"/>
    </row>
    <row r="141" spans="2:11" ht="16.5" customHeight="1" x14ac:dyDescent="0.25">
      <c r="B141" s="1609"/>
      <c r="C141" s="1610"/>
      <c r="D141" s="1610"/>
      <c r="E141" s="1610"/>
      <c r="F141" s="1610"/>
      <c r="G141" s="1610"/>
      <c r="H141" s="1610"/>
      <c r="I141" s="1610"/>
      <c r="J141" s="1611"/>
      <c r="K141" s="148"/>
    </row>
    <row r="142" spans="2:11" ht="14.25" customHeight="1" x14ac:dyDescent="0.25">
      <c r="B142" s="1609"/>
      <c r="C142" s="1610"/>
      <c r="D142" s="1610"/>
      <c r="E142" s="1610"/>
      <c r="F142" s="1610"/>
      <c r="G142" s="1610"/>
      <c r="H142" s="1610"/>
      <c r="I142" s="1610"/>
      <c r="J142" s="1611"/>
      <c r="K142" s="148"/>
    </row>
    <row r="143" spans="2:11" ht="18" customHeight="1" x14ac:dyDescent="0.25">
      <c r="B143" s="1612"/>
      <c r="C143" s="1613"/>
      <c r="D143" s="1613"/>
      <c r="E143" s="1613"/>
      <c r="F143" s="1613"/>
      <c r="G143" s="1613"/>
      <c r="H143" s="1613"/>
      <c r="I143" s="1613"/>
      <c r="J143" s="1614"/>
      <c r="K143" s="148"/>
    </row>
    <row r="144" spans="2:11" ht="4.3499999999999996" customHeight="1" x14ac:dyDescent="0.25">
      <c r="B144" s="49"/>
      <c r="C144" s="49"/>
      <c r="D144" s="49"/>
      <c r="E144" s="49"/>
      <c r="F144" s="49"/>
      <c r="G144" s="49"/>
      <c r="H144" s="49"/>
      <c r="I144" s="49"/>
      <c r="J144" s="49"/>
      <c r="K144" s="49"/>
    </row>
    <row r="145" spans="2:11" ht="33" customHeight="1" x14ac:dyDescent="0.25">
      <c r="B145" s="49" t="s">
        <v>182</v>
      </c>
      <c r="C145" s="49"/>
      <c r="D145" s="49"/>
      <c r="E145" s="49"/>
      <c r="F145" s="49"/>
      <c r="G145" s="49"/>
      <c r="H145" s="49"/>
      <c r="I145" s="49"/>
      <c r="J145" s="49"/>
      <c r="K145" s="150"/>
    </row>
    <row r="146" spans="2:11" ht="14.25" customHeight="1" x14ac:dyDescent="0.25">
      <c r="B146" s="1802" t="s">
        <v>292</v>
      </c>
      <c r="C146" s="1802"/>
      <c r="D146" s="1802"/>
      <c r="E146" s="1802"/>
      <c r="F146" s="1802"/>
      <c r="G146" s="1802"/>
      <c r="H146" s="1802"/>
      <c r="I146" s="1802"/>
      <c r="J146" s="1802"/>
      <c r="K146" s="179"/>
    </row>
    <row r="147" spans="2:11" ht="15" customHeight="1" x14ac:dyDescent="0.25">
      <c r="B147" s="1802"/>
      <c r="C147" s="1802"/>
      <c r="D147" s="1802"/>
      <c r="E147" s="1802"/>
      <c r="F147" s="1802"/>
      <c r="G147" s="1802"/>
      <c r="H147" s="1802"/>
      <c r="I147" s="1802"/>
      <c r="J147" s="1802"/>
      <c r="K147" s="179"/>
    </row>
    <row r="148" spans="2:11" ht="14.25" customHeight="1" x14ac:dyDescent="0.25">
      <c r="B148" s="1802"/>
      <c r="C148" s="1802"/>
      <c r="D148" s="1802"/>
      <c r="E148" s="1802"/>
      <c r="F148" s="1802"/>
      <c r="G148" s="1802"/>
      <c r="H148" s="1802"/>
      <c r="I148" s="1802"/>
      <c r="J148" s="1802"/>
      <c r="K148" s="179"/>
    </row>
    <row r="149" spans="2:11" ht="15" x14ac:dyDescent="0.25">
      <c r="B149" s="49"/>
      <c r="C149" s="49"/>
      <c r="D149" s="49"/>
      <c r="E149" s="49"/>
      <c r="F149" s="49"/>
      <c r="G149" s="49"/>
      <c r="H149" s="49"/>
      <c r="I149" s="49"/>
      <c r="J149" s="49"/>
      <c r="K149" s="49"/>
    </row>
    <row r="150" spans="2:11" ht="15" customHeight="1" x14ac:dyDescent="0.25">
      <c r="B150" s="49"/>
      <c r="C150" s="49"/>
      <c r="D150" s="49"/>
      <c r="E150" s="49"/>
      <c r="F150" s="49"/>
      <c r="G150" s="49"/>
      <c r="H150" s="49"/>
      <c r="I150" s="49"/>
      <c r="J150" s="49"/>
      <c r="K150" s="49"/>
    </row>
    <row r="151" spans="2:11" ht="15" customHeight="1" x14ac:dyDescent="0.25">
      <c r="B151" s="1303"/>
      <c r="C151" s="1303"/>
      <c r="D151" s="1303"/>
      <c r="E151" s="49"/>
      <c r="F151" s="49"/>
      <c r="G151" s="49"/>
      <c r="H151" s="49"/>
      <c r="I151" s="49"/>
      <c r="J151" s="49"/>
      <c r="K151" s="49"/>
    </row>
    <row r="152" spans="2:11" ht="25.5" customHeight="1" x14ac:dyDescent="0.25">
      <c r="B152" s="1304" t="s">
        <v>183</v>
      </c>
      <c r="C152" s="1304"/>
      <c r="D152" s="1304"/>
      <c r="E152" s="49"/>
      <c r="F152" s="49"/>
      <c r="G152" s="49"/>
      <c r="H152" s="49"/>
      <c r="I152" s="49"/>
      <c r="J152" s="49"/>
      <c r="K152" s="49"/>
    </row>
    <row r="153" spans="2:11" ht="15" x14ac:dyDescent="0.25">
      <c r="B153" s="49"/>
      <c r="C153" s="49"/>
      <c r="D153" s="49"/>
      <c r="E153" s="49"/>
      <c r="F153" s="49"/>
      <c r="G153" s="49"/>
      <c r="H153" s="49"/>
      <c r="I153" s="49"/>
      <c r="J153" s="49"/>
      <c r="K153" s="49"/>
    </row>
    <row r="154" spans="2:11" ht="15" customHeight="1" x14ac:dyDescent="0.25">
      <c r="B154" s="49"/>
      <c r="C154" s="49"/>
      <c r="D154" s="49"/>
      <c r="E154" s="49"/>
      <c r="F154" s="49"/>
      <c r="G154" s="49"/>
      <c r="H154" s="49"/>
      <c r="I154" s="49"/>
      <c r="J154" s="49"/>
      <c r="K154" s="49"/>
    </row>
    <row r="155" spans="2:11" ht="15" customHeight="1" x14ac:dyDescent="0.25">
      <c r="B155" s="53"/>
      <c r="C155" s="53"/>
      <c r="D155" s="53"/>
      <c r="E155" s="49"/>
      <c r="F155" s="49"/>
      <c r="G155" s="49"/>
      <c r="H155" s="49"/>
      <c r="I155" s="49"/>
      <c r="J155" s="49"/>
      <c r="K155" s="49"/>
    </row>
    <row r="156" spans="2:11" ht="25.5" customHeight="1" x14ac:dyDescent="0.25">
      <c r="B156" s="1444" t="s">
        <v>184</v>
      </c>
      <c r="C156" s="1444"/>
      <c r="D156" s="1444"/>
      <c r="E156" s="49"/>
      <c r="F156" s="49"/>
      <c r="G156" s="49"/>
      <c r="H156" s="49"/>
      <c r="I156" s="49"/>
      <c r="J156" s="49"/>
      <c r="K156" s="49"/>
    </row>
    <row r="157" spans="2:11" ht="15" x14ac:dyDescent="0.25">
      <c r="B157" s="49"/>
      <c r="C157" s="49"/>
      <c r="D157" s="49"/>
      <c r="E157" s="49"/>
      <c r="F157" s="49"/>
      <c r="G157" s="49"/>
      <c r="H157" s="49"/>
      <c r="I157" s="49"/>
      <c r="J157" s="49"/>
      <c r="K157" s="49"/>
    </row>
    <row r="158" spans="2:11" ht="15" x14ac:dyDescent="0.25">
      <c r="B158" s="49"/>
      <c r="C158" s="49"/>
      <c r="D158" s="49"/>
      <c r="E158" s="49"/>
      <c r="F158" s="49"/>
      <c r="G158" s="49"/>
      <c r="H158" s="49"/>
      <c r="I158" s="49"/>
      <c r="J158" s="49"/>
      <c r="K158" s="49"/>
    </row>
    <row r="159" spans="2:11" ht="15" x14ac:dyDescent="0.25">
      <c r="B159" s="53"/>
      <c r="C159" s="53"/>
      <c r="D159" s="53"/>
      <c r="E159" s="49"/>
      <c r="F159" s="49"/>
      <c r="G159" s="49"/>
      <c r="H159" s="49"/>
      <c r="I159" s="49"/>
      <c r="J159" s="49"/>
      <c r="K159" s="49"/>
    </row>
    <row r="160" spans="2:11" ht="25.5" customHeight="1" x14ac:dyDescent="0.25">
      <c r="B160" s="1444" t="s">
        <v>618</v>
      </c>
      <c r="C160" s="1444"/>
      <c r="D160" s="1444"/>
      <c r="E160" s="49"/>
      <c r="F160" s="49"/>
      <c r="G160" s="54" t="s">
        <v>186</v>
      </c>
      <c r="H160" s="1303"/>
      <c r="I160" s="1303"/>
      <c r="J160" s="49"/>
      <c r="K160" s="49"/>
    </row>
    <row r="161" spans="2:11" ht="15" x14ac:dyDescent="0.25">
      <c r="B161" s="49"/>
      <c r="C161" s="49"/>
      <c r="D161" s="49"/>
      <c r="E161" s="49"/>
      <c r="F161" s="49"/>
      <c r="G161" s="49"/>
      <c r="H161" s="49"/>
      <c r="I161" s="49"/>
      <c r="J161" s="49"/>
      <c r="K161" s="49"/>
    </row>
    <row r="162" spans="2:11" ht="15" x14ac:dyDescent="0.25">
      <c r="B162" s="49"/>
      <c r="C162" s="49"/>
      <c r="D162" s="49"/>
      <c r="E162" s="49"/>
      <c r="F162" s="49"/>
      <c r="G162" s="49"/>
      <c r="H162" s="49"/>
      <c r="I162" s="49"/>
      <c r="J162" s="49"/>
      <c r="K162" s="49"/>
    </row>
    <row r="163" spans="2:11" ht="15" x14ac:dyDescent="0.25">
      <c r="B163" s="55" t="s">
        <v>304</v>
      </c>
      <c r="C163" s="49"/>
      <c r="D163" s="49"/>
      <c r="E163" s="49"/>
      <c r="F163" s="49"/>
      <c r="G163" s="49"/>
      <c r="H163" s="49"/>
      <c r="I163" s="49"/>
      <c r="J163" s="49"/>
      <c r="K163" s="56"/>
    </row>
    <row r="164" spans="2:11" ht="14.25" customHeight="1" x14ac:dyDescent="0.25">
      <c r="B164" s="1845" t="s">
        <v>544</v>
      </c>
      <c r="C164" s="1845"/>
      <c r="D164" s="1845"/>
      <c r="E164" s="1845"/>
      <c r="F164" s="1845"/>
      <c r="G164" s="1845"/>
      <c r="H164" s="1845"/>
      <c r="I164" s="1845"/>
      <c r="J164" s="1845"/>
      <c r="K164" s="179"/>
    </row>
    <row r="165" spans="2:11" ht="14.25" customHeight="1" x14ac:dyDescent="0.25">
      <c r="B165" s="1845"/>
      <c r="C165" s="1845"/>
      <c r="D165" s="1845"/>
      <c r="E165" s="1845"/>
      <c r="F165" s="1845"/>
      <c r="G165" s="1845"/>
      <c r="H165" s="1845"/>
      <c r="I165" s="1845"/>
      <c r="J165" s="1845"/>
      <c r="K165" s="179"/>
    </row>
    <row r="166" spans="2:11" ht="14.25" customHeight="1" x14ac:dyDescent="0.25">
      <c r="B166" s="1845"/>
      <c r="C166" s="1845"/>
      <c r="D166" s="1845"/>
      <c r="E166" s="1845"/>
      <c r="F166" s="1845"/>
      <c r="G166" s="1845"/>
      <c r="H166" s="1845"/>
      <c r="I166" s="1845"/>
      <c r="J166" s="1845"/>
      <c r="K166" s="179"/>
    </row>
    <row r="167" spans="2:11" ht="15" x14ac:dyDescent="0.25">
      <c r="B167" s="50" t="s">
        <v>307</v>
      </c>
      <c r="C167" s="49"/>
      <c r="D167" s="49"/>
      <c r="E167" s="49"/>
      <c r="F167" s="49"/>
      <c r="G167" s="49"/>
      <c r="H167" s="49"/>
      <c r="I167" s="49"/>
      <c r="J167" s="49"/>
      <c r="K167" s="56" t="e">
        <f>ThisPage</f>
        <v>#NAME?</v>
      </c>
    </row>
    <row r="168" spans="2:11" ht="14.25" customHeight="1" x14ac:dyDescent="0.25">
      <c r="B168" s="1447" t="s">
        <v>846</v>
      </c>
      <c r="C168" s="1447"/>
      <c r="D168" s="1447"/>
      <c r="E168" s="1447"/>
      <c r="F168" s="1447"/>
      <c r="G168" s="1447"/>
      <c r="H168" s="1447"/>
      <c r="I168" s="1447"/>
      <c r="J168" s="1447"/>
      <c r="K168" s="181"/>
    </row>
    <row r="169" spans="2:11" ht="14.25" customHeight="1" x14ac:dyDescent="0.25">
      <c r="B169" s="1447"/>
      <c r="C169" s="1447"/>
      <c r="D169" s="1447"/>
      <c r="E169" s="1447"/>
      <c r="F169" s="1447"/>
      <c r="G169" s="1447"/>
      <c r="H169" s="1447"/>
      <c r="I169" s="1447"/>
      <c r="J169" s="1447"/>
      <c r="K169" s="180"/>
    </row>
    <row r="170" spans="2:11" ht="15" x14ac:dyDescent="0.25">
      <c r="B170" s="57"/>
      <c r="C170" s="49"/>
      <c r="D170" s="49"/>
      <c r="E170" s="49"/>
      <c r="F170" s="49"/>
      <c r="G170" s="49"/>
      <c r="H170" s="49"/>
      <c r="I170" s="49"/>
      <c r="J170" s="49"/>
      <c r="K170" s="49"/>
    </row>
    <row r="171" spans="2:11" ht="19.7" customHeight="1" x14ac:dyDescent="0.25">
      <c r="B171" s="1222" t="s">
        <v>839</v>
      </c>
      <c r="C171" s="1222"/>
      <c r="D171" s="1222"/>
      <c r="E171" s="1269"/>
      <c r="F171" s="1269"/>
      <c r="G171" s="1269"/>
      <c r="H171" s="1269"/>
      <c r="I171" s="1269"/>
      <c r="J171" s="1269"/>
      <c r="K171" s="66" t="e">
        <f>ThisPage</f>
        <v>#NAME?</v>
      </c>
    </row>
    <row r="172" spans="2:11" ht="28.5" customHeight="1" x14ac:dyDescent="0.25">
      <c r="B172" s="1226" t="s">
        <v>847</v>
      </c>
      <c r="C172" s="1449"/>
      <c r="D172" s="1700"/>
      <c r="E172" s="1784"/>
      <c r="F172" s="1785"/>
      <c r="G172" s="1785"/>
      <c r="H172" s="1785"/>
      <c r="I172" s="1785"/>
      <c r="J172" s="1785"/>
      <c r="K172" s="1786"/>
    </row>
    <row r="173" spans="2:11" ht="15" x14ac:dyDescent="0.25">
      <c r="B173" s="1448" t="s">
        <v>83</v>
      </c>
      <c r="C173" s="1449"/>
      <c r="D173" s="1700"/>
      <c r="E173" s="1784"/>
      <c r="F173" s="1785"/>
      <c r="G173" s="1785"/>
      <c r="H173" s="1785"/>
      <c r="I173" s="1785"/>
      <c r="J173" s="1785"/>
      <c r="K173" s="1786"/>
    </row>
    <row r="174" spans="2:11" ht="15" x14ac:dyDescent="0.25">
      <c r="B174" s="1448" t="s">
        <v>293</v>
      </c>
      <c r="C174" s="1449"/>
      <c r="D174" s="1700"/>
      <c r="E174" s="1784"/>
      <c r="F174" s="1785"/>
      <c r="G174" s="1785"/>
      <c r="H174" s="1785"/>
      <c r="I174" s="1785"/>
      <c r="J174" s="1785"/>
      <c r="K174" s="1786"/>
    </row>
    <row r="175" spans="2:11" ht="14.25" customHeight="1" x14ac:dyDescent="0.25">
      <c r="B175" s="1489" t="s">
        <v>84</v>
      </c>
      <c r="C175" s="1490"/>
      <c r="D175" s="1491"/>
      <c r="E175" s="795"/>
      <c r="F175" s="796"/>
      <c r="G175" s="796"/>
      <c r="H175" s="796"/>
      <c r="I175" s="796"/>
      <c r="J175" s="796"/>
      <c r="K175" s="797"/>
    </row>
    <row r="176" spans="2:11" ht="14.25" customHeight="1" x14ac:dyDescent="0.25">
      <c r="B176" s="1492"/>
      <c r="C176" s="1493"/>
      <c r="D176" s="1494"/>
      <c r="E176" s="799"/>
      <c r="F176" s="152"/>
      <c r="G176" s="152"/>
      <c r="H176" s="152"/>
      <c r="I176" s="152"/>
      <c r="J176" s="152"/>
      <c r="K176" s="798"/>
    </row>
    <row r="177" spans="2:11" ht="14.25" customHeight="1" x14ac:dyDescent="0.25">
      <c r="B177" s="1495"/>
      <c r="C177" s="1496"/>
      <c r="D177" s="1497"/>
      <c r="E177" s="1504"/>
      <c r="F177" s="1505"/>
      <c r="G177" s="1505"/>
      <c r="H177" s="1505"/>
      <c r="I177" s="1505"/>
      <c r="J177" s="1505"/>
      <c r="K177" s="1506"/>
    </row>
    <row r="178" spans="2:11" ht="14.25" customHeight="1" x14ac:dyDescent="0.25">
      <c r="B178" s="1226" t="s">
        <v>85</v>
      </c>
      <c r="C178" s="1354"/>
      <c r="D178" s="1227"/>
      <c r="E178" s="1841"/>
      <c r="F178" s="1841"/>
      <c r="G178" s="1841"/>
      <c r="H178" s="1841"/>
      <c r="I178" s="1841"/>
      <c r="J178" s="1841"/>
      <c r="K178" s="1841"/>
    </row>
    <row r="179" spans="2:11" ht="15" customHeight="1" x14ac:dyDescent="0.25">
      <c r="B179" s="1224" t="s">
        <v>86</v>
      </c>
      <c r="C179" s="1224"/>
      <c r="D179" s="1224"/>
      <c r="E179" s="1784"/>
      <c r="F179" s="1785"/>
      <c r="G179" s="1785"/>
      <c r="H179" s="1785"/>
      <c r="I179" s="1785"/>
      <c r="J179" s="1785"/>
      <c r="K179" s="1786"/>
    </row>
    <row r="180" spans="2:11" ht="28.5" customHeight="1" x14ac:dyDescent="0.25">
      <c r="B180" s="1388" t="s">
        <v>848</v>
      </c>
      <c r="C180" s="1388"/>
      <c r="D180" s="1388"/>
      <c r="E180" s="1784"/>
      <c r="F180" s="1785"/>
      <c r="G180" s="1785"/>
      <c r="H180" s="1785"/>
      <c r="I180" s="1785"/>
      <c r="J180" s="1785"/>
      <c r="K180" s="1786"/>
    </row>
    <row r="181" spans="2:11" ht="15" x14ac:dyDescent="0.25">
      <c r="B181" s="59"/>
      <c r="C181" s="59"/>
      <c r="D181" s="59"/>
      <c r="E181" s="60"/>
      <c r="F181" s="60"/>
      <c r="G181" s="60"/>
      <c r="H181" s="60"/>
      <c r="I181" s="60"/>
      <c r="J181" s="60"/>
      <c r="K181" s="60"/>
    </row>
    <row r="182" spans="2:11" ht="27" customHeight="1" x14ac:dyDescent="0.25">
      <c r="B182" s="1844" t="s">
        <v>845</v>
      </c>
      <c r="C182" s="1844"/>
      <c r="D182" s="1844"/>
      <c r="E182" s="1844"/>
      <c r="F182" s="1844"/>
      <c r="G182" s="1844"/>
      <c r="H182" s="1844"/>
      <c r="I182" s="1844"/>
      <c r="J182" s="1844"/>
      <c r="K182" s="199"/>
    </row>
    <row r="183" spans="2:11" ht="15" x14ac:dyDescent="0.25">
      <c r="B183" s="63"/>
      <c r="C183" s="59"/>
      <c r="D183" s="59"/>
      <c r="E183" s="60"/>
      <c r="F183" s="60"/>
      <c r="G183" s="60"/>
      <c r="H183" s="60"/>
      <c r="I183" s="60"/>
      <c r="J183" s="60"/>
      <c r="K183" s="60"/>
    </row>
    <row r="184" spans="2:11" ht="15" x14ac:dyDescent="0.25">
      <c r="B184" s="50" t="s">
        <v>308</v>
      </c>
      <c r="C184" s="64"/>
      <c r="D184" s="64"/>
      <c r="E184" s="60"/>
      <c r="F184" s="60"/>
      <c r="G184" s="60"/>
      <c r="H184" s="60"/>
      <c r="I184" s="60"/>
      <c r="J184" s="60"/>
      <c r="K184" s="65" t="e">
        <f>ThisPage</f>
        <v>#NAME?</v>
      </c>
    </row>
    <row r="185" spans="2:11" ht="14.25" customHeight="1" x14ac:dyDescent="0.25">
      <c r="B185" s="1454" t="s">
        <v>430</v>
      </c>
      <c r="C185" s="1454"/>
      <c r="D185" s="1454"/>
      <c r="E185" s="1454"/>
      <c r="F185" s="1454"/>
      <c r="G185" s="1454"/>
      <c r="H185" s="1454"/>
      <c r="I185" s="1454"/>
      <c r="J185" s="1454"/>
      <c r="K185" s="62"/>
    </row>
    <row r="186" spans="2:11" ht="14.25" customHeight="1" x14ac:dyDescent="0.25">
      <c r="B186" s="1454"/>
      <c r="C186" s="1454"/>
      <c r="D186" s="1454"/>
      <c r="E186" s="1454"/>
      <c r="F186" s="1454"/>
      <c r="G186" s="1454"/>
      <c r="H186" s="1454"/>
      <c r="I186" s="1454"/>
      <c r="J186" s="1454"/>
      <c r="K186" s="62"/>
    </row>
    <row r="187" spans="2:11" ht="14.25" customHeight="1" x14ac:dyDescent="0.25">
      <c r="B187" s="1454"/>
      <c r="C187" s="1454"/>
      <c r="D187" s="1454"/>
      <c r="E187" s="1454"/>
      <c r="F187" s="1454"/>
      <c r="G187" s="1454"/>
      <c r="H187" s="1454"/>
      <c r="I187" s="1454"/>
      <c r="J187" s="1454"/>
      <c r="K187" s="62"/>
    </row>
    <row r="188" spans="2:11" ht="14.25" customHeight="1" x14ac:dyDescent="0.25">
      <c r="B188" s="1454"/>
      <c r="C188" s="1454"/>
      <c r="D188" s="1454"/>
      <c r="E188" s="1454"/>
      <c r="F188" s="1454"/>
      <c r="G188" s="1454"/>
      <c r="H188" s="1454"/>
      <c r="I188" s="1454"/>
      <c r="J188" s="1454"/>
      <c r="K188" s="62"/>
    </row>
    <row r="189" spans="2:11" ht="14.25" customHeight="1" x14ac:dyDescent="0.25">
      <c r="B189" s="1454"/>
      <c r="C189" s="1454"/>
      <c r="D189" s="1454"/>
      <c r="E189" s="1454"/>
      <c r="F189" s="1454"/>
      <c r="G189" s="1454"/>
      <c r="H189" s="1454"/>
      <c r="I189" s="1454"/>
      <c r="J189" s="1454"/>
      <c r="K189" s="62"/>
    </row>
    <row r="190" spans="2:11" ht="19.5" customHeight="1" x14ac:dyDescent="0.25">
      <c r="B190" s="1269" t="s">
        <v>693</v>
      </c>
      <c r="C190" s="1269"/>
      <c r="D190" s="1269"/>
      <c r="E190" s="1269"/>
      <c r="F190" s="1269"/>
      <c r="G190" s="1269"/>
      <c r="H190" s="1269"/>
      <c r="I190" s="1269"/>
      <c r="J190" s="1269"/>
      <c r="K190" s="66" t="e">
        <f>ThisPage</f>
        <v>#NAME?</v>
      </c>
    </row>
    <row r="191" spans="2:11" ht="24" customHeight="1" x14ac:dyDescent="0.25">
      <c r="B191" s="1522" t="s">
        <v>78</v>
      </c>
      <c r="C191" s="1523"/>
      <c r="D191" s="1522" t="s">
        <v>79</v>
      </c>
      <c r="E191" s="1523"/>
      <c r="F191" s="1846" t="s">
        <v>569</v>
      </c>
      <c r="G191" s="1847"/>
      <c r="H191" s="1847"/>
      <c r="I191" s="1848"/>
      <c r="J191" s="568" t="s">
        <v>571</v>
      </c>
      <c r="K191" s="49"/>
    </row>
    <row r="192" spans="2:11" ht="15" x14ac:dyDescent="0.25">
      <c r="B192" s="1794" t="s">
        <v>576</v>
      </c>
      <c r="C192" s="1794"/>
      <c r="D192" s="1787"/>
      <c r="E192" s="1788"/>
      <c r="F192" s="1787"/>
      <c r="G192" s="1840"/>
      <c r="H192" s="1840"/>
      <c r="I192" s="1788"/>
      <c r="J192" s="564"/>
      <c r="K192" s="49"/>
    </row>
    <row r="193" spans="2:11" ht="15" x14ac:dyDescent="0.25">
      <c r="B193" s="1842" t="s">
        <v>574</v>
      </c>
      <c r="C193" s="1843"/>
      <c r="D193" s="1787"/>
      <c r="E193" s="1788"/>
      <c r="F193" s="1787"/>
      <c r="G193" s="1840"/>
      <c r="H193" s="1840"/>
      <c r="I193" s="1788"/>
      <c r="J193" s="564"/>
      <c r="K193" s="49"/>
    </row>
    <row r="194" spans="2:11" ht="15" x14ac:dyDescent="0.25">
      <c r="B194" s="1794" t="s">
        <v>275</v>
      </c>
      <c r="C194" s="1794"/>
      <c r="D194" s="1787"/>
      <c r="E194" s="1788"/>
      <c r="F194" s="1787"/>
      <c r="G194" s="1840"/>
      <c r="H194" s="1840"/>
      <c r="I194" s="1788"/>
      <c r="J194" s="564"/>
      <c r="K194" s="49"/>
    </row>
    <row r="195" spans="2:11" ht="15" x14ac:dyDescent="0.25">
      <c r="B195" s="1794" t="s">
        <v>229</v>
      </c>
      <c r="C195" s="1794"/>
      <c r="D195" s="1787"/>
      <c r="E195" s="1788"/>
      <c r="F195" s="1787"/>
      <c r="G195" s="1840"/>
      <c r="H195" s="1840"/>
      <c r="I195" s="1788"/>
      <c r="J195" s="564"/>
      <c r="K195" s="49"/>
    </row>
    <row r="196" spans="2:11" ht="15" x14ac:dyDescent="0.25">
      <c r="B196" s="1794" t="s">
        <v>69</v>
      </c>
      <c r="C196" s="1794"/>
      <c r="D196" s="1787"/>
      <c r="E196" s="1788"/>
      <c r="F196" s="1787"/>
      <c r="G196" s="1840"/>
      <c r="H196" s="1840"/>
      <c r="I196" s="1788"/>
      <c r="J196" s="564"/>
      <c r="K196" s="49"/>
    </row>
    <row r="197" spans="2:11" ht="15" x14ac:dyDescent="0.25">
      <c r="B197" s="1842" t="s">
        <v>647</v>
      </c>
      <c r="C197" s="1843"/>
      <c r="D197" s="1787"/>
      <c r="E197" s="1788"/>
      <c r="F197" s="1787"/>
      <c r="G197" s="1840"/>
      <c r="H197" s="1840"/>
      <c r="I197" s="1788"/>
      <c r="J197" s="564"/>
      <c r="K197" s="49"/>
    </row>
    <row r="198" spans="2:11" ht="15" x14ac:dyDescent="0.25">
      <c r="B198" s="1303"/>
      <c r="C198" s="1303"/>
      <c r="D198" s="1303"/>
      <c r="E198" s="1303"/>
      <c r="F198" s="49"/>
      <c r="G198" s="49"/>
      <c r="H198" s="49"/>
      <c r="I198" s="49"/>
      <c r="J198" s="49"/>
      <c r="K198" s="49"/>
    </row>
    <row r="199" spans="2:11" ht="15" x14ac:dyDescent="0.25">
      <c r="B199" s="1304" t="s">
        <v>276</v>
      </c>
      <c r="C199" s="1304"/>
      <c r="D199" s="1304"/>
      <c r="E199" s="1304"/>
      <c r="F199" s="1304"/>
      <c r="G199" s="1304"/>
      <c r="H199" s="1304"/>
      <c r="I199" s="1304"/>
      <c r="J199" s="1304"/>
      <c r="K199" s="1304"/>
    </row>
    <row r="200" spans="2:11" ht="15" x14ac:dyDescent="0.25">
      <c r="B200" s="1304" t="s">
        <v>277</v>
      </c>
      <c r="C200" s="1304"/>
      <c r="D200" s="1304"/>
      <c r="E200" s="1304"/>
      <c r="F200" s="1304"/>
      <c r="G200" s="1304"/>
      <c r="H200" s="1304"/>
      <c r="I200" s="1304"/>
      <c r="J200" s="1304"/>
      <c r="K200" s="1304"/>
    </row>
    <row r="201" spans="2:11" ht="15" x14ac:dyDescent="0.25">
      <c r="B201" s="1304" t="s">
        <v>278</v>
      </c>
      <c r="C201" s="1304"/>
      <c r="D201" s="1304"/>
      <c r="E201" s="1304"/>
      <c r="F201" s="1304"/>
      <c r="G201" s="1304"/>
      <c r="H201" s="1304"/>
      <c r="I201" s="1304"/>
      <c r="J201" s="1304"/>
      <c r="K201" s="1304"/>
    </row>
    <row r="202" spans="2:11" ht="16.5" customHeight="1" x14ac:dyDescent="0.25">
      <c r="B202" s="49"/>
      <c r="C202" s="49"/>
      <c r="D202" s="49"/>
      <c r="E202" s="49"/>
      <c r="F202" s="49"/>
      <c r="G202" s="49"/>
      <c r="H202" s="49"/>
      <c r="I202" s="49"/>
      <c r="J202" s="49"/>
      <c r="K202" s="49"/>
    </row>
    <row r="203" spans="2:11" ht="12.75" customHeight="1" x14ac:dyDescent="0.25">
      <c r="B203" s="49"/>
      <c r="C203" s="49"/>
      <c r="D203" s="49"/>
      <c r="E203" s="49"/>
      <c r="F203" s="49"/>
      <c r="G203" s="49"/>
      <c r="H203" s="49"/>
      <c r="I203" s="49"/>
      <c r="J203" s="49"/>
      <c r="K203" s="49"/>
    </row>
    <row r="204" spans="2:11" s="41" customFormat="1" ht="19.7" customHeight="1" x14ac:dyDescent="0.25">
      <c r="B204" s="1222" t="s">
        <v>694</v>
      </c>
      <c r="C204" s="1222"/>
      <c r="D204" s="1222"/>
      <c r="E204" s="1222"/>
      <c r="F204" s="1269"/>
      <c r="G204" s="1269"/>
      <c r="H204" s="1269"/>
      <c r="I204" s="1269"/>
      <c r="J204" s="1269"/>
      <c r="K204" s="66" t="e">
        <f>ThisPage</f>
        <v>#NAME?</v>
      </c>
    </row>
    <row r="205" spans="2:11" ht="15" x14ac:dyDescent="0.25">
      <c r="B205" s="1522" t="s">
        <v>78</v>
      </c>
      <c r="C205" s="1523"/>
      <c r="D205" s="1522" t="s">
        <v>91</v>
      </c>
      <c r="E205" s="1523"/>
      <c r="F205" s="568" t="s">
        <v>98</v>
      </c>
      <c r="G205" s="1522" t="s">
        <v>572</v>
      </c>
      <c r="H205" s="1640"/>
      <c r="I205" s="1640"/>
      <c r="J205" s="1523"/>
      <c r="K205" s="153"/>
    </row>
    <row r="206" spans="2:11" ht="15" x14ac:dyDescent="0.25">
      <c r="B206" s="1794" t="s">
        <v>576</v>
      </c>
      <c r="C206" s="1794"/>
      <c r="D206" s="1741"/>
      <c r="E206" s="1741"/>
      <c r="F206" s="523"/>
      <c r="G206" s="1583"/>
      <c r="H206" s="1584"/>
      <c r="I206" s="1584"/>
      <c r="J206" s="1585"/>
      <c r="K206" s="167"/>
    </row>
    <row r="207" spans="2:11" ht="15" x14ac:dyDescent="0.25">
      <c r="B207" s="1781" t="s">
        <v>574</v>
      </c>
      <c r="C207" s="1783"/>
      <c r="D207" s="1512"/>
      <c r="E207" s="1513"/>
      <c r="F207" s="564"/>
      <c r="G207" s="1586"/>
      <c r="H207" s="1587"/>
      <c r="I207" s="1587"/>
      <c r="J207" s="1674"/>
      <c r="K207" s="167"/>
    </row>
    <row r="208" spans="2:11" ht="15" x14ac:dyDescent="0.25">
      <c r="B208" s="1857" t="s">
        <v>275</v>
      </c>
      <c r="C208" s="1857"/>
      <c r="D208" s="1741"/>
      <c r="E208" s="1741"/>
      <c r="F208" s="523"/>
      <c r="G208" s="1583"/>
      <c r="H208" s="1584"/>
      <c r="I208" s="1584"/>
      <c r="J208" s="1585"/>
      <c r="K208" s="167"/>
    </row>
    <row r="209" spans="2:11" ht="15" x14ac:dyDescent="0.25">
      <c r="B209" s="1857" t="s">
        <v>229</v>
      </c>
      <c r="C209" s="1857"/>
      <c r="D209" s="1741"/>
      <c r="E209" s="1741"/>
      <c r="F209" s="523"/>
      <c r="G209" s="1583"/>
      <c r="H209" s="1584"/>
      <c r="I209" s="1584"/>
      <c r="J209" s="1585"/>
      <c r="K209" s="167"/>
    </row>
    <row r="210" spans="2:11" ht="15" x14ac:dyDescent="0.25">
      <c r="B210" s="1857" t="s">
        <v>69</v>
      </c>
      <c r="C210" s="1857"/>
      <c r="D210" s="1741"/>
      <c r="E210" s="1741"/>
      <c r="F210" s="523"/>
      <c r="G210" s="1583"/>
      <c r="H210" s="1584"/>
      <c r="I210" s="1584"/>
      <c r="J210" s="1585"/>
      <c r="K210" s="167"/>
    </row>
    <row r="211" spans="2:11" ht="15" x14ac:dyDescent="0.25">
      <c r="B211" s="1781" t="s">
        <v>647</v>
      </c>
      <c r="C211" s="1783"/>
      <c r="D211" s="1741"/>
      <c r="E211" s="1741"/>
      <c r="F211" s="523"/>
      <c r="G211" s="1583"/>
      <c r="H211" s="1584"/>
      <c r="I211" s="1584"/>
      <c r="J211" s="1585"/>
      <c r="K211" s="167"/>
    </row>
    <row r="212" spans="2:11" ht="15" x14ac:dyDescent="0.25">
      <c r="B212" s="808"/>
      <c r="C212" s="808"/>
      <c r="D212" s="806"/>
      <c r="E212" s="806"/>
      <c r="F212" s="809"/>
      <c r="G212" s="807"/>
      <c r="H212" s="807"/>
      <c r="I212" s="807"/>
      <c r="J212" s="807"/>
      <c r="K212" s="167"/>
    </row>
    <row r="213" spans="2:11" ht="15" x14ac:dyDescent="0.25">
      <c r="B213" s="50" t="s">
        <v>695</v>
      </c>
      <c r="C213" s="808"/>
      <c r="D213" s="806"/>
      <c r="E213" s="806"/>
      <c r="F213" s="809"/>
      <c r="G213" s="807"/>
      <c r="H213" s="807"/>
      <c r="I213" s="807"/>
      <c r="J213" s="807"/>
      <c r="K213" s="167"/>
    </row>
    <row r="214" spans="2:11" ht="44.25" customHeight="1" x14ac:dyDescent="0.25">
      <c r="B214" s="1291" t="s">
        <v>685</v>
      </c>
      <c r="C214" s="1291"/>
      <c r="D214" s="1291"/>
      <c r="E214" s="1291"/>
      <c r="F214" s="1291"/>
      <c r="G214" s="1291"/>
      <c r="H214" s="1291"/>
      <c r="I214" s="1291"/>
      <c r="J214" s="1291"/>
      <c r="K214" s="167"/>
    </row>
    <row r="215" spans="2:11" ht="15" x14ac:dyDescent="0.25">
      <c r="B215" s="77"/>
      <c r="C215" s="77"/>
      <c r="D215" s="342"/>
      <c r="E215" s="342"/>
      <c r="F215" s="71"/>
      <c r="G215" s="386"/>
      <c r="H215" s="386"/>
      <c r="I215" s="386"/>
      <c r="J215" s="386"/>
      <c r="K215" s="167"/>
    </row>
    <row r="216" spans="2:11" ht="15" x14ac:dyDescent="0.25">
      <c r="B216" s="1222" t="s">
        <v>686</v>
      </c>
      <c r="C216" s="1222"/>
      <c r="D216" s="1222"/>
      <c r="E216" s="1222"/>
      <c r="F216" s="1222"/>
      <c r="G216" s="1222"/>
      <c r="H216" s="1222"/>
      <c r="I216" s="1222"/>
      <c r="J216" s="1222"/>
      <c r="K216" s="167"/>
    </row>
    <row r="217" spans="2:11" ht="30" customHeight="1" x14ac:dyDescent="0.25">
      <c r="B217" s="568" t="s">
        <v>565</v>
      </c>
      <c r="C217" s="561" t="s">
        <v>566</v>
      </c>
      <c r="D217" s="620" t="s">
        <v>567</v>
      </c>
      <c r="E217" s="557" t="s">
        <v>222</v>
      </c>
      <c r="F217" s="554"/>
      <c r="G217" s="1656" t="s">
        <v>568</v>
      </c>
      <c r="H217" s="1759"/>
      <c r="I217" s="1759"/>
      <c r="J217" s="1657"/>
      <c r="K217" s="167"/>
    </row>
    <row r="218" spans="2:11" ht="15" x14ac:dyDescent="0.25">
      <c r="B218" s="733"/>
      <c r="C218" s="569"/>
      <c r="D218" s="732"/>
      <c r="E218" s="732"/>
      <c r="F218" s="733"/>
      <c r="G218" s="1582"/>
      <c r="H218" s="1582"/>
      <c r="I218" s="1582"/>
      <c r="J218" s="1582"/>
      <c r="K218" s="167"/>
    </row>
    <row r="219" spans="2:11" ht="15" x14ac:dyDescent="0.25">
      <c r="B219" s="49"/>
      <c r="C219" s="49"/>
      <c r="D219" s="49"/>
      <c r="E219" s="49"/>
      <c r="F219" s="49"/>
      <c r="G219" s="49"/>
      <c r="H219" s="49"/>
      <c r="I219" s="49"/>
      <c r="J219" s="49"/>
      <c r="K219" s="49"/>
    </row>
    <row r="220" spans="2:11" ht="15" x14ac:dyDescent="0.25">
      <c r="B220" s="51" t="s">
        <v>302</v>
      </c>
      <c r="C220" s="51"/>
      <c r="D220" s="51"/>
      <c r="E220" s="51"/>
      <c r="F220" s="51"/>
      <c r="G220" s="51"/>
      <c r="H220" s="49"/>
      <c r="I220" s="49"/>
      <c r="J220" s="49"/>
      <c r="K220" s="56" t="e">
        <f>ThisPage</f>
        <v>#NAME?</v>
      </c>
    </row>
    <row r="221" spans="2:11" ht="14.25" customHeight="1" x14ac:dyDescent="0.25">
      <c r="B221" s="1317" t="s">
        <v>431</v>
      </c>
      <c r="C221" s="1317"/>
      <c r="D221" s="1317"/>
      <c r="E221" s="1317"/>
      <c r="F221" s="1317"/>
      <c r="G221" s="1317"/>
      <c r="H221" s="1317"/>
      <c r="I221" s="1317"/>
      <c r="J221" s="1317"/>
      <c r="K221" s="183"/>
    </row>
    <row r="222" spans="2:11" ht="14.25" customHeight="1" x14ac:dyDescent="0.25">
      <c r="B222" s="1317"/>
      <c r="C222" s="1317"/>
      <c r="D222" s="1317"/>
      <c r="E222" s="1317"/>
      <c r="F222" s="1317"/>
      <c r="G222" s="1317"/>
      <c r="H222" s="1317"/>
      <c r="I222" s="1317"/>
      <c r="J222" s="1317"/>
      <c r="K222" s="183"/>
    </row>
    <row r="223" spans="2:11" ht="34.5" customHeight="1" x14ac:dyDescent="0.25">
      <c r="B223" s="1317"/>
      <c r="C223" s="1317"/>
      <c r="D223" s="1317"/>
      <c r="E223" s="1317"/>
      <c r="F223" s="1317"/>
      <c r="G223" s="1317"/>
      <c r="H223" s="1317"/>
      <c r="I223" s="1317"/>
      <c r="J223" s="1317"/>
      <c r="K223" s="183"/>
    </row>
    <row r="224" spans="2:11" ht="15" x14ac:dyDescent="0.25">
      <c r="B224" s="49"/>
      <c r="C224" s="49"/>
      <c r="D224" s="49"/>
      <c r="E224" s="49"/>
      <c r="F224" s="49"/>
      <c r="G224" s="49"/>
      <c r="H224" s="49"/>
      <c r="I224" s="49"/>
      <c r="J224" s="49"/>
      <c r="K224" s="49"/>
    </row>
    <row r="225" spans="2:11" ht="19.7" customHeight="1" x14ac:dyDescent="0.25">
      <c r="B225" s="1222" t="s">
        <v>704</v>
      </c>
      <c r="C225" s="1222"/>
      <c r="D225" s="1222"/>
      <c r="E225" s="1222"/>
      <c r="F225" s="1222"/>
      <c r="G225" s="1222"/>
      <c r="H225" s="1222"/>
      <c r="I225" s="1269"/>
      <c r="J225" s="1222"/>
      <c r="K225" s="66" t="e">
        <f>ThisPage</f>
        <v>#NAME?</v>
      </c>
    </row>
    <row r="226" spans="2:11" ht="20.25" customHeight="1" x14ac:dyDescent="0.25">
      <c r="B226" s="1522" t="s">
        <v>74</v>
      </c>
      <c r="C226" s="1523"/>
      <c r="D226" s="1522" t="s">
        <v>75</v>
      </c>
      <c r="E226" s="1640"/>
      <c r="F226" s="1640"/>
      <c r="G226" s="1640"/>
      <c r="H226" s="558"/>
      <c r="I226" s="563" t="s">
        <v>616</v>
      </c>
      <c r="J226" s="554" t="s">
        <v>579</v>
      </c>
      <c r="K226" s="184"/>
    </row>
    <row r="227" spans="2:11" ht="15" x14ac:dyDescent="0.25">
      <c r="B227" s="1861"/>
      <c r="C227" s="1862"/>
      <c r="D227" s="1861"/>
      <c r="E227" s="1867"/>
      <c r="F227" s="1867"/>
      <c r="G227" s="1862"/>
      <c r="H227" s="621"/>
      <c r="I227" s="1858"/>
      <c r="J227" s="1870"/>
      <c r="K227" s="185"/>
    </row>
    <row r="228" spans="2:11" ht="15" x14ac:dyDescent="0.25">
      <c r="B228" s="1863"/>
      <c r="C228" s="1864"/>
      <c r="D228" s="1863"/>
      <c r="E228" s="1868"/>
      <c r="F228" s="1868"/>
      <c r="G228" s="1864"/>
      <c r="H228" s="621"/>
      <c r="I228" s="1859"/>
      <c r="J228" s="1871"/>
      <c r="K228" s="185"/>
    </row>
    <row r="229" spans="2:11" ht="15" x14ac:dyDescent="0.25">
      <c r="B229" s="1865"/>
      <c r="C229" s="1866"/>
      <c r="D229" s="1865"/>
      <c r="E229" s="1869"/>
      <c r="F229" s="1869"/>
      <c r="G229" s="1866"/>
      <c r="H229" s="622"/>
      <c r="I229" s="1860"/>
      <c r="J229" s="1872"/>
      <c r="K229" s="185"/>
    </row>
    <row r="230" spans="2:11" ht="15" x14ac:dyDescent="0.25">
      <c r="B230" s="49"/>
      <c r="C230" s="49"/>
      <c r="D230" s="49"/>
      <c r="E230" s="49"/>
      <c r="F230" s="49"/>
      <c r="G230" s="49"/>
      <c r="H230" s="49"/>
      <c r="I230" s="49"/>
      <c r="J230" s="49"/>
      <c r="K230" s="49"/>
    </row>
    <row r="231" spans="2:11" ht="22.5" customHeight="1" x14ac:dyDescent="0.25">
      <c r="B231" s="51" t="s">
        <v>303</v>
      </c>
      <c r="C231" s="49"/>
      <c r="D231" s="49"/>
      <c r="E231" s="49"/>
      <c r="F231" s="49"/>
      <c r="G231" s="49"/>
      <c r="H231" s="49"/>
      <c r="I231" s="49"/>
      <c r="J231" s="49"/>
      <c r="K231" s="56" t="e">
        <f>ThisPage</f>
        <v>#NAME?</v>
      </c>
    </row>
    <row r="232" spans="2:11" ht="24" customHeight="1" x14ac:dyDescent="0.25">
      <c r="B232" s="1317" t="s">
        <v>546</v>
      </c>
      <c r="C232" s="1317"/>
      <c r="D232" s="1317"/>
      <c r="E232" s="1317"/>
      <c r="F232" s="1317"/>
      <c r="G232" s="1317"/>
      <c r="H232" s="1317"/>
      <c r="I232" s="1317"/>
      <c r="J232" s="1317"/>
      <c r="K232" s="182"/>
    </row>
    <row r="233" spans="2:11" ht="27.75" customHeight="1" x14ac:dyDescent="0.25">
      <c r="B233" s="1317"/>
      <c r="C233" s="1317"/>
      <c r="D233" s="1317"/>
      <c r="E233" s="1317"/>
      <c r="F233" s="1317"/>
      <c r="G233" s="1317"/>
      <c r="H233" s="1317"/>
      <c r="I233" s="1317"/>
      <c r="J233" s="1317"/>
      <c r="K233" s="183"/>
    </row>
    <row r="234" spans="2:11" ht="15" x14ac:dyDescent="0.25">
      <c r="B234" s="186"/>
      <c r="C234" s="186"/>
      <c r="D234" s="186"/>
      <c r="E234" s="186"/>
      <c r="F234" s="186"/>
      <c r="G234" s="186"/>
      <c r="H234" s="186"/>
      <c r="I234" s="186"/>
      <c r="J234" s="186"/>
      <c r="K234" s="186"/>
    </row>
    <row r="235" spans="2:11" ht="14.25" customHeight="1" x14ac:dyDescent="0.25">
      <c r="B235" s="1720"/>
      <c r="C235" s="1849"/>
      <c r="D235" s="1849"/>
      <c r="E235" s="1849"/>
      <c r="F235" s="1849"/>
      <c r="G235" s="1849"/>
      <c r="H235" s="1849"/>
      <c r="I235" s="1849"/>
      <c r="J235" s="1850"/>
      <c r="K235" s="148"/>
    </row>
    <row r="236" spans="2:11" ht="14.25" customHeight="1" x14ac:dyDescent="0.25">
      <c r="B236" s="1851"/>
      <c r="C236" s="1852"/>
      <c r="D236" s="1852"/>
      <c r="E236" s="1852"/>
      <c r="F236" s="1852"/>
      <c r="G236" s="1852"/>
      <c r="H236" s="1852"/>
      <c r="I236" s="1852"/>
      <c r="J236" s="1853"/>
      <c r="K236" s="148"/>
    </row>
    <row r="237" spans="2:11" ht="14.25" customHeight="1" x14ac:dyDescent="0.25">
      <c r="B237" s="1851"/>
      <c r="C237" s="1852"/>
      <c r="D237" s="1852"/>
      <c r="E237" s="1852"/>
      <c r="F237" s="1852"/>
      <c r="G237" s="1852"/>
      <c r="H237" s="1852"/>
      <c r="I237" s="1852"/>
      <c r="J237" s="1853"/>
      <c r="K237" s="148"/>
    </row>
    <row r="238" spans="2:11" ht="14.25" customHeight="1" x14ac:dyDescent="0.25">
      <c r="B238" s="1851"/>
      <c r="C238" s="1852"/>
      <c r="D238" s="1852"/>
      <c r="E238" s="1852"/>
      <c r="F238" s="1852"/>
      <c r="G238" s="1852"/>
      <c r="H238" s="1852"/>
      <c r="I238" s="1852"/>
      <c r="J238" s="1853"/>
      <c r="K238" s="148"/>
    </row>
    <row r="239" spans="2:11" ht="14.25" customHeight="1" x14ac:dyDescent="0.25">
      <c r="B239" s="1851"/>
      <c r="C239" s="1852"/>
      <c r="D239" s="1852"/>
      <c r="E239" s="1852"/>
      <c r="F239" s="1852"/>
      <c r="G239" s="1852"/>
      <c r="H239" s="1852"/>
      <c r="I239" s="1852"/>
      <c r="J239" s="1853"/>
      <c r="K239" s="148"/>
    </row>
    <row r="240" spans="2:11" ht="14.25" customHeight="1" x14ac:dyDescent="0.25">
      <c r="B240" s="1851"/>
      <c r="C240" s="1852"/>
      <c r="D240" s="1852"/>
      <c r="E240" s="1852"/>
      <c r="F240" s="1852"/>
      <c r="G240" s="1852"/>
      <c r="H240" s="1852"/>
      <c r="I240" s="1852"/>
      <c r="J240" s="1853"/>
      <c r="K240" s="148"/>
    </row>
    <row r="241" spans="2:11" ht="14.25" customHeight="1" x14ac:dyDescent="0.25">
      <c r="B241" s="1851"/>
      <c r="C241" s="1852"/>
      <c r="D241" s="1852"/>
      <c r="E241" s="1852"/>
      <c r="F241" s="1852"/>
      <c r="G241" s="1852"/>
      <c r="H241" s="1852"/>
      <c r="I241" s="1852"/>
      <c r="J241" s="1853"/>
      <c r="K241" s="148"/>
    </row>
    <row r="242" spans="2:11" ht="14.25" customHeight="1" x14ac:dyDescent="0.25">
      <c r="B242" s="1851"/>
      <c r="C242" s="1852"/>
      <c r="D242" s="1852"/>
      <c r="E242" s="1852"/>
      <c r="F242" s="1852"/>
      <c r="G242" s="1852"/>
      <c r="H242" s="1852"/>
      <c r="I242" s="1852"/>
      <c r="J242" s="1853"/>
      <c r="K242" s="148"/>
    </row>
    <row r="243" spans="2:11" ht="14.25" customHeight="1" x14ac:dyDescent="0.25">
      <c r="B243" s="1854"/>
      <c r="C243" s="1855"/>
      <c r="D243" s="1855"/>
      <c r="E243" s="1855"/>
      <c r="F243" s="1855"/>
      <c r="G243" s="1855"/>
      <c r="H243" s="1855"/>
      <c r="I243" s="1855"/>
      <c r="J243" s="1856"/>
      <c r="K243" s="148"/>
    </row>
    <row r="244" spans="2:11" ht="14.25" customHeight="1" x14ac:dyDescent="0.25">
      <c r="B244" s="412"/>
      <c r="C244" s="412"/>
      <c r="D244" s="412"/>
      <c r="E244" s="412"/>
      <c r="F244" s="412"/>
      <c r="G244" s="412"/>
      <c r="H244" s="412"/>
      <c r="I244" s="412"/>
      <c r="J244" s="412"/>
      <c r="K244" s="412"/>
    </row>
    <row r="245" spans="2:11" ht="14.25" customHeight="1" x14ac:dyDescent="0.25">
      <c r="B245" s="51" t="s">
        <v>701</v>
      </c>
      <c r="C245" s="49"/>
      <c r="D245" s="49"/>
      <c r="E245" s="49"/>
      <c r="F245" s="49"/>
      <c r="G245" s="49"/>
      <c r="H245" s="49"/>
      <c r="I245" s="49"/>
      <c r="J245" s="49"/>
      <c r="K245" s="412"/>
    </row>
    <row r="246" spans="2:11" ht="14.25" customHeight="1" x14ac:dyDescent="0.25">
      <c r="B246" s="49" t="s">
        <v>87</v>
      </c>
      <c r="C246" s="49"/>
      <c r="D246" s="49"/>
      <c r="E246" s="49"/>
      <c r="F246" s="49"/>
      <c r="G246" s="49"/>
      <c r="H246" s="49"/>
      <c r="I246" s="49"/>
      <c r="J246" s="49"/>
      <c r="K246" s="412"/>
    </row>
    <row r="247" spans="2:11" ht="14.25" customHeight="1" x14ac:dyDescent="0.25">
      <c r="B247" s="49"/>
      <c r="C247" s="49"/>
      <c r="D247" s="49"/>
      <c r="E247" s="49"/>
      <c r="F247" s="49"/>
      <c r="G247" s="49"/>
      <c r="H247" s="49"/>
      <c r="I247" s="49"/>
      <c r="J247" s="49"/>
      <c r="K247" s="412"/>
    </row>
    <row r="248" spans="2:11" ht="14.25" customHeight="1" x14ac:dyDescent="0.25">
      <c r="B248" s="1222" t="s">
        <v>705</v>
      </c>
      <c r="C248" s="1222"/>
      <c r="D248" s="1222"/>
      <c r="E248" s="1222"/>
      <c r="F248" s="1222"/>
      <c r="G248" s="1222"/>
      <c r="H248" s="1222"/>
      <c r="I248" s="1222"/>
      <c r="J248" s="1222"/>
      <c r="K248" s="412"/>
    </row>
    <row r="249" spans="2:11" ht="14.25" customHeight="1" x14ac:dyDescent="0.25">
      <c r="B249" s="1670" t="s">
        <v>580</v>
      </c>
      <c r="C249" s="1670"/>
      <c r="D249" s="1670"/>
      <c r="E249" s="1794"/>
      <c r="F249" s="1794"/>
      <c r="G249" s="1794"/>
      <c r="H249" s="1794"/>
      <c r="I249" s="1794"/>
      <c r="J249" s="1794"/>
      <c r="K249" s="412"/>
    </row>
    <row r="250" spans="2:11" ht="14.25" customHeight="1" x14ac:dyDescent="0.25">
      <c r="B250" s="1670" t="s">
        <v>93</v>
      </c>
      <c r="C250" s="1670"/>
      <c r="D250" s="1670"/>
      <c r="E250" s="1794"/>
      <c r="F250" s="1794"/>
      <c r="G250" s="1794"/>
      <c r="H250" s="1794"/>
      <c r="I250" s="1794"/>
      <c r="J250" s="1794"/>
      <c r="K250" s="412"/>
    </row>
    <row r="251" spans="2:11" ht="14.25" customHeight="1" x14ac:dyDescent="0.25">
      <c r="B251" s="1670" t="s">
        <v>543</v>
      </c>
      <c r="C251" s="1670"/>
      <c r="D251" s="1670"/>
      <c r="E251" s="1794"/>
      <c r="F251" s="1794"/>
      <c r="G251" s="1794"/>
      <c r="H251" s="1794"/>
      <c r="I251" s="1794"/>
      <c r="J251" s="1794"/>
      <c r="K251" s="412"/>
    </row>
    <row r="252" spans="2:11" ht="14.25" customHeight="1" x14ac:dyDescent="0.25">
      <c r="B252" s="1670" t="s">
        <v>581</v>
      </c>
      <c r="C252" s="1670"/>
      <c r="D252" s="1670"/>
      <c r="E252" s="1794"/>
      <c r="F252" s="1794"/>
      <c r="G252" s="1794"/>
      <c r="H252" s="1794"/>
      <c r="I252" s="1794"/>
      <c r="J252" s="1794"/>
      <c r="K252" s="412"/>
    </row>
    <row r="253" spans="2:11" ht="14.25" customHeight="1" x14ac:dyDescent="0.25">
      <c r="B253" s="1670" t="s">
        <v>93</v>
      </c>
      <c r="C253" s="1670"/>
      <c r="D253" s="1670"/>
      <c r="E253" s="1794"/>
      <c r="F253" s="1794"/>
      <c r="G253" s="1794"/>
      <c r="H253" s="1794"/>
      <c r="I253" s="1794"/>
      <c r="J253" s="1794"/>
      <c r="K253" s="412"/>
    </row>
    <row r="254" spans="2:11" ht="14.25" customHeight="1" x14ac:dyDescent="0.25">
      <c r="B254" s="1670" t="s">
        <v>543</v>
      </c>
      <c r="C254" s="1670"/>
      <c r="D254" s="1670"/>
      <c r="E254" s="1794"/>
      <c r="F254" s="1794"/>
      <c r="G254" s="1794"/>
      <c r="H254" s="1794"/>
      <c r="I254" s="1794"/>
      <c r="J254" s="1794"/>
      <c r="K254" s="412"/>
    </row>
    <row r="255" spans="2:11" ht="14.25" customHeight="1" x14ac:dyDescent="0.25">
      <c r="B255" s="412"/>
      <c r="C255" s="412"/>
      <c r="D255" s="412"/>
      <c r="E255" s="412"/>
      <c r="F255" s="412"/>
      <c r="G255" s="412"/>
      <c r="H255" s="412"/>
      <c r="I255" s="412"/>
      <c r="J255" s="412"/>
      <c r="K255" s="412"/>
    </row>
    <row r="256" spans="2:11" ht="15" x14ac:dyDescent="0.25">
      <c r="B256" s="51" t="s">
        <v>309</v>
      </c>
      <c r="C256" s="49"/>
      <c r="D256" s="49"/>
      <c r="E256" s="49"/>
      <c r="F256" s="49"/>
      <c r="G256" s="49"/>
      <c r="H256" s="49"/>
      <c r="I256" s="49"/>
      <c r="J256" s="49"/>
      <c r="K256" s="56" t="e">
        <f>ThisPage</f>
        <v>#NAME?</v>
      </c>
    </row>
    <row r="257" spans="2:11" ht="14.25" customHeight="1" x14ac:dyDescent="0.25">
      <c r="B257" s="1317" t="s">
        <v>88</v>
      </c>
      <c r="C257" s="1317"/>
      <c r="D257" s="1317"/>
      <c r="E257" s="1317"/>
      <c r="F257" s="1317"/>
      <c r="G257" s="1317"/>
      <c r="H257" s="1317"/>
      <c r="I257" s="1317"/>
      <c r="J257" s="1317"/>
      <c r="K257" s="183"/>
    </row>
    <row r="258" spans="2:11" ht="14.25" customHeight="1" x14ac:dyDescent="0.25">
      <c r="B258" s="1317"/>
      <c r="C258" s="1317"/>
      <c r="D258" s="1317"/>
      <c r="E258" s="1317"/>
      <c r="F258" s="1317"/>
      <c r="G258" s="1317"/>
      <c r="H258" s="1317"/>
      <c r="I258" s="1317"/>
      <c r="J258" s="1317"/>
      <c r="K258" s="183"/>
    </row>
    <row r="259" spans="2:11" ht="15" x14ac:dyDescent="0.25">
      <c r="B259" s="49"/>
      <c r="C259" s="49"/>
      <c r="D259" s="49"/>
      <c r="E259" s="49"/>
      <c r="F259" s="49"/>
      <c r="G259" s="49"/>
      <c r="H259" s="49"/>
      <c r="I259" s="49"/>
      <c r="J259" s="49"/>
      <c r="K259" s="49"/>
    </row>
    <row r="260" spans="2:11" ht="15" x14ac:dyDescent="0.25">
      <c r="B260" s="51" t="s">
        <v>311</v>
      </c>
      <c r="C260" s="49"/>
      <c r="D260" s="49"/>
      <c r="E260" s="49"/>
      <c r="F260" s="49"/>
      <c r="G260" s="49"/>
      <c r="H260" s="49"/>
      <c r="I260" s="49"/>
      <c r="J260" s="49"/>
      <c r="K260" s="56" t="e">
        <f>ThisPage</f>
        <v>#NAME?</v>
      </c>
    </row>
    <row r="261" spans="2:11" ht="24.75" customHeight="1" x14ac:dyDescent="0.25">
      <c r="B261" s="1344" t="s">
        <v>650</v>
      </c>
      <c r="C261" s="1344"/>
      <c r="D261" s="1344"/>
      <c r="E261" s="1344"/>
      <c r="F261" s="1344"/>
      <c r="G261" s="1344"/>
      <c r="H261" s="1344"/>
      <c r="I261" s="1344"/>
      <c r="J261" s="1344"/>
      <c r="K261" s="1344"/>
    </row>
    <row r="262" spans="2:11" ht="15" x14ac:dyDescent="0.25">
      <c r="B262" s="778" t="s">
        <v>661</v>
      </c>
      <c r="C262" s="148"/>
      <c r="D262" s="148"/>
      <c r="E262" s="49"/>
      <c r="F262" s="49"/>
      <c r="G262" s="49"/>
      <c r="H262" s="49"/>
      <c r="I262" s="49"/>
      <c r="J262" s="49"/>
      <c r="K262" s="49"/>
    </row>
    <row r="263" spans="2:11" ht="19.7" customHeight="1" x14ac:dyDescent="0.25">
      <c r="B263" s="1222" t="s">
        <v>708</v>
      </c>
      <c r="C263" s="1222"/>
      <c r="D263" s="1222"/>
      <c r="E263" s="1222"/>
      <c r="F263" s="1222"/>
      <c r="G263" s="1222"/>
      <c r="H263" s="1222"/>
      <c r="I263" s="1222"/>
      <c r="J263" s="1222"/>
      <c r="K263" s="66" t="e">
        <f>ThisPage</f>
        <v>#NAME?</v>
      </c>
    </row>
    <row r="264" spans="2:11" ht="15" x14ac:dyDescent="0.25">
      <c r="B264" s="1927" t="s">
        <v>89</v>
      </c>
      <c r="C264" s="1928"/>
      <c r="D264" s="1929"/>
      <c r="E264" s="1900"/>
      <c r="F264" s="1901"/>
      <c r="G264" s="1901"/>
      <c r="H264" s="1901"/>
      <c r="I264" s="1901"/>
      <c r="J264" s="1902"/>
      <c r="K264" s="152"/>
    </row>
    <row r="265" spans="2:11" ht="15" customHeight="1" x14ac:dyDescent="0.25">
      <c r="B265" s="1930" t="s">
        <v>90</v>
      </c>
      <c r="C265" s="1931"/>
      <c r="D265" s="1932"/>
      <c r="E265" s="1900"/>
      <c r="F265" s="1901"/>
      <c r="G265" s="1901"/>
      <c r="H265" s="1901"/>
      <c r="I265" s="1901"/>
      <c r="J265" s="1902"/>
      <c r="K265" s="152"/>
    </row>
    <row r="266" spans="2:11" ht="15" x14ac:dyDescent="0.25">
      <c r="B266" s="1921" t="s">
        <v>91</v>
      </c>
      <c r="C266" s="1922"/>
      <c r="D266" s="1923"/>
      <c r="E266" s="1900"/>
      <c r="F266" s="1901"/>
      <c r="G266" s="1901"/>
      <c r="H266" s="1901"/>
      <c r="I266" s="1901"/>
      <c r="J266" s="1902"/>
      <c r="K266" s="152"/>
    </row>
    <row r="267" spans="2:11" ht="15" x14ac:dyDescent="0.25">
      <c r="B267" s="1921" t="s">
        <v>92</v>
      </c>
      <c r="C267" s="1922"/>
      <c r="D267" s="1923"/>
      <c r="E267" s="1900"/>
      <c r="F267" s="1901"/>
      <c r="G267" s="1901"/>
      <c r="H267" s="1901"/>
      <c r="I267" s="1901"/>
      <c r="J267" s="1902"/>
      <c r="K267" s="152"/>
    </row>
    <row r="268" spans="2:11" ht="15" x14ac:dyDescent="0.25">
      <c r="B268" s="1921" t="s">
        <v>584</v>
      </c>
      <c r="C268" s="1922"/>
      <c r="D268" s="1923"/>
      <c r="E268" s="1900"/>
      <c r="F268" s="1901"/>
      <c r="G268" s="1901"/>
      <c r="H268" s="1901"/>
      <c r="I268" s="1901"/>
      <c r="J268" s="1902"/>
      <c r="K268" s="152"/>
    </row>
    <row r="269" spans="2:11" ht="29.45" customHeight="1" x14ac:dyDescent="0.25">
      <c r="B269" s="1924" t="s">
        <v>583</v>
      </c>
      <c r="C269" s="1925"/>
      <c r="D269" s="1926"/>
      <c r="E269" s="1900"/>
      <c r="F269" s="1901"/>
      <c r="G269" s="1901"/>
      <c r="H269" s="1901"/>
      <c r="I269" s="1901"/>
      <c r="J269" s="1902"/>
      <c r="K269" s="152"/>
    </row>
    <row r="270" spans="2:11" ht="15" x14ac:dyDescent="0.25">
      <c r="B270" s="72"/>
      <c r="C270" s="72"/>
      <c r="D270" s="72"/>
      <c r="E270" s="72"/>
      <c r="F270" s="72"/>
      <c r="G270" s="72"/>
      <c r="H270" s="72"/>
      <c r="I270" s="72"/>
      <c r="J270" s="72"/>
      <c r="K270" s="72"/>
    </row>
    <row r="271" spans="2:11" ht="15" x14ac:dyDescent="0.25">
      <c r="B271" s="51" t="s">
        <v>312</v>
      </c>
      <c r="C271" s="49"/>
      <c r="D271" s="49"/>
      <c r="E271" s="49"/>
      <c r="F271" s="49"/>
      <c r="G271" s="49"/>
      <c r="H271" s="49"/>
      <c r="I271" s="49"/>
      <c r="J271" s="49"/>
      <c r="K271" s="56" t="e">
        <f>ThisPage</f>
        <v>#NAME?</v>
      </c>
    </row>
    <row r="272" spans="2:11" x14ac:dyDescent="0.25">
      <c r="B272" s="1317" t="s">
        <v>429</v>
      </c>
      <c r="C272" s="1317"/>
      <c r="D272" s="1317"/>
      <c r="E272" s="1317"/>
      <c r="F272" s="1317"/>
      <c r="G272" s="1317"/>
      <c r="H272" s="1317"/>
      <c r="I272" s="1317"/>
      <c r="J272" s="1317"/>
      <c r="K272" s="1317"/>
    </row>
    <row r="273" spans="1:11" x14ac:dyDescent="0.25">
      <c r="B273" s="1317"/>
      <c r="C273" s="1317"/>
      <c r="D273" s="1317"/>
      <c r="E273" s="1317"/>
      <c r="F273" s="1317"/>
      <c r="G273" s="1317"/>
      <c r="H273" s="1317"/>
      <c r="I273" s="1317"/>
      <c r="J273" s="1317"/>
      <c r="K273" s="1317"/>
    </row>
    <row r="274" spans="1:11" ht="15" x14ac:dyDescent="0.25">
      <c r="B274" s="49"/>
      <c r="C274" s="49"/>
      <c r="D274" s="49"/>
      <c r="E274" s="49"/>
      <c r="F274" s="49"/>
      <c r="G274" s="49"/>
      <c r="H274" s="49"/>
      <c r="I274" s="49"/>
      <c r="J274" s="49"/>
      <c r="K274" s="49"/>
    </row>
    <row r="275" spans="1:11" s="42" customFormat="1" ht="19.7" customHeight="1" x14ac:dyDescent="0.25">
      <c r="A275" s="146"/>
      <c r="B275" s="1222" t="s">
        <v>713</v>
      </c>
      <c r="C275" s="1222"/>
      <c r="D275" s="1222"/>
      <c r="E275" s="1222"/>
      <c r="F275" s="1222"/>
      <c r="G275" s="1269"/>
      <c r="H275" s="1269"/>
      <c r="I275" s="1269"/>
      <c r="J275" s="1222"/>
      <c r="K275" s="313" t="e">
        <f>ThisPage</f>
        <v>#NAME?</v>
      </c>
    </row>
    <row r="276" spans="1:11" ht="15" x14ac:dyDescent="0.25">
      <c r="B276" s="568"/>
      <c r="C276" s="568" t="s">
        <v>43</v>
      </c>
      <c r="D276" s="568" t="s">
        <v>42</v>
      </c>
      <c r="E276" s="568" t="s">
        <v>443</v>
      </c>
      <c r="F276" s="553" t="s">
        <v>443</v>
      </c>
      <c r="G276" s="568" t="s">
        <v>41</v>
      </c>
      <c r="H276" s="568" t="s">
        <v>41</v>
      </c>
      <c r="I276" s="568" t="s">
        <v>39</v>
      </c>
      <c r="J276" s="554" t="s">
        <v>519</v>
      </c>
      <c r="K276" s="160"/>
    </row>
    <row r="277" spans="1:11" ht="15" x14ac:dyDescent="0.25">
      <c r="B277" s="623" t="s">
        <v>485</v>
      </c>
      <c r="C277" s="619">
        <f>'FY 2020'!R199</f>
        <v>71</v>
      </c>
      <c r="D277" s="619">
        <f>'FY 2020'!R198</f>
        <v>27</v>
      </c>
      <c r="E277" s="619">
        <f>'FY 2020'!R195</f>
        <v>0</v>
      </c>
      <c r="F277" s="555"/>
      <c r="G277" s="619">
        <f>'FY 2020'!R194</f>
        <v>0</v>
      </c>
      <c r="H277" s="619"/>
      <c r="I277" s="619">
        <f>'FY 2020'!R193</f>
        <v>0</v>
      </c>
      <c r="J277" s="556">
        <f>'FY 2020'!R200</f>
        <v>98</v>
      </c>
      <c r="K277" s="347"/>
    </row>
    <row r="278" spans="1:11" ht="24" x14ac:dyDescent="0.25">
      <c r="B278" s="624" t="s">
        <v>492</v>
      </c>
      <c r="C278" s="619">
        <f>'FY 2020'!N199</f>
        <v>117</v>
      </c>
      <c r="D278" s="619">
        <f>'FY 2020'!N198</f>
        <v>33</v>
      </c>
      <c r="E278" s="619">
        <f>'FY 2020'!N195</f>
        <v>2</v>
      </c>
      <c r="F278" s="555"/>
      <c r="G278" s="619">
        <f>'FY 2020'!N194</f>
        <v>0</v>
      </c>
      <c r="H278" s="619"/>
      <c r="I278" s="619">
        <f>'FY 2020'!N193</f>
        <v>0</v>
      </c>
      <c r="J278" s="556">
        <f>'FY 2020'!N200</f>
        <v>152</v>
      </c>
      <c r="K278" s="347"/>
    </row>
    <row r="279" spans="1:11" ht="19.5" customHeight="1" x14ac:dyDescent="0.25">
      <c r="B279" s="1824" t="s">
        <v>491</v>
      </c>
      <c r="C279" s="1824"/>
      <c r="D279" s="568" t="s">
        <v>1</v>
      </c>
      <c r="E279" s="1811" t="s">
        <v>485</v>
      </c>
      <c r="F279" s="1811"/>
      <c r="G279" s="1628" t="s">
        <v>492</v>
      </c>
      <c r="H279" s="1629"/>
      <c r="I279" s="561" t="s">
        <v>659</v>
      </c>
      <c r="J279" s="561" t="s">
        <v>662</v>
      </c>
      <c r="K279" s="347"/>
    </row>
    <row r="280" spans="1:11" ht="21.75" customHeight="1" x14ac:dyDescent="0.25">
      <c r="B280" s="1628" t="s">
        <v>517</v>
      </c>
      <c r="C280" s="1629"/>
      <c r="D280" s="625" t="s">
        <v>589</v>
      </c>
      <c r="E280" s="1512">
        <f>'FY 2020'!R196</f>
        <v>0</v>
      </c>
      <c r="F280" s="1513"/>
      <c r="G280" s="1741">
        <f>'FY 2020'!N196</f>
        <v>2</v>
      </c>
      <c r="H280" s="1741"/>
      <c r="I280" s="743"/>
      <c r="J280" s="744"/>
      <c r="K280" s="347"/>
    </row>
    <row r="281" spans="1:11" ht="23.25" customHeight="1" x14ac:dyDescent="0.25">
      <c r="B281" s="1938" t="s">
        <v>518</v>
      </c>
      <c r="C281" s="1938"/>
      <c r="D281" s="625" t="s">
        <v>589</v>
      </c>
      <c r="E281" s="1741">
        <f>'FY 2020'!R193</f>
        <v>0</v>
      </c>
      <c r="F281" s="1741"/>
      <c r="G281" s="1741">
        <f>'FY 2020'!N193</f>
        <v>0</v>
      </c>
      <c r="H281" s="1741"/>
      <c r="I281" s="626">
        <v>0</v>
      </c>
      <c r="J281" s="619" t="s">
        <v>212</v>
      </c>
      <c r="K281" s="347"/>
    </row>
    <row r="282" spans="1:11" ht="15" x14ac:dyDescent="0.25">
      <c r="B282" s="49"/>
      <c r="C282" s="49"/>
      <c r="D282" s="49"/>
      <c r="E282" s="49"/>
      <c r="F282" s="49"/>
      <c r="G282" s="49"/>
      <c r="H282" s="49"/>
      <c r="I282" s="49"/>
      <c r="J282" s="49"/>
      <c r="K282" s="49"/>
    </row>
    <row r="283" spans="1:11" ht="15" x14ac:dyDescent="0.25">
      <c r="B283" s="51" t="s">
        <v>709</v>
      </c>
      <c r="C283" s="49"/>
      <c r="D283" s="49"/>
      <c r="E283" s="49"/>
      <c r="F283" s="49"/>
      <c r="G283" s="49"/>
      <c r="H283" s="49"/>
      <c r="I283" s="49"/>
      <c r="J283" s="49"/>
      <c r="K283" s="56" t="e">
        <f>ThisPage</f>
        <v>#NAME?</v>
      </c>
    </row>
    <row r="284" spans="1:11" ht="15" x14ac:dyDescent="0.25">
      <c r="B284" s="49" t="s">
        <v>444</v>
      </c>
      <c r="C284" s="49"/>
      <c r="D284" s="49"/>
      <c r="E284" s="49"/>
      <c r="F284" s="49"/>
      <c r="G284" s="49"/>
      <c r="H284" s="49"/>
      <c r="I284" s="49"/>
      <c r="J284" s="49"/>
      <c r="K284" s="49"/>
    </row>
    <row r="285" spans="1:11" ht="7.15" customHeight="1" x14ac:dyDescent="0.25">
      <c r="B285" s="49"/>
      <c r="C285" s="49"/>
      <c r="D285" s="49"/>
      <c r="E285" s="49"/>
      <c r="F285" s="49"/>
      <c r="G285" s="49"/>
      <c r="H285" s="49"/>
      <c r="I285" s="49"/>
      <c r="J285" s="49"/>
      <c r="K285" s="49"/>
    </row>
    <row r="286" spans="1:11" ht="19.7" customHeight="1" x14ac:dyDescent="0.25">
      <c r="B286" s="1222" t="s">
        <v>715</v>
      </c>
      <c r="C286" s="1222"/>
      <c r="D286" s="1222"/>
      <c r="E286" s="1222"/>
      <c r="F286" s="1222"/>
      <c r="G286" s="1222"/>
      <c r="H286" s="1222"/>
      <c r="I286" s="1222"/>
      <c r="J286" s="1222"/>
      <c r="K286" s="66" t="e">
        <f>ThisPage</f>
        <v>#NAME?</v>
      </c>
    </row>
    <row r="287" spans="1:11" ht="21" customHeight="1" x14ac:dyDescent="0.25">
      <c r="B287" s="568" t="s">
        <v>97</v>
      </c>
      <c r="C287" s="568" t="s">
        <v>96</v>
      </c>
      <c r="D287" s="568" t="s">
        <v>95</v>
      </c>
      <c r="E287" s="1824" t="s">
        <v>710</v>
      </c>
      <c r="F287" s="1824"/>
      <c r="G287" s="1824"/>
      <c r="H287" s="1824"/>
      <c r="I287" s="1824"/>
      <c r="J287" s="568" t="s">
        <v>94</v>
      </c>
      <c r="K287" s="161"/>
    </row>
    <row r="288" spans="1:11" ht="26.25" customHeight="1" x14ac:dyDescent="0.25">
      <c r="B288" s="569"/>
      <c r="C288" s="562"/>
      <c r="D288" s="564"/>
      <c r="E288" s="1582"/>
      <c r="F288" s="1582"/>
      <c r="G288" s="1582"/>
      <c r="H288" s="1582"/>
      <c r="I288" s="1582"/>
      <c r="J288" s="564"/>
      <c r="K288" s="168"/>
    </row>
    <row r="289" spans="2:11" ht="22.5" customHeight="1" x14ac:dyDescent="0.25">
      <c r="B289" s="49"/>
      <c r="C289" s="49"/>
      <c r="D289" s="49"/>
      <c r="E289" s="49"/>
      <c r="F289" s="49"/>
      <c r="G289" s="49"/>
      <c r="H289" s="49"/>
      <c r="I289" s="49"/>
      <c r="J289" s="49"/>
      <c r="K289" s="49"/>
    </row>
    <row r="290" spans="2:11" ht="15" x14ac:dyDescent="0.25">
      <c r="B290" s="51" t="s">
        <v>313</v>
      </c>
      <c r="C290" s="49"/>
      <c r="D290" s="49"/>
      <c r="E290" s="49"/>
      <c r="F290" s="49"/>
      <c r="G290" s="49"/>
      <c r="H290" s="49"/>
      <c r="I290" s="49"/>
      <c r="J290" s="49"/>
      <c r="K290" s="56" t="e">
        <f>ThisPage</f>
        <v>#NAME?</v>
      </c>
    </row>
    <row r="291" spans="2:11" ht="14.25" customHeight="1" x14ac:dyDescent="0.25">
      <c r="B291" s="1412" t="s">
        <v>319</v>
      </c>
      <c r="C291" s="1412"/>
      <c r="D291" s="1412"/>
      <c r="E291" s="1412"/>
      <c r="F291" s="1412"/>
      <c r="G291" s="1412"/>
      <c r="H291" s="1412"/>
      <c r="I291" s="1412"/>
      <c r="J291" s="1412"/>
      <c r="K291" s="191"/>
    </row>
    <row r="292" spans="2:11" ht="14.25" customHeight="1" x14ac:dyDescent="0.25">
      <c r="B292" s="1412"/>
      <c r="C292" s="1412"/>
      <c r="D292" s="1412"/>
      <c r="E292" s="1412"/>
      <c r="F292" s="1412"/>
      <c r="G292" s="1412"/>
      <c r="H292" s="1412"/>
      <c r="I292" s="1412"/>
      <c r="J292" s="1412"/>
      <c r="K292" s="191"/>
    </row>
    <row r="293" spans="2:11" ht="15" x14ac:dyDescent="0.25">
      <c r="B293" s="1412"/>
      <c r="C293" s="1412"/>
      <c r="D293" s="1412"/>
      <c r="E293" s="1412"/>
      <c r="F293" s="1412"/>
      <c r="G293" s="1412"/>
      <c r="H293" s="1412"/>
      <c r="I293" s="1412"/>
      <c r="J293" s="1412"/>
      <c r="K293" s="49"/>
    </row>
    <row r="294" spans="2:11" ht="19.7" customHeight="1" x14ac:dyDescent="0.25">
      <c r="B294" s="1222" t="s">
        <v>717</v>
      </c>
      <c r="C294" s="1222"/>
      <c r="D294" s="1222"/>
      <c r="E294" s="1222"/>
      <c r="F294" s="1222"/>
      <c r="G294" s="1222"/>
      <c r="H294" s="1222"/>
      <c r="I294" s="1222"/>
      <c r="J294" s="1222"/>
      <c r="K294" s="66"/>
    </row>
    <row r="295" spans="2:11" ht="15" x14ac:dyDescent="0.25">
      <c r="B295" s="1522" t="s">
        <v>78</v>
      </c>
      <c r="C295" s="1523"/>
      <c r="D295" s="1793" t="s">
        <v>99</v>
      </c>
      <c r="E295" s="1793"/>
      <c r="F295" s="1793" t="s">
        <v>91</v>
      </c>
      <c r="G295" s="1793"/>
      <c r="H295" s="1522" t="s">
        <v>98</v>
      </c>
      <c r="I295" s="1640"/>
      <c r="J295" s="1640"/>
      <c r="K295" s="165"/>
    </row>
    <row r="296" spans="2:11" ht="15" x14ac:dyDescent="0.25">
      <c r="B296" s="1798" t="s">
        <v>548</v>
      </c>
      <c r="C296" s="1799"/>
      <c r="D296" s="1795"/>
      <c r="E296" s="1795"/>
      <c r="F296" s="1795"/>
      <c r="G296" s="1795"/>
      <c r="H296" s="1903"/>
      <c r="I296" s="1904"/>
      <c r="J296" s="1904"/>
      <c r="K296" s="187"/>
    </row>
    <row r="297" spans="2:11" ht="15" x14ac:dyDescent="0.25">
      <c r="B297" s="1939" t="s">
        <v>247</v>
      </c>
      <c r="C297" s="1940"/>
      <c r="D297" s="1796"/>
      <c r="E297" s="1797"/>
      <c r="F297" s="1797"/>
      <c r="G297" s="1797"/>
      <c r="H297" s="1800"/>
      <c r="I297" s="1801"/>
      <c r="J297" s="1801"/>
      <c r="K297" s="187"/>
    </row>
    <row r="298" spans="2:11" ht="15" x14ac:dyDescent="0.25">
      <c r="B298" s="1798" t="s">
        <v>248</v>
      </c>
      <c r="C298" s="1799"/>
      <c r="D298" s="1795"/>
      <c r="E298" s="1795"/>
      <c r="F298" s="1795"/>
      <c r="G298" s="1795"/>
      <c r="H298" s="1903"/>
      <c r="I298" s="1904"/>
      <c r="J298" s="1904"/>
      <c r="K298" s="187"/>
    </row>
    <row r="299" spans="2:11" ht="15" x14ac:dyDescent="0.25">
      <c r="B299" s="1798" t="s">
        <v>249</v>
      </c>
      <c r="C299" s="1799"/>
      <c r="D299" s="1795"/>
      <c r="E299" s="1795"/>
      <c r="F299" s="1795"/>
      <c r="G299" s="1795"/>
      <c r="H299" s="1933"/>
      <c r="I299" s="1934"/>
      <c r="J299" s="1934"/>
      <c r="K299" s="187"/>
    </row>
    <row r="300" spans="2:11" ht="15" x14ac:dyDescent="0.25">
      <c r="B300" s="1798" t="s">
        <v>250</v>
      </c>
      <c r="C300" s="1799"/>
      <c r="D300" s="1795"/>
      <c r="E300" s="1795"/>
      <c r="F300" s="1795"/>
      <c r="G300" s="1795"/>
      <c r="H300" s="1903"/>
      <c r="I300" s="1904"/>
      <c r="J300" s="1904"/>
      <c r="K300" s="187"/>
    </row>
    <row r="301" spans="2:11" ht="15" x14ac:dyDescent="0.25">
      <c r="B301" s="49"/>
      <c r="C301" s="49"/>
      <c r="D301" s="49"/>
      <c r="E301" s="49"/>
      <c r="F301" s="49"/>
      <c r="G301" s="49"/>
      <c r="H301" s="49"/>
      <c r="I301" s="49"/>
      <c r="J301" s="49"/>
      <c r="K301" s="150"/>
    </row>
    <row r="302" spans="2:11" ht="15" x14ac:dyDescent="0.25">
      <c r="B302" s="51" t="s">
        <v>314</v>
      </c>
      <c r="C302" s="49"/>
      <c r="D302" s="49"/>
      <c r="E302" s="49"/>
      <c r="F302" s="49"/>
      <c r="G302" s="49"/>
      <c r="H302" s="49"/>
      <c r="I302" s="49"/>
      <c r="J302" s="49"/>
      <c r="K302" s="56" t="e">
        <f>ThisPage</f>
        <v>#NAME?</v>
      </c>
    </row>
    <row r="303" spans="2:11" ht="24" customHeight="1" x14ac:dyDescent="0.25">
      <c r="B303" s="1344" t="s">
        <v>315</v>
      </c>
      <c r="C303" s="1344"/>
      <c r="D303" s="1344"/>
      <c r="E303" s="1344"/>
      <c r="F303" s="1344"/>
      <c r="G303" s="1344"/>
      <c r="H303" s="1344"/>
      <c r="I303" s="1344"/>
      <c r="J303" s="1344"/>
      <c r="K303" s="134"/>
    </row>
    <row r="304" spans="2:11" ht="15" x14ac:dyDescent="0.25">
      <c r="B304" s="1222" t="s">
        <v>720</v>
      </c>
      <c r="C304" s="1222"/>
      <c r="D304" s="1222"/>
      <c r="E304" s="1222"/>
      <c r="F304" s="1222"/>
      <c r="G304" s="1222"/>
      <c r="H304" s="1222"/>
      <c r="I304" s="1222"/>
      <c r="J304" s="1222"/>
      <c r="K304" s="49"/>
    </row>
    <row r="305" spans="2:11" ht="15" x14ac:dyDescent="0.25">
      <c r="B305" s="1522" t="s">
        <v>101</v>
      </c>
      <c r="C305" s="1523"/>
      <c r="D305" s="1522" t="s">
        <v>102</v>
      </c>
      <c r="E305" s="1523"/>
      <c r="F305" s="558"/>
      <c r="G305" s="1640" t="s">
        <v>100</v>
      </c>
      <c r="H305" s="1640"/>
      <c r="I305" s="1640"/>
      <c r="J305" s="554" t="s">
        <v>423</v>
      </c>
      <c r="K305" s="159" t="s">
        <v>103</v>
      </c>
    </row>
    <row r="306" spans="2:11" ht="15" x14ac:dyDescent="0.25">
      <c r="B306" s="1583"/>
      <c r="C306" s="1585"/>
      <c r="D306" s="1586"/>
      <c r="E306" s="1674"/>
      <c r="F306" s="564"/>
      <c r="G306" s="1662"/>
      <c r="H306" s="1584"/>
      <c r="I306" s="1585"/>
      <c r="J306" s="564"/>
      <c r="K306" s="188"/>
    </row>
    <row r="307" spans="2:11" ht="15" x14ac:dyDescent="0.25">
      <c r="B307" s="1583"/>
      <c r="C307" s="1585"/>
      <c r="D307" s="1583"/>
      <c r="E307" s="1585"/>
      <c r="F307" s="571"/>
      <c r="G307" s="1905"/>
      <c r="H307" s="1906"/>
      <c r="I307" s="1907"/>
      <c r="J307" s="572"/>
      <c r="K307" s="188"/>
    </row>
    <row r="308" spans="2:11" ht="15" x14ac:dyDescent="0.25">
      <c r="B308" s="1583"/>
      <c r="C308" s="1585"/>
      <c r="D308" s="1583"/>
      <c r="E308" s="1585"/>
      <c r="F308" s="564"/>
      <c r="G308" s="1583"/>
      <c r="H308" s="1584"/>
      <c r="I308" s="1585"/>
      <c r="J308" s="564"/>
      <c r="K308" s="188"/>
    </row>
    <row r="309" spans="2:11" ht="15" x14ac:dyDescent="0.25">
      <c r="B309" s="49"/>
      <c r="C309" s="49"/>
      <c r="D309" s="49"/>
      <c r="E309" s="49"/>
      <c r="F309" s="49"/>
      <c r="G309" s="49"/>
      <c r="H309" s="49"/>
      <c r="I309" s="49"/>
      <c r="J309" s="49"/>
      <c r="K309" s="49"/>
    </row>
    <row r="310" spans="2:11" ht="15" x14ac:dyDescent="0.25">
      <c r="B310" s="51" t="s">
        <v>886</v>
      </c>
      <c r="C310" s="49"/>
      <c r="D310" s="49"/>
      <c r="E310" s="49"/>
      <c r="F310" s="49"/>
      <c r="G310" s="49"/>
      <c r="H310" s="49"/>
      <c r="I310" s="49"/>
      <c r="J310" s="49"/>
      <c r="K310" s="56" t="e">
        <f>ThisPage</f>
        <v>#NAME?</v>
      </c>
    </row>
    <row r="311" spans="2:11" ht="30" customHeight="1" x14ac:dyDescent="0.25">
      <c r="B311" s="1344" t="s">
        <v>859</v>
      </c>
      <c r="C311" s="1344"/>
      <c r="D311" s="1344"/>
      <c r="E311" s="1344"/>
      <c r="F311" s="1344"/>
      <c r="G311" s="1344"/>
      <c r="H311" s="1344"/>
      <c r="I311" s="1344"/>
      <c r="J311" s="1344"/>
      <c r="K311" s="1344"/>
    </row>
    <row r="312" spans="2:11" ht="15" x14ac:dyDescent="0.25">
      <c r="B312" s="1450" t="s">
        <v>858</v>
      </c>
      <c r="C312" s="1450"/>
      <c r="D312" s="1450"/>
      <c r="E312" s="1450"/>
      <c r="F312" s="1450"/>
      <c r="G312" s="1450"/>
      <c r="H312" s="1450"/>
      <c r="I312" s="1450"/>
      <c r="J312" s="1450"/>
      <c r="K312" s="738"/>
    </row>
    <row r="313" spans="2:11" ht="15" x14ac:dyDescent="0.25">
      <c r="B313" s="1222" t="s">
        <v>887</v>
      </c>
      <c r="C313" s="1222"/>
      <c r="D313" s="1222"/>
      <c r="E313" s="1222"/>
      <c r="F313" s="1222"/>
      <c r="G313" s="1222"/>
      <c r="H313" s="1222"/>
      <c r="I313" s="1222"/>
      <c r="J313" s="1222"/>
      <c r="K313" s="150"/>
    </row>
    <row r="314" spans="2:11" ht="27" customHeight="1" x14ac:dyDescent="0.25">
      <c r="B314" s="1909" t="s">
        <v>860</v>
      </c>
      <c r="C314" s="1910"/>
      <c r="D314" s="1910"/>
      <c r="E314" s="1911"/>
      <c r="F314" s="1522" t="s">
        <v>550</v>
      </c>
      <c r="G314" s="1640"/>
      <c r="H314" s="1640"/>
      <c r="I314" s="1640"/>
      <c r="J314" s="1523"/>
      <c r="K314" s="367"/>
    </row>
    <row r="315" spans="2:11" ht="15" x14ac:dyDescent="0.25">
      <c r="B315" s="1593"/>
      <c r="C315" s="1594"/>
      <c r="D315" s="1594"/>
      <c r="E315" s="1595"/>
      <c r="F315" s="749"/>
      <c r="G315" s="750"/>
      <c r="H315" s="750"/>
      <c r="I315" s="750"/>
      <c r="J315" s="751"/>
      <c r="K315" s="71"/>
    </row>
    <row r="316" spans="2:11" ht="15" x14ac:dyDescent="0.25">
      <c r="B316" s="1593"/>
      <c r="C316" s="1594"/>
      <c r="D316" s="1594"/>
      <c r="E316" s="1595"/>
      <c r="F316" s="1912"/>
      <c r="G316" s="1913"/>
      <c r="H316" s="1913"/>
      <c r="I316" s="1913"/>
      <c r="J316" s="1914"/>
      <c r="K316" s="71"/>
    </row>
    <row r="317" spans="2:11" ht="15" x14ac:dyDescent="0.25">
      <c r="B317" s="1915"/>
      <c r="C317" s="1916"/>
      <c r="D317" s="1916"/>
      <c r="E317" s="1917"/>
      <c r="F317" s="1918"/>
      <c r="G317" s="1919"/>
      <c r="H317" s="1919"/>
      <c r="I317" s="1919"/>
      <c r="J317" s="1920"/>
      <c r="K317" s="71"/>
    </row>
    <row r="318" spans="2:11" ht="15" x14ac:dyDescent="0.25">
      <c r="B318" s="49"/>
      <c r="C318" s="49"/>
      <c r="D318" s="49"/>
      <c r="E318" s="49"/>
      <c r="F318" s="49"/>
      <c r="G318" s="49"/>
      <c r="H318" s="49"/>
      <c r="I318" s="49"/>
      <c r="J318" s="49"/>
      <c r="K318" s="49"/>
    </row>
    <row r="319" spans="2:11" ht="3" customHeight="1" x14ac:dyDescent="0.25">
      <c r="B319" s="49"/>
      <c r="C319" s="49"/>
      <c r="D319" s="49"/>
      <c r="E319" s="49"/>
      <c r="F319" s="49"/>
      <c r="G319" s="49"/>
      <c r="H319" s="49"/>
      <c r="I319" s="49"/>
      <c r="J319" s="49"/>
      <c r="K319" s="49"/>
    </row>
    <row r="320" spans="2:11" ht="15" x14ac:dyDescent="0.25">
      <c r="B320" s="51" t="s">
        <v>551</v>
      </c>
      <c r="C320" s="49"/>
      <c r="D320" s="49"/>
      <c r="E320" s="49"/>
      <c r="F320" s="49"/>
      <c r="G320" s="49"/>
      <c r="H320" s="49"/>
      <c r="I320" s="49"/>
      <c r="J320" s="49"/>
      <c r="K320" s="56" t="e">
        <f>ThisPage</f>
        <v>#NAME?</v>
      </c>
    </row>
    <row r="321" spans="2:13" ht="30.75" customHeight="1" x14ac:dyDescent="0.25">
      <c r="B321" s="1412" t="s">
        <v>723</v>
      </c>
      <c r="C321" s="1412"/>
      <c r="D321" s="1412"/>
      <c r="E321" s="1412"/>
      <c r="F321" s="1412"/>
      <c r="G321" s="1412"/>
      <c r="H321" s="1412"/>
      <c r="I321" s="1412"/>
      <c r="J321" s="1412"/>
      <c r="K321" s="134"/>
    </row>
    <row r="322" spans="2:13" ht="15" x14ac:dyDescent="0.25">
      <c r="B322" s="382"/>
      <c r="C322" s="382"/>
      <c r="D322" s="382"/>
      <c r="E322" s="382"/>
      <c r="F322" s="382"/>
      <c r="G322" s="382"/>
      <c r="H322" s="382"/>
      <c r="I322" s="382"/>
      <c r="J322" s="382"/>
      <c r="K322" s="382"/>
    </row>
    <row r="323" spans="2:13" ht="15" x14ac:dyDescent="0.25">
      <c r="B323" s="1222" t="s">
        <v>722</v>
      </c>
      <c r="C323" s="1222"/>
      <c r="D323" s="1222"/>
      <c r="E323" s="1222"/>
      <c r="F323" s="1222"/>
      <c r="G323" s="1222"/>
      <c r="H323" s="1222"/>
      <c r="I323" s="1222"/>
      <c r="J323" s="1222"/>
      <c r="K323" s="150"/>
    </row>
    <row r="324" spans="2:13" x14ac:dyDescent="0.25">
      <c r="B324" s="1522" t="s">
        <v>553</v>
      </c>
      <c r="C324" s="1640"/>
      <c r="D324" s="1640"/>
      <c r="E324" s="1640"/>
      <c r="F324" s="1640"/>
      <c r="G324" s="1640"/>
      <c r="H324" s="1640"/>
      <c r="I324" s="1640"/>
      <c r="J324" s="1523"/>
      <c r="K324" s="368"/>
    </row>
    <row r="325" spans="2:13" ht="14.25" customHeight="1" x14ac:dyDescent="0.25">
      <c r="B325" s="1615" t="s">
        <v>554</v>
      </c>
      <c r="C325" s="1616"/>
      <c r="D325" s="1616"/>
      <c r="E325" s="1617"/>
      <c r="F325" s="1789"/>
      <c r="G325" s="1790"/>
      <c r="H325" s="1790"/>
      <c r="I325" s="1790"/>
      <c r="J325" s="1791"/>
      <c r="K325" s="368"/>
    </row>
    <row r="326" spans="2:13" ht="23.25" customHeight="1" x14ac:dyDescent="0.25">
      <c r="B326" s="1003" t="s">
        <v>862</v>
      </c>
      <c r="C326" s="1618"/>
      <c r="D326" s="1618"/>
      <c r="E326" s="1619"/>
      <c r="F326" s="1789"/>
      <c r="G326" s="1790"/>
      <c r="H326" s="1790"/>
      <c r="I326" s="1790"/>
      <c r="J326" s="1791"/>
      <c r="K326" s="368"/>
    </row>
    <row r="327" spans="2:13" ht="24.75" customHeight="1" x14ac:dyDescent="0.25">
      <c r="B327" s="1003" t="s">
        <v>590</v>
      </c>
      <c r="C327" s="1618"/>
      <c r="D327" s="1618"/>
      <c r="E327" s="1619"/>
      <c r="F327" s="567"/>
      <c r="G327" s="1748"/>
      <c r="H327" s="1748"/>
      <c r="I327" s="1748"/>
      <c r="J327" s="1749"/>
      <c r="K327" s="368"/>
    </row>
    <row r="328" spans="2:13" ht="36.75" customHeight="1" x14ac:dyDescent="0.25">
      <c r="B328" s="1545" t="s">
        <v>861</v>
      </c>
      <c r="C328" s="1546"/>
      <c r="D328" s="568" t="s">
        <v>1</v>
      </c>
      <c r="E328" s="1811" t="s">
        <v>485</v>
      </c>
      <c r="F328" s="1811"/>
      <c r="G328" s="1811" t="s">
        <v>913</v>
      </c>
      <c r="H328" s="1811"/>
      <c r="I328" s="1522" t="s">
        <v>909</v>
      </c>
      <c r="J328" s="1523"/>
      <c r="K328" s="368"/>
    </row>
    <row r="329" spans="2:13" x14ac:dyDescent="0.25">
      <c r="B329" s="1545"/>
      <c r="C329" s="1546"/>
      <c r="D329" s="566" t="s">
        <v>27</v>
      </c>
      <c r="E329" s="1936"/>
      <c r="F329" s="1937"/>
      <c r="G329" s="1908"/>
      <c r="H329" s="1908"/>
      <c r="I329" s="1593"/>
      <c r="J329" s="1595"/>
      <c r="K329" s="368"/>
    </row>
    <row r="330" spans="2:13" x14ac:dyDescent="0.25">
      <c r="B330" s="779"/>
      <c r="C330" s="779"/>
      <c r="D330" s="780"/>
      <c r="E330" s="781"/>
      <c r="F330" s="782"/>
      <c r="G330" s="783"/>
      <c r="H330" s="784"/>
      <c r="I330" s="784"/>
      <c r="J330" s="784"/>
      <c r="K330" s="368"/>
    </row>
    <row r="331" spans="2:13" ht="15" x14ac:dyDescent="0.25">
      <c r="B331" s="49"/>
      <c r="C331" s="49"/>
      <c r="D331" s="49"/>
      <c r="E331" s="49"/>
      <c r="F331" s="49"/>
      <c r="G331" s="49"/>
      <c r="H331" s="49"/>
      <c r="I331" s="49"/>
      <c r="J331" s="49"/>
      <c r="K331" s="150"/>
    </row>
    <row r="332" spans="2:13" ht="15" x14ac:dyDescent="0.25">
      <c r="B332" s="51" t="s">
        <v>864</v>
      </c>
      <c r="C332" s="49"/>
      <c r="D332" s="49"/>
      <c r="E332" s="49"/>
      <c r="F332" s="49"/>
      <c r="G332" s="49"/>
      <c r="H332" s="49"/>
      <c r="I332" s="49"/>
      <c r="J332" s="49"/>
      <c r="K332" s="56" t="e">
        <f>ThisPage</f>
        <v>#NAME?</v>
      </c>
    </row>
    <row r="333" spans="2:13" ht="32.25" customHeight="1" x14ac:dyDescent="0.25">
      <c r="B333" s="1412" t="s">
        <v>871</v>
      </c>
      <c r="C333" s="1412"/>
      <c r="D333" s="1412"/>
      <c r="E333" s="1412"/>
      <c r="F333" s="1412"/>
      <c r="G333" s="1412"/>
      <c r="H333" s="1412"/>
      <c r="I333" s="1412"/>
      <c r="J333" s="1412"/>
      <c r="K333" s="191"/>
    </row>
    <row r="334" spans="2:13" ht="15" x14ac:dyDescent="0.25">
      <c r="B334" s="49"/>
      <c r="C334" s="49"/>
      <c r="D334" s="49"/>
      <c r="E334" s="49"/>
      <c r="F334" s="49"/>
      <c r="G334" s="49"/>
      <c r="H334" s="49"/>
      <c r="I334" s="49"/>
      <c r="J334" s="49"/>
      <c r="K334" s="49"/>
    </row>
    <row r="335" spans="2:13" ht="35.25" customHeight="1" x14ac:dyDescent="0.25">
      <c r="B335" s="1290" t="s">
        <v>914</v>
      </c>
      <c r="C335" s="1290"/>
      <c r="D335" s="1290"/>
      <c r="E335" s="1290"/>
      <c r="F335" s="1290"/>
      <c r="G335" s="1290"/>
      <c r="H335" s="1290"/>
      <c r="I335" s="1290"/>
      <c r="J335" s="1290"/>
      <c r="K335" s="1290"/>
      <c r="L335" s="1290"/>
      <c r="M335" s="1290"/>
    </row>
    <row r="336" spans="2:13" ht="26.25" customHeight="1" x14ac:dyDescent="0.25">
      <c r="B336" s="1811" t="s">
        <v>870</v>
      </c>
      <c r="C336" s="1811"/>
      <c r="D336" s="1811"/>
      <c r="E336" s="1811"/>
      <c r="F336" s="1812" t="s">
        <v>912</v>
      </c>
      <c r="G336" s="1935"/>
      <c r="H336" s="1935"/>
      <c r="I336" s="1935"/>
      <c r="J336" s="1813"/>
      <c r="K336" s="367"/>
    </row>
    <row r="337" spans="2:11" ht="15" x14ac:dyDescent="0.25">
      <c r="B337" s="1278" t="s">
        <v>865</v>
      </c>
      <c r="C337" s="1278"/>
      <c r="D337" s="1278"/>
      <c r="E337" s="1278"/>
      <c r="F337" s="1826"/>
      <c r="G337" s="1827"/>
      <c r="H337" s="1827"/>
      <c r="I337" s="1827"/>
      <c r="J337" s="1828"/>
      <c r="K337" s="126"/>
    </row>
    <row r="338" spans="2:11" ht="15" x14ac:dyDescent="0.25">
      <c r="B338" s="1278" t="s">
        <v>867</v>
      </c>
      <c r="C338" s="1278"/>
      <c r="D338" s="1278"/>
      <c r="E338" s="1278"/>
      <c r="F338" s="1826"/>
      <c r="G338" s="1827"/>
      <c r="H338" s="1827"/>
      <c r="I338" s="1827"/>
      <c r="J338" s="1828"/>
      <c r="K338" s="126"/>
    </row>
    <row r="339" spans="2:11" ht="15" x14ac:dyDescent="0.25">
      <c r="B339" s="1278" t="s">
        <v>868</v>
      </c>
      <c r="C339" s="1278"/>
      <c r="D339" s="1278"/>
      <c r="E339" s="1278"/>
      <c r="F339" s="851"/>
      <c r="G339" s="1839"/>
      <c r="H339" s="1839"/>
      <c r="I339" s="1839"/>
      <c r="J339" s="1839"/>
      <c r="K339" s="126"/>
    </row>
    <row r="340" spans="2:11" ht="15" x14ac:dyDescent="0.25">
      <c r="B340" s="817"/>
      <c r="C340" s="817"/>
      <c r="D340" s="817"/>
      <c r="E340" s="817"/>
      <c r="F340" s="818"/>
      <c r="G340" s="816"/>
      <c r="H340" s="819"/>
      <c r="I340" s="818"/>
      <c r="J340" s="818"/>
      <c r="K340" s="126"/>
    </row>
    <row r="341" spans="2:11" ht="15.75" customHeight="1" x14ac:dyDescent="0.25">
      <c r="B341" s="150"/>
      <c r="C341" s="150"/>
      <c r="D341" s="150"/>
      <c r="E341" s="150"/>
      <c r="F341" s="150"/>
      <c r="G341" s="150"/>
      <c r="H341" s="150"/>
      <c r="I341" s="150"/>
      <c r="J341" s="150"/>
      <c r="K341" s="49"/>
    </row>
    <row r="342" spans="2:11" ht="15" x14ac:dyDescent="0.25">
      <c r="B342" s="51" t="s">
        <v>317</v>
      </c>
      <c r="C342" s="49"/>
      <c r="D342" s="49"/>
      <c r="E342" s="49"/>
      <c r="F342" s="49"/>
      <c r="G342" s="49"/>
      <c r="H342" s="49"/>
      <c r="I342" s="49"/>
      <c r="J342" s="49"/>
      <c r="K342" s="56" t="e">
        <f>ThisPage</f>
        <v>#NAME?</v>
      </c>
    </row>
    <row r="343" spans="2:11" ht="15" x14ac:dyDescent="0.25">
      <c r="B343" s="1304" t="s">
        <v>747</v>
      </c>
      <c r="C343" s="1304"/>
      <c r="D343" s="1304"/>
      <c r="E343" s="1304"/>
      <c r="F343" s="1304"/>
      <c r="G343" s="1304"/>
      <c r="H343" s="1304"/>
      <c r="I343" s="1304"/>
      <c r="J343" s="1304"/>
      <c r="K343" s="1304"/>
    </row>
    <row r="344" spans="2:11" ht="15" x14ac:dyDescent="0.25">
      <c r="B344" s="49"/>
      <c r="C344" s="49"/>
      <c r="D344" s="49"/>
      <c r="E344" s="49"/>
      <c r="F344" s="49"/>
      <c r="G344" s="49"/>
      <c r="H344" s="49"/>
      <c r="I344" s="49"/>
      <c r="J344" s="49"/>
      <c r="K344" s="49"/>
    </row>
    <row r="345" spans="2:11" ht="15" x14ac:dyDescent="0.25">
      <c r="B345" s="51" t="s">
        <v>323</v>
      </c>
      <c r="C345" s="49"/>
      <c r="D345" s="49"/>
      <c r="E345" s="49"/>
      <c r="F345" s="49"/>
      <c r="G345" s="49"/>
      <c r="H345" s="49"/>
      <c r="I345" s="49"/>
      <c r="J345" s="49"/>
      <c r="K345" s="56" t="e">
        <f>ThisPage</f>
        <v>#NAME?</v>
      </c>
    </row>
    <row r="346" spans="2:11" ht="36" customHeight="1" x14ac:dyDescent="0.25">
      <c r="B346" s="1344" t="s">
        <v>744</v>
      </c>
      <c r="C346" s="1344"/>
      <c r="D346" s="1344"/>
      <c r="E346" s="1344"/>
      <c r="F346" s="1344"/>
      <c r="G346" s="1344"/>
      <c r="H346" s="1344"/>
      <c r="I346" s="1344"/>
      <c r="J346" s="1344"/>
      <c r="K346" s="1344"/>
    </row>
    <row r="347" spans="2:11" ht="15" x14ac:dyDescent="0.25">
      <c r="B347" s="1683" t="s">
        <v>653</v>
      </c>
      <c r="C347" s="1684"/>
      <c r="D347" s="1684"/>
      <c r="E347" s="1684"/>
      <c r="F347" s="1684"/>
      <c r="G347" s="1685"/>
      <c r="H347" s="573" t="s">
        <v>445</v>
      </c>
      <c r="I347" s="583" t="s">
        <v>445</v>
      </c>
      <c r="J347" s="574"/>
      <c r="K347" s="49"/>
    </row>
    <row r="348" spans="2:11" ht="15" x14ac:dyDescent="0.25">
      <c r="B348" s="49"/>
      <c r="C348" s="49"/>
      <c r="D348" s="49"/>
      <c r="E348" s="49"/>
      <c r="F348" s="49"/>
      <c r="G348" s="49"/>
      <c r="H348" s="49"/>
      <c r="I348" s="49"/>
      <c r="J348" s="49"/>
      <c r="K348" s="49"/>
    </row>
    <row r="349" spans="2:11" ht="15.75" thickBot="1" x14ac:dyDescent="0.3">
      <c r="B349" s="1269" t="s">
        <v>739</v>
      </c>
      <c r="C349" s="1269"/>
      <c r="D349" s="1269"/>
      <c r="E349" s="1269"/>
      <c r="F349" s="1269"/>
      <c r="G349" s="1269"/>
      <c r="H349" s="1269"/>
      <c r="I349" s="1269"/>
      <c r="J349" s="1269"/>
      <c r="K349" s="66" t="e">
        <f>ThisPage</f>
        <v>#NAME?</v>
      </c>
    </row>
    <row r="350" spans="2:11" ht="15" thickBot="1" x14ac:dyDescent="0.3">
      <c r="B350" s="580" t="s">
        <v>108</v>
      </c>
      <c r="C350" s="581" t="s">
        <v>109</v>
      </c>
      <c r="D350" s="581" t="s">
        <v>617</v>
      </c>
      <c r="E350" s="1948" t="s">
        <v>110</v>
      </c>
      <c r="F350" s="1948"/>
      <c r="G350" s="1948"/>
      <c r="H350" s="582" t="s">
        <v>279</v>
      </c>
      <c r="I350" s="1949" t="s">
        <v>279</v>
      </c>
      <c r="J350" s="1950"/>
      <c r="K350" s="576"/>
    </row>
    <row r="351" spans="2:11" x14ac:dyDescent="0.25">
      <c r="B351" s="609"/>
      <c r="C351" s="596"/>
      <c r="D351" s="593"/>
      <c r="E351" s="1951"/>
      <c r="F351" s="1951"/>
      <c r="G351" s="1951"/>
      <c r="H351" s="597"/>
      <c r="I351" s="584"/>
      <c r="J351" s="585"/>
      <c r="K351" s="575"/>
    </row>
    <row r="352" spans="2:11" x14ac:dyDescent="0.25">
      <c r="B352" s="610"/>
      <c r="C352" s="598"/>
      <c r="D352" s="594"/>
      <c r="E352" s="1836"/>
      <c r="F352" s="1836"/>
      <c r="G352" s="1836"/>
      <c r="H352" s="599"/>
      <c r="I352" s="586"/>
      <c r="J352" s="587"/>
      <c r="K352" s="575"/>
    </row>
    <row r="353" spans="2:11" x14ac:dyDescent="0.25">
      <c r="B353" s="610"/>
      <c r="C353" s="598"/>
      <c r="D353" s="594"/>
      <c r="E353" s="1836"/>
      <c r="F353" s="1836"/>
      <c r="G353" s="1836"/>
      <c r="H353" s="599"/>
      <c r="I353" s="586"/>
      <c r="J353" s="587"/>
      <c r="K353" s="575"/>
    </row>
    <row r="354" spans="2:11" ht="15" thickBot="1" x14ac:dyDescent="0.3">
      <c r="B354" s="611"/>
      <c r="C354" s="602"/>
      <c r="D354" s="595"/>
      <c r="E354" s="1837"/>
      <c r="F354" s="1837"/>
      <c r="G354" s="1837"/>
      <c r="H354" s="603"/>
      <c r="I354" s="588"/>
      <c r="J354" s="589"/>
      <c r="K354" s="575"/>
    </row>
    <row r="355" spans="2:11" x14ac:dyDescent="0.25">
      <c r="B355" s="609"/>
      <c r="C355" s="596"/>
      <c r="D355" s="593"/>
      <c r="E355" s="1951"/>
      <c r="F355" s="1951"/>
      <c r="G355" s="1951"/>
      <c r="H355" s="597"/>
      <c r="I355" s="584"/>
      <c r="J355" s="585"/>
      <c r="K355" s="575"/>
    </row>
    <row r="356" spans="2:11" x14ac:dyDescent="0.25">
      <c r="B356" s="610"/>
      <c r="C356" s="598"/>
      <c r="D356" s="594"/>
      <c r="E356" s="1835"/>
      <c r="F356" s="1835"/>
      <c r="G356" s="1835"/>
      <c r="H356" s="601"/>
      <c r="I356" s="586"/>
      <c r="J356" s="587"/>
      <c r="K356" s="575"/>
    </row>
    <row r="357" spans="2:11" x14ac:dyDescent="0.25">
      <c r="B357" s="610"/>
      <c r="C357" s="598"/>
      <c r="D357" s="594"/>
      <c r="E357" s="1836"/>
      <c r="F357" s="1836"/>
      <c r="G357" s="1836"/>
      <c r="H357" s="599"/>
      <c r="I357" s="586"/>
      <c r="J357" s="587"/>
      <c r="K357" s="575"/>
    </row>
    <row r="358" spans="2:11" ht="15" thickBot="1" x14ac:dyDescent="0.3">
      <c r="B358" s="611"/>
      <c r="C358" s="602"/>
      <c r="D358" s="595"/>
      <c r="E358" s="1837"/>
      <c r="F358" s="1837"/>
      <c r="G358" s="1837"/>
      <c r="H358" s="603"/>
      <c r="I358" s="588"/>
      <c r="J358" s="589"/>
      <c r="K358" s="575"/>
    </row>
    <row r="359" spans="2:11" x14ac:dyDescent="0.25">
      <c r="B359" s="609"/>
      <c r="C359" s="596"/>
      <c r="D359" s="593"/>
      <c r="E359" s="1829"/>
      <c r="F359" s="1829"/>
      <c r="G359" s="1829"/>
      <c r="H359" s="597"/>
      <c r="I359" s="584"/>
      <c r="J359" s="585"/>
      <c r="K359" s="575"/>
    </row>
    <row r="360" spans="2:11" x14ac:dyDescent="0.25">
      <c r="B360" s="610"/>
      <c r="C360" s="598"/>
      <c r="D360" s="594"/>
      <c r="E360" s="1830"/>
      <c r="F360" s="1830"/>
      <c r="G360" s="1830"/>
      <c r="H360" s="599"/>
      <c r="I360" s="586"/>
      <c r="J360" s="587"/>
      <c r="K360" s="575"/>
    </row>
    <row r="361" spans="2:11" x14ac:dyDescent="0.25">
      <c r="B361" s="610"/>
      <c r="C361" s="598"/>
      <c r="D361" s="594"/>
      <c r="E361" s="1830"/>
      <c r="F361" s="1830"/>
      <c r="G361" s="1830"/>
      <c r="H361" s="600"/>
      <c r="I361" s="586"/>
      <c r="J361" s="587"/>
      <c r="K361" s="575"/>
    </row>
    <row r="362" spans="2:11" ht="15.75" thickBot="1" x14ac:dyDescent="0.3">
      <c r="B362" s="611"/>
      <c r="C362" s="602"/>
      <c r="D362" s="595"/>
      <c r="E362" s="1963"/>
      <c r="F362" s="1963"/>
      <c r="G362" s="1963"/>
      <c r="H362" s="603"/>
      <c r="I362" s="588"/>
      <c r="J362" s="589"/>
      <c r="K362" s="76"/>
    </row>
    <row r="363" spans="2:11" ht="15" x14ac:dyDescent="0.25">
      <c r="B363" s="486"/>
      <c r="C363" s="577"/>
      <c r="D363" s="578"/>
      <c r="E363" s="579"/>
      <c r="F363" s="579"/>
      <c r="G363" s="579"/>
      <c r="H363" s="575"/>
      <c r="I363" s="590"/>
      <c r="J363" s="591"/>
      <c r="K363" s="552"/>
    </row>
    <row r="364" spans="2:11" ht="15" x14ac:dyDescent="0.25">
      <c r="B364" s="51" t="s">
        <v>327</v>
      </c>
      <c r="C364" s="49"/>
      <c r="D364" s="49"/>
      <c r="E364" s="49"/>
      <c r="F364" s="49"/>
      <c r="G364" s="49"/>
      <c r="H364" s="49"/>
      <c r="I364" s="49"/>
      <c r="J364" s="49"/>
      <c r="K364" s="56" t="e">
        <f>ThisPage</f>
        <v>#NAME?</v>
      </c>
    </row>
    <row r="365" spans="2:11" ht="31.5" customHeight="1" x14ac:dyDescent="0.25">
      <c r="B365" s="1845" t="s">
        <v>748</v>
      </c>
      <c r="C365" s="1845"/>
      <c r="D365" s="1845"/>
      <c r="E365" s="1845"/>
      <c r="F365" s="1845"/>
      <c r="G365" s="1845"/>
      <c r="H365" s="1845"/>
      <c r="I365" s="1845"/>
      <c r="J365" s="1845"/>
      <c r="K365" s="191"/>
    </row>
    <row r="366" spans="2:11" ht="15" x14ac:dyDescent="0.25">
      <c r="B366" s="1831" t="s">
        <v>654</v>
      </c>
      <c r="C366" s="1831"/>
      <c r="D366" s="1831"/>
      <c r="E366" s="1831"/>
      <c r="F366" s="1831"/>
      <c r="G366" s="1831"/>
      <c r="H366" s="823" t="s">
        <v>445</v>
      </c>
      <c r="I366" s="824" t="s">
        <v>445</v>
      </c>
      <c r="J366" s="823" t="s">
        <v>230</v>
      </c>
      <c r="K366" s="49"/>
    </row>
    <row r="367" spans="2:11" ht="15" x14ac:dyDescent="0.25">
      <c r="B367" s="1838"/>
      <c r="C367" s="1838"/>
      <c r="D367" s="1952"/>
      <c r="E367" s="1952"/>
      <c r="F367" s="1952"/>
      <c r="G367" s="1952"/>
      <c r="H367" s="1952"/>
      <c r="I367" s="1952"/>
      <c r="J367" s="1952"/>
      <c r="K367" s="49"/>
    </row>
    <row r="368" spans="2:11" ht="15.75" thickBot="1" x14ac:dyDescent="0.3">
      <c r="B368" s="1222" t="s">
        <v>740</v>
      </c>
      <c r="C368" s="1222"/>
      <c r="D368" s="1222"/>
      <c r="E368" s="1222"/>
      <c r="F368" s="1222"/>
      <c r="G368" s="1222"/>
      <c r="H368" s="1222"/>
      <c r="I368" s="1222"/>
      <c r="J368" s="1222"/>
      <c r="K368" s="66" t="e">
        <f>ThisPage</f>
        <v>#NAME?</v>
      </c>
    </row>
    <row r="369" spans="2:11" ht="15.75" thickBot="1" x14ac:dyDescent="0.3">
      <c r="B369" s="580" t="s">
        <v>108</v>
      </c>
      <c r="C369" s="581" t="s">
        <v>109</v>
      </c>
      <c r="D369" s="581" t="s">
        <v>617</v>
      </c>
      <c r="E369" s="1948" t="s">
        <v>110</v>
      </c>
      <c r="F369" s="1948"/>
      <c r="G369" s="1948"/>
      <c r="H369" s="582" t="s">
        <v>279</v>
      </c>
      <c r="I369" s="1949" t="s">
        <v>279</v>
      </c>
      <c r="J369" s="1950"/>
      <c r="K369" s="66"/>
    </row>
    <row r="370" spans="2:11" ht="15" x14ac:dyDescent="0.25">
      <c r="B370" s="609"/>
      <c r="C370" s="596"/>
      <c r="D370" s="593"/>
      <c r="E370" s="1957"/>
      <c r="F370" s="1958"/>
      <c r="G370" s="1959"/>
      <c r="H370" s="597"/>
      <c r="I370" s="584"/>
      <c r="J370" s="585"/>
      <c r="K370" s="66"/>
    </row>
    <row r="371" spans="2:11" ht="15" x14ac:dyDescent="0.25">
      <c r="B371" s="610"/>
      <c r="C371" s="598"/>
      <c r="D371" s="594"/>
      <c r="E371" s="1960"/>
      <c r="F371" s="1961"/>
      <c r="G371" s="1962"/>
      <c r="H371" s="599"/>
      <c r="I371" s="586"/>
      <c r="J371" s="587"/>
      <c r="K371" s="66"/>
    </row>
    <row r="372" spans="2:11" ht="15" x14ac:dyDescent="0.25">
      <c r="B372" s="610"/>
      <c r="C372" s="598"/>
      <c r="D372" s="594"/>
      <c r="E372" s="1832"/>
      <c r="F372" s="1833"/>
      <c r="G372" s="1834"/>
      <c r="H372" s="599"/>
      <c r="I372" s="586"/>
      <c r="J372" s="587"/>
      <c r="K372" s="66"/>
    </row>
    <row r="373" spans="2:11" ht="15" x14ac:dyDescent="0.25">
      <c r="B373" s="610"/>
      <c r="C373" s="598"/>
      <c r="D373" s="594"/>
      <c r="E373" s="1832"/>
      <c r="F373" s="1833"/>
      <c r="G373" s="1834"/>
      <c r="H373" s="599"/>
      <c r="I373" s="586"/>
      <c r="J373" s="587"/>
      <c r="K373" s="66"/>
    </row>
    <row r="374" spans="2:11" ht="15.75" thickBot="1" x14ac:dyDescent="0.3">
      <c r="B374" s="611"/>
      <c r="C374" s="602"/>
      <c r="D374" s="595"/>
      <c r="E374" s="1953"/>
      <c r="F374" s="1954"/>
      <c r="G374" s="1955"/>
      <c r="H374" s="603"/>
      <c r="I374" s="588"/>
      <c r="J374" s="589"/>
      <c r="K374" s="66"/>
    </row>
    <row r="375" spans="2:11" ht="15" x14ac:dyDescent="0.25">
      <c r="B375" s="612"/>
      <c r="C375" s="604"/>
      <c r="D375" s="605"/>
      <c r="E375" s="1956"/>
      <c r="F375" s="1956"/>
      <c r="G375" s="1956"/>
      <c r="H375" s="606"/>
      <c r="I375" s="607"/>
      <c r="J375" s="608"/>
      <c r="K375" s="66"/>
    </row>
    <row r="376" spans="2:11" ht="15" x14ac:dyDescent="0.25">
      <c r="B376" s="612"/>
      <c r="C376" s="598"/>
      <c r="D376" s="594"/>
      <c r="E376" s="1835"/>
      <c r="F376" s="1835"/>
      <c r="G376" s="1835"/>
      <c r="H376" s="601"/>
      <c r="I376" s="586"/>
      <c r="J376" s="587"/>
      <c r="K376" s="66"/>
    </row>
    <row r="377" spans="2:11" ht="15" x14ac:dyDescent="0.25">
      <c r="B377" s="610"/>
      <c r="C377" s="598"/>
      <c r="D377" s="594"/>
      <c r="E377" s="1835"/>
      <c r="F377" s="1835"/>
      <c r="G377" s="1835"/>
      <c r="H377" s="599"/>
      <c r="I377" s="586"/>
      <c r="J377" s="587"/>
      <c r="K377" s="66"/>
    </row>
    <row r="378" spans="2:11" ht="15" x14ac:dyDescent="0.25">
      <c r="B378" s="612"/>
      <c r="C378" s="598"/>
      <c r="D378" s="594"/>
      <c r="E378" s="1835"/>
      <c r="F378" s="1835"/>
      <c r="G378" s="1835"/>
      <c r="H378" s="599"/>
      <c r="I378" s="586"/>
      <c r="J378" s="587"/>
      <c r="K378" s="66"/>
    </row>
    <row r="379" spans="2:11" ht="15.75" thickBot="1" x14ac:dyDescent="0.3">
      <c r="B379" s="613"/>
      <c r="C379" s="614"/>
      <c r="D379" s="615"/>
      <c r="E379" s="1942"/>
      <c r="F379" s="1942"/>
      <c r="G379" s="1942"/>
      <c r="H379" s="616"/>
      <c r="I379" s="592"/>
      <c r="J379" s="617"/>
      <c r="K379" s="66"/>
    </row>
    <row r="380" spans="2:11" ht="15" x14ac:dyDescent="0.25">
      <c r="B380" s="609"/>
      <c r="C380" s="596"/>
      <c r="D380" s="593"/>
      <c r="E380" s="1829"/>
      <c r="F380" s="1829"/>
      <c r="G380" s="1829"/>
      <c r="H380" s="597"/>
      <c r="I380" s="584"/>
      <c r="J380" s="585"/>
      <c r="K380" s="66"/>
    </row>
    <row r="381" spans="2:11" ht="15" x14ac:dyDescent="0.25">
      <c r="B381" s="610"/>
      <c r="C381" s="598"/>
      <c r="D381" s="594"/>
      <c r="E381" s="1943"/>
      <c r="F381" s="1943"/>
      <c r="G381" s="1943"/>
      <c r="H381" s="601"/>
      <c r="I381" s="586"/>
      <c r="J381" s="587"/>
      <c r="K381" s="66"/>
    </row>
    <row r="382" spans="2:11" ht="15" x14ac:dyDescent="0.25">
      <c r="B382" s="610"/>
      <c r="C382" s="598"/>
      <c r="D382" s="594"/>
      <c r="E382" s="1943"/>
      <c r="F382" s="1943"/>
      <c r="G382" s="1943"/>
      <c r="H382" s="599"/>
      <c r="I382" s="586"/>
      <c r="J382" s="587"/>
      <c r="K382" s="66"/>
    </row>
    <row r="383" spans="2:11" ht="15" x14ac:dyDescent="0.25">
      <c r="B383" s="610"/>
      <c r="C383" s="598"/>
      <c r="D383" s="594"/>
      <c r="E383" s="1943"/>
      <c r="F383" s="1943"/>
      <c r="G383" s="1943"/>
      <c r="H383" s="599"/>
      <c r="I383" s="586"/>
      <c r="J383" s="587"/>
      <c r="K383" s="66"/>
    </row>
    <row r="384" spans="2:11" ht="15.75" thickBot="1" x14ac:dyDescent="0.3">
      <c r="B384" s="611"/>
      <c r="C384" s="602"/>
      <c r="D384" s="595"/>
      <c r="E384" s="1941"/>
      <c r="F384" s="1941"/>
      <c r="G384" s="1941"/>
      <c r="H384" s="603"/>
      <c r="I384" s="588"/>
      <c r="J384" s="589"/>
      <c r="K384" s="66"/>
    </row>
    <row r="385" spans="2:11" ht="15" x14ac:dyDescent="0.25">
      <c r="B385" s="1277"/>
      <c r="C385" s="1277"/>
      <c r="D385" s="1277"/>
      <c r="E385" s="1277"/>
      <c r="F385" s="1277"/>
      <c r="G385" s="76"/>
      <c r="H385" s="76"/>
      <c r="I385" s="76"/>
      <c r="J385" s="76"/>
      <c r="K385" s="76"/>
    </row>
    <row r="386" spans="2:11" ht="15" x14ac:dyDescent="0.25">
      <c r="B386" s="49" t="s">
        <v>286</v>
      </c>
      <c r="C386" s="49"/>
      <c r="D386" s="49"/>
      <c r="E386" s="49"/>
      <c r="F386" s="49"/>
      <c r="G386" s="49"/>
      <c r="H386" s="49"/>
      <c r="I386" s="76"/>
      <c r="J386" s="76"/>
      <c r="K386" s="76"/>
    </row>
    <row r="387" spans="2:11" ht="15" x14ac:dyDescent="0.25">
      <c r="B387" s="76"/>
      <c r="C387" s="76"/>
      <c r="D387" s="76"/>
      <c r="E387" s="76"/>
      <c r="F387" s="76"/>
      <c r="G387" s="76"/>
      <c r="H387" s="76"/>
      <c r="I387" s="76"/>
      <c r="J387" s="76"/>
      <c r="K387" s="76"/>
    </row>
    <row r="388" spans="2:11" ht="15" x14ac:dyDescent="0.25">
      <c r="B388" s="76"/>
      <c r="C388" s="76"/>
      <c r="D388" s="76"/>
      <c r="E388" s="76"/>
      <c r="F388" s="76"/>
      <c r="G388" s="76"/>
      <c r="H388" s="76"/>
      <c r="I388" s="76"/>
      <c r="J388" s="76"/>
      <c r="K388" s="76"/>
    </row>
    <row r="389" spans="2:11" ht="15" x14ac:dyDescent="0.25">
      <c r="B389" s="76"/>
      <c r="C389" s="76"/>
      <c r="D389" s="76"/>
      <c r="E389" s="76"/>
      <c r="F389" s="76"/>
      <c r="G389" s="76"/>
      <c r="H389" s="76"/>
      <c r="I389" s="76"/>
      <c r="J389" s="76"/>
      <c r="K389" s="76"/>
    </row>
    <row r="390" spans="2:11" ht="15" x14ac:dyDescent="0.25">
      <c r="B390" s="51" t="s">
        <v>324</v>
      </c>
      <c r="C390" s="49"/>
      <c r="D390" s="49"/>
      <c r="E390" s="49"/>
      <c r="F390" s="49"/>
      <c r="G390" s="49"/>
      <c r="H390" s="49"/>
      <c r="I390" s="49"/>
      <c r="J390" s="49"/>
      <c r="K390" s="56" t="e">
        <f>ThisPage</f>
        <v>#NAME?</v>
      </c>
    </row>
    <row r="391" spans="2:11" ht="15" x14ac:dyDescent="0.25">
      <c r="B391" s="1344" t="s">
        <v>749</v>
      </c>
      <c r="C391" s="1304"/>
      <c r="D391" s="1304"/>
      <c r="E391" s="1304"/>
      <c r="F391" s="1304"/>
      <c r="G391" s="1304"/>
      <c r="H391" s="1304"/>
      <c r="I391" s="1304"/>
      <c r="J391" s="1304"/>
      <c r="K391" s="1304"/>
    </row>
    <row r="392" spans="2:11" ht="15" x14ac:dyDescent="0.25">
      <c r="B392" s="49"/>
      <c r="C392" s="49"/>
      <c r="D392" s="49"/>
      <c r="E392" s="49"/>
      <c r="F392" s="49"/>
      <c r="G392" s="49"/>
      <c r="H392" s="49"/>
      <c r="I392" s="49"/>
      <c r="J392" s="49"/>
      <c r="K392" s="49"/>
    </row>
    <row r="393" spans="2:11" ht="15" x14ac:dyDescent="0.25">
      <c r="B393" s="49" t="s">
        <v>732</v>
      </c>
      <c r="C393" s="49"/>
      <c r="D393" s="49"/>
      <c r="E393" s="49"/>
      <c r="F393" s="49"/>
      <c r="G393" s="49"/>
      <c r="H393" s="49"/>
      <c r="I393" s="49"/>
      <c r="J393" s="49"/>
      <c r="K393" s="49"/>
    </row>
    <row r="394" spans="2:11" ht="15" x14ac:dyDescent="0.25">
      <c r="B394" s="49"/>
      <c r="C394" s="49"/>
      <c r="D394" s="49"/>
      <c r="E394" s="49"/>
      <c r="F394" s="49"/>
      <c r="G394" s="49"/>
      <c r="H394" s="49"/>
      <c r="I394" s="49"/>
      <c r="J394" s="49"/>
      <c r="K394" s="49"/>
    </row>
    <row r="395" spans="2:11" ht="15" x14ac:dyDescent="0.25">
      <c r="B395" s="1300" t="s">
        <v>113</v>
      </c>
      <c r="C395" s="1301"/>
      <c r="D395" s="1238" t="s">
        <v>111</v>
      </c>
      <c r="E395" s="1239"/>
      <c r="F395" s="1239"/>
      <c r="G395" s="1239"/>
      <c r="H395" s="1239" t="s">
        <v>449</v>
      </c>
      <c r="I395" s="1239"/>
      <c r="J395" s="1279"/>
      <c r="K395" s="189"/>
    </row>
    <row r="396" spans="2:11" ht="21" customHeight="1" x14ac:dyDescent="0.25">
      <c r="B396" s="1300" t="s">
        <v>114</v>
      </c>
      <c r="C396" s="1301"/>
      <c r="D396" s="1781"/>
      <c r="E396" s="1782"/>
      <c r="F396" s="1782"/>
      <c r="G396" s="1783"/>
      <c r="H396" s="1582"/>
      <c r="I396" s="1582"/>
      <c r="J396" s="1582"/>
      <c r="K396" s="190"/>
    </row>
    <row r="397" spans="2:11" ht="21" customHeight="1" x14ac:dyDescent="0.25">
      <c r="B397" s="1300" t="s">
        <v>287</v>
      </c>
      <c r="C397" s="1301"/>
      <c r="D397" s="1781"/>
      <c r="E397" s="1782"/>
      <c r="F397" s="1782"/>
      <c r="G397" s="1783"/>
      <c r="H397" s="1582"/>
      <c r="I397" s="1582"/>
      <c r="J397" s="1582"/>
      <c r="K397" s="190"/>
    </row>
    <row r="398" spans="2:11" ht="19.5" customHeight="1" x14ac:dyDescent="0.25">
      <c r="B398" s="1300" t="s">
        <v>288</v>
      </c>
      <c r="C398" s="1301"/>
      <c r="D398" s="1781"/>
      <c r="E398" s="1782"/>
      <c r="F398" s="1782"/>
      <c r="G398" s="1783"/>
      <c r="H398" s="1582"/>
      <c r="I398" s="1582"/>
      <c r="J398" s="1582"/>
      <c r="K398" s="190"/>
    </row>
    <row r="399" spans="2:11" ht="15" x14ac:dyDescent="0.25">
      <c r="B399" s="49"/>
      <c r="C399" s="49"/>
      <c r="D399" s="49"/>
      <c r="E399" s="49"/>
      <c r="F399" s="49"/>
      <c r="G399" s="49"/>
      <c r="H399" s="49"/>
      <c r="I399" s="49"/>
      <c r="J399" s="49"/>
      <c r="K399" s="49"/>
    </row>
    <row r="400" spans="2:11" ht="15" x14ac:dyDescent="0.25">
      <c r="B400" s="1222" t="s">
        <v>734</v>
      </c>
      <c r="C400" s="1222"/>
      <c r="D400" s="1222"/>
      <c r="E400" s="1222"/>
      <c r="F400" s="1222"/>
      <c r="G400" s="1222"/>
      <c r="H400" s="1222"/>
      <c r="I400" s="1222"/>
      <c r="J400" s="1222"/>
      <c r="K400" s="58" t="e">
        <f>ThisPage</f>
        <v>#NAME?</v>
      </c>
    </row>
    <row r="401" spans="2:11" ht="24" customHeight="1" x14ac:dyDescent="0.25">
      <c r="B401" s="1445" t="s">
        <v>108</v>
      </c>
      <c r="C401" s="1446"/>
      <c r="D401" s="1779" t="s">
        <v>115</v>
      </c>
      <c r="E401" s="1779"/>
      <c r="F401" s="1266" t="s">
        <v>116</v>
      </c>
      <c r="G401" s="1266"/>
      <c r="H401" s="1780" t="s">
        <v>745</v>
      </c>
      <c r="I401" s="1779"/>
      <c r="J401" s="1780" t="s">
        <v>746</v>
      </c>
      <c r="K401" s="1779"/>
    </row>
    <row r="402" spans="2:11" ht="15" x14ac:dyDescent="0.25">
      <c r="B402" s="1294"/>
      <c r="C402" s="1257"/>
      <c r="D402" s="1668"/>
      <c r="E402" s="1669"/>
      <c r="F402" s="1270"/>
      <c r="G402" s="1270"/>
      <c r="H402" s="1270"/>
      <c r="I402" s="1270"/>
      <c r="J402" s="1270"/>
      <c r="K402" s="1270"/>
    </row>
    <row r="403" spans="2:11" ht="15" x14ac:dyDescent="0.25">
      <c r="B403" s="1294"/>
      <c r="C403" s="1257"/>
      <c r="D403" s="1668"/>
      <c r="E403" s="1669"/>
      <c r="F403" s="1270"/>
      <c r="G403" s="1270"/>
      <c r="H403" s="1270"/>
      <c r="I403" s="1270"/>
      <c r="J403" s="1270"/>
      <c r="K403" s="1270"/>
    </row>
    <row r="404" spans="2:11" ht="15" x14ac:dyDescent="0.25">
      <c r="B404" s="1294"/>
      <c r="C404" s="1257"/>
      <c r="D404" s="1668"/>
      <c r="E404" s="1669"/>
      <c r="F404" s="1270"/>
      <c r="G404" s="1270"/>
      <c r="H404" s="1270"/>
      <c r="I404" s="1270"/>
      <c r="J404" s="1270"/>
      <c r="K404" s="1270"/>
    </row>
    <row r="405" spans="2:11" ht="15" x14ac:dyDescent="0.25">
      <c r="B405" s="1294"/>
      <c r="C405" s="1257"/>
      <c r="D405" s="1668"/>
      <c r="E405" s="1669"/>
      <c r="F405" s="1270"/>
      <c r="G405" s="1270"/>
      <c r="H405" s="1270"/>
      <c r="I405" s="1270"/>
      <c r="J405" s="1270"/>
      <c r="K405" s="1270"/>
    </row>
    <row r="406" spans="2:11" ht="15" x14ac:dyDescent="0.25">
      <c r="B406" s="1294"/>
      <c r="C406" s="1257"/>
      <c r="D406" s="1668"/>
      <c r="E406" s="1669"/>
      <c r="F406" s="1270"/>
      <c r="G406" s="1270"/>
      <c r="H406" s="1270"/>
      <c r="I406" s="1270"/>
      <c r="J406" s="1270"/>
      <c r="K406" s="1270"/>
    </row>
    <row r="407" spans="2:11" ht="15" x14ac:dyDescent="0.25">
      <c r="B407" s="1294"/>
      <c r="C407" s="1257"/>
      <c r="D407" s="1668"/>
      <c r="E407" s="1669"/>
      <c r="F407" s="1270"/>
      <c r="G407" s="1270"/>
      <c r="H407" s="1270"/>
      <c r="I407" s="1270"/>
      <c r="J407" s="1270"/>
      <c r="K407" s="1270"/>
    </row>
    <row r="408" spans="2:11" ht="15" x14ac:dyDescent="0.25">
      <c r="B408" s="1294"/>
      <c r="C408" s="1257"/>
      <c r="D408" s="1668"/>
      <c r="E408" s="1669"/>
      <c r="F408" s="1270"/>
      <c r="G408" s="1270"/>
      <c r="H408" s="1270"/>
      <c r="I408" s="1270"/>
      <c r="J408" s="1270"/>
      <c r="K408" s="1270"/>
    </row>
    <row r="409" spans="2:11" ht="15" x14ac:dyDescent="0.25">
      <c r="B409" s="1294"/>
      <c r="C409" s="1257"/>
      <c r="D409" s="1668"/>
      <c r="E409" s="1669"/>
      <c r="F409" s="1270"/>
      <c r="G409" s="1270"/>
      <c r="H409" s="1270"/>
      <c r="I409" s="1270"/>
      <c r="J409" s="1270"/>
      <c r="K409" s="1270"/>
    </row>
    <row r="410" spans="2:11" ht="15" x14ac:dyDescent="0.25">
      <c r="B410" s="49"/>
      <c r="C410" s="49"/>
      <c r="D410" s="49"/>
      <c r="E410" s="49"/>
      <c r="F410" s="49"/>
      <c r="G410" s="49"/>
      <c r="H410" s="49"/>
      <c r="I410" s="49"/>
      <c r="J410" s="49"/>
      <c r="K410" s="49"/>
    </row>
    <row r="411" spans="2:11" ht="15" x14ac:dyDescent="0.25">
      <c r="B411" s="51" t="s">
        <v>325</v>
      </c>
      <c r="C411" s="49"/>
      <c r="D411" s="49"/>
      <c r="E411" s="49"/>
      <c r="F411" s="49"/>
      <c r="G411" s="49"/>
      <c r="H411" s="49"/>
      <c r="I411" s="49"/>
      <c r="J411" s="49"/>
      <c r="K411" s="56" t="e">
        <f>ThisPage</f>
        <v>#NAME?</v>
      </c>
    </row>
    <row r="412" spans="2:11" ht="23.25" customHeight="1" x14ac:dyDescent="0.25">
      <c r="B412" s="1434" t="s">
        <v>737</v>
      </c>
      <c r="C412" s="1434"/>
      <c r="D412" s="1434"/>
      <c r="E412" s="1434"/>
      <c r="F412" s="1434"/>
      <c r="G412" s="1434"/>
      <c r="H412" s="1434"/>
      <c r="I412" s="1434"/>
      <c r="J412" s="1434"/>
      <c r="K412" s="1434"/>
    </row>
    <row r="413" spans="2:11" ht="15" x14ac:dyDescent="0.25">
      <c r="B413" s="1456" t="s">
        <v>615</v>
      </c>
      <c r="C413" s="1457"/>
      <c r="D413" s="1457"/>
      <c r="E413" s="1457"/>
      <c r="F413" s="1457"/>
      <c r="G413" s="1681"/>
      <c r="H413" s="1456" t="s">
        <v>445</v>
      </c>
      <c r="I413" s="1457"/>
      <c r="J413" s="1681"/>
      <c r="K413" s="86"/>
    </row>
    <row r="414" spans="2:11" ht="15" x14ac:dyDescent="0.25">
      <c r="B414" s="49"/>
      <c r="C414" s="49"/>
      <c r="D414" s="49"/>
      <c r="E414" s="49"/>
      <c r="F414" s="49"/>
      <c r="G414" s="49"/>
      <c r="H414" s="49"/>
      <c r="I414" s="49"/>
      <c r="J414" s="49"/>
      <c r="K414" s="49"/>
    </row>
    <row r="415" spans="2:11" ht="15" x14ac:dyDescent="0.25">
      <c r="B415" s="1222" t="s">
        <v>738</v>
      </c>
      <c r="C415" s="1222"/>
      <c r="D415" s="1222"/>
      <c r="E415" s="1222"/>
      <c r="F415" s="1222"/>
      <c r="G415" s="1222"/>
      <c r="H415" s="1222"/>
      <c r="I415" s="1222"/>
      <c r="J415" s="1222"/>
      <c r="K415" s="58" t="e">
        <f>ThisPage</f>
        <v>#NAME?</v>
      </c>
    </row>
    <row r="416" spans="2:11" ht="15" x14ac:dyDescent="0.25">
      <c r="B416" s="1238" t="s">
        <v>108</v>
      </c>
      <c r="C416" s="1279"/>
      <c r="D416" s="1877" t="s">
        <v>614</v>
      </c>
      <c r="E416" s="1877"/>
      <c r="F416" s="1223" t="s">
        <v>118</v>
      </c>
      <c r="G416" s="1223"/>
      <c r="H416" s="1805" t="s">
        <v>187</v>
      </c>
      <c r="I416" s="1806"/>
      <c r="J416" s="1806"/>
      <c r="K416" s="1807"/>
    </row>
    <row r="417" spans="2:12" ht="15" x14ac:dyDescent="0.25">
      <c r="B417" s="1878"/>
      <c r="C417" s="1879"/>
      <c r="D417" s="1668"/>
      <c r="E417" s="1669"/>
      <c r="F417" s="1270"/>
      <c r="G417" s="1270"/>
      <c r="H417" s="1808"/>
      <c r="I417" s="1808"/>
      <c r="J417" s="1808"/>
      <c r="K417" s="1808"/>
      <c r="L417" s="174"/>
    </row>
    <row r="418" spans="2:12" ht="15" x14ac:dyDescent="0.25">
      <c r="B418" s="1880"/>
      <c r="C418" s="1881"/>
      <c r="D418" s="1668"/>
      <c r="E418" s="1669"/>
      <c r="F418" s="1270"/>
      <c r="G418" s="1270"/>
      <c r="H418" s="1808"/>
      <c r="I418" s="1808"/>
      <c r="J418" s="1808"/>
      <c r="K418" s="1808"/>
      <c r="L418" s="174"/>
    </row>
    <row r="419" spans="2:12" ht="15" x14ac:dyDescent="0.25">
      <c r="B419" s="1880"/>
      <c r="C419" s="1881"/>
      <c r="D419" s="1668"/>
      <c r="E419" s="1669"/>
      <c r="F419" s="550"/>
      <c r="G419" s="550"/>
      <c r="H419" s="550"/>
      <c r="I419" s="1808"/>
      <c r="J419" s="1808"/>
      <c r="K419" s="1808"/>
      <c r="L419" s="551"/>
    </row>
    <row r="420" spans="2:12" ht="15" x14ac:dyDescent="0.25">
      <c r="B420" s="1880"/>
      <c r="C420" s="1881"/>
      <c r="D420" s="1668"/>
      <c r="E420" s="1669"/>
      <c r="F420" s="550"/>
      <c r="G420" s="550"/>
      <c r="H420" s="550"/>
      <c r="I420" s="1808"/>
      <c r="J420" s="1808"/>
      <c r="K420" s="1808"/>
      <c r="L420" s="551"/>
    </row>
    <row r="421" spans="2:12" ht="15" x14ac:dyDescent="0.25">
      <c r="B421" s="1880"/>
      <c r="C421" s="1881"/>
      <c r="D421" s="1668"/>
      <c r="E421" s="1669"/>
      <c r="F421" s="550"/>
      <c r="G421" s="550"/>
      <c r="H421" s="550"/>
      <c r="I421" s="1808"/>
      <c r="J421" s="1808"/>
      <c r="K421" s="1808"/>
      <c r="L421" s="551"/>
    </row>
    <row r="422" spans="2:12" ht="15" x14ac:dyDescent="0.25">
      <c r="B422" s="1880"/>
      <c r="C422" s="1881"/>
      <c r="D422" s="1668"/>
      <c r="E422" s="1669"/>
      <c r="F422" s="1270"/>
      <c r="G422" s="1270"/>
      <c r="H422" s="1808"/>
      <c r="I422" s="1808"/>
      <c r="J422" s="1808"/>
      <c r="K422" s="1808"/>
      <c r="L422" s="174"/>
    </row>
    <row r="423" spans="2:12" ht="15" x14ac:dyDescent="0.25">
      <c r="B423" s="1880"/>
      <c r="C423" s="1881"/>
      <c r="D423" s="1668"/>
      <c r="E423" s="1669"/>
      <c r="F423" s="1270"/>
      <c r="G423" s="1270"/>
      <c r="H423" s="1808"/>
      <c r="I423" s="1808"/>
      <c r="J423" s="1808"/>
      <c r="K423" s="1808"/>
      <c r="L423" s="174"/>
    </row>
    <row r="424" spans="2:12" ht="15" x14ac:dyDescent="0.25">
      <c r="B424" s="1882"/>
      <c r="C424" s="1883"/>
      <c r="D424" s="1668"/>
      <c r="E424" s="1669"/>
      <c r="F424" s="1270"/>
      <c r="G424" s="1270"/>
      <c r="H424" s="1808"/>
      <c r="I424" s="1808"/>
      <c r="J424" s="1808"/>
      <c r="K424" s="1808"/>
      <c r="L424" s="174"/>
    </row>
    <row r="425" spans="2:12" ht="15" x14ac:dyDescent="0.25">
      <c r="B425" s="49"/>
      <c r="C425" s="49"/>
      <c r="D425" s="49"/>
      <c r="E425" s="49"/>
      <c r="F425" s="49"/>
      <c r="G425" s="49"/>
      <c r="H425" s="49"/>
      <c r="I425" s="49"/>
      <c r="J425" s="49"/>
      <c r="K425" s="52"/>
    </row>
    <row r="426" spans="2:12" ht="15" x14ac:dyDescent="0.25">
      <c r="B426" s="51" t="s">
        <v>329</v>
      </c>
      <c r="C426" s="49"/>
      <c r="D426" s="49"/>
      <c r="E426" s="49"/>
      <c r="F426" s="49"/>
      <c r="G426" s="49"/>
      <c r="H426" s="49"/>
      <c r="I426" s="49"/>
      <c r="J426" s="49"/>
      <c r="K426" s="56" t="e">
        <f>ThisPage</f>
        <v>#NAME?</v>
      </c>
    </row>
    <row r="427" spans="2:12" ht="15" x14ac:dyDescent="0.25">
      <c r="B427" s="49"/>
      <c r="C427" s="49"/>
      <c r="D427" s="49"/>
      <c r="E427" s="49"/>
      <c r="F427" s="49"/>
      <c r="G427" s="49"/>
      <c r="H427" s="49"/>
      <c r="I427" s="49"/>
      <c r="J427" s="49"/>
      <c r="K427" s="150"/>
    </row>
    <row r="428" spans="2:12" ht="15" x14ac:dyDescent="0.25">
      <c r="B428" s="1344" t="s">
        <v>755</v>
      </c>
      <c r="C428" s="1344"/>
      <c r="D428" s="1344"/>
      <c r="E428" s="1344"/>
      <c r="F428" s="1344"/>
      <c r="G428" s="1344"/>
      <c r="H428" s="1344"/>
      <c r="I428" s="1344"/>
      <c r="J428" s="1344"/>
      <c r="K428" s="179"/>
    </row>
    <row r="429" spans="2:12" ht="15" x14ac:dyDescent="0.25">
      <c r="B429" s="1344"/>
      <c r="C429" s="1344"/>
      <c r="D429" s="1344"/>
      <c r="E429" s="1344"/>
      <c r="F429" s="1344"/>
      <c r="G429" s="1344"/>
      <c r="H429" s="1344"/>
      <c r="I429" s="1344"/>
      <c r="J429" s="1344"/>
      <c r="K429" s="179"/>
    </row>
    <row r="430" spans="2:12" ht="15" x14ac:dyDescent="0.25">
      <c r="B430" s="1344"/>
      <c r="C430" s="1344"/>
      <c r="D430" s="1344"/>
      <c r="E430" s="1344"/>
      <c r="F430" s="1344"/>
      <c r="G430" s="1344"/>
      <c r="H430" s="1344"/>
      <c r="I430" s="1344"/>
      <c r="J430" s="1344"/>
      <c r="K430" s="179"/>
    </row>
    <row r="431" spans="2:12" ht="15" x14ac:dyDescent="0.25">
      <c r="B431" s="49"/>
      <c r="C431" s="49"/>
      <c r="D431" s="49"/>
      <c r="E431" s="49"/>
      <c r="F431" s="49"/>
      <c r="G431" s="49"/>
      <c r="H431" s="49"/>
      <c r="I431" s="49"/>
      <c r="J431" s="49"/>
      <c r="K431" s="150"/>
    </row>
    <row r="432" spans="2:12" ht="15" x14ac:dyDescent="0.25">
      <c r="B432" s="51" t="s">
        <v>330</v>
      </c>
      <c r="C432" s="49"/>
      <c r="D432" s="49"/>
      <c r="E432" s="49"/>
      <c r="F432" s="49"/>
      <c r="G432" s="49"/>
      <c r="H432" s="49"/>
      <c r="I432" s="49"/>
      <c r="J432" s="49"/>
      <c r="K432" s="56" t="e">
        <f>ThisPage</f>
        <v>#NAME?</v>
      </c>
    </row>
    <row r="433" spans="2:11" ht="15" x14ac:dyDescent="0.25">
      <c r="B433" s="1412" t="s">
        <v>366</v>
      </c>
      <c r="C433" s="1412"/>
      <c r="D433" s="1412"/>
      <c r="E433" s="1412"/>
      <c r="F433" s="1412"/>
      <c r="G433" s="1412"/>
      <c r="H433" s="1412"/>
      <c r="I433" s="1412"/>
      <c r="J433" s="1412"/>
      <c r="K433" s="134"/>
    </row>
    <row r="434" spans="2:11" ht="15" x14ac:dyDescent="0.25">
      <c r="B434" s="1412"/>
      <c r="C434" s="1412"/>
      <c r="D434" s="1412"/>
      <c r="E434" s="1412"/>
      <c r="F434" s="1412"/>
      <c r="G434" s="1412"/>
      <c r="H434" s="1412"/>
      <c r="I434" s="1412"/>
      <c r="J434" s="1412"/>
      <c r="K434" s="49"/>
    </row>
    <row r="435" spans="2:11" ht="15" x14ac:dyDescent="0.25">
      <c r="B435" s="1222" t="s">
        <v>757</v>
      </c>
      <c r="C435" s="1222"/>
      <c r="D435" s="1222"/>
      <c r="E435" s="1222"/>
      <c r="F435" s="1222"/>
      <c r="G435" s="1222"/>
      <c r="H435" s="1222"/>
      <c r="I435" s="1222"/>
      <c r="J435" s="1222"/>
      <c r="K435" s="66" t="e">
        <f>ThisPage</f>
        <v>#NAME?</v>
      </c>
    </row>
    <row r="436" spans="2:11" ht="15" x14ac:dyDescent="0.25">
      <c r="B436" s="1238" t="s">
        <v>112</v>
      </c>
      <c r="C436" s="1279"/>
      <c r="D436" s="78" t="s">
        <v>1</v>
      </c>
      <c r="E436" s="1223" t="s">
        <v>120</v>
      </c>
      <c r="F436" s="1223"/>
      <c r="G436" s="1223" t="s">
        <v>121</v>
      </c>
      <c r="H436" s="1223"/>
      <c r="I436" s="78" t="s">
        <v>122</v>
      </c>
      <c r="J436" s="178" t="s">
        <v>123</v>
      </c>
      <c r="K436" s="189"/>
    </row>
    <row r="437" spans="2:11" ht="15" x14ac:dyDescent="0.25">
      <c r="B437" s="1300" t="s">
        <v>124</v>
      </c>
      <c r="C437" s="1301"/>
      <c r="D437" s="80" t="s">
        <v>264</v>
      </c>
      <c r="E437" s="1233">
        <f>'FY 2020'!R24</f>
        <v>1016652.88</v>
      </c>
      <c r="F437" s="1233"/>
      <c r="G437" s="1825">
        <f>'FY 2020'!N24</f>
        <v>1088764</v>
      </c>
      <c r="H437" s="1233"/>
      <c r="I437" s="82">
        <f>IF(ISERROR((E437-G437)/G437),0,(E437-G437)/G437)</f>
        <v>-6.6232094374905848E-2</v>
      </c>
      <c r="J437" s="170"/>
      <c r="K437" s="190"/>
    </row>
    <row r="438" spans="2:11" ht="28.5" customHeight="1" x14ac:dyDescent="0.25">
      <c r="B438" s="1396" t="s">
        <v>125</v>
      </c>
      <c r="C438" s="1397"/>
      <c r="D438" s="80" t="s">
        <v>264</v>
      </c>
      <c r="E438" s="1233">
        <f>'FY 2020'!R25</f>
        <v>37411.68</v>
      </c>
      <c r="F438" s="1233"/>
      <c r="G438" s="1825">
        <f>'FY 2020'!N25</f>
        <v>50257.42</v>
      </c>
      <c r="H438" s="1233"/>
      <c r="I438" s="82">
        <f>IF(ISERROR((E438-G438)/G438),0,(E438-G438)/G438)</f>
        <v>-0.25559887475322046</v>
      </c>
      <c r="J438" s="192" t="s">
        <v>981</v>
      </c>
      <c r="K438" s="190"/>
    </row>
    <row r="439" spans="2:11" ht="15" x14ac:dyDescent="0.25">
      <c r="B439" s="1300" t="s">
        <v>126</v>
      </c>
      <c r="C439" s="1301"/>
      <c r="D439" s="80" t="s">
        <v>264</v>
      </c>
      <c r="E439" s="1233">
        <f>'FY 2020'!R27</f>
        <v>0</v>
      </c>
      <c r="F439" s="1233"/>
      <c r="G439" s="1825">
        <f>'FY 2020'!N27</f>
        <v>0</v>
      </c>
      <c r="H439" s="1233"/>
      <c r="I439" s="82">
        <f>IF(ISERROR((E439-G439)/G439),0,(E439-G439)/G439)</f>
        <v>0</v>
      </c>
      <c r="J439" s="170"/>
      <c r="K439" s="190"/>
    </row>
    <row r="440" spans="2:11" ht="30" x14ac:dyDescent="0.25">
      <c r="B440" s="1300" t="s">
        <v>476</v>
      </c>
      <c r="C440" s="1301"/>
      <c r="D440" s="246" t="s">
        <v>264</v>
      </c>
      <c r="E440" s="1233">
        <f>'FY 2020'!R28</f>
        <v>4260</v>
      </c>
      <c r="F440" s="1233"/>
      <c r="G440" s="1825">
        <f>'FY 2020'!N28</f>
        <v>11775</v>
      </c>
      <c r="H440" s="1233"/>
      <c r="I440" s="82">
        <f>IF(ISERROR((E440-G440)/G440),0,(E440-G440)/G440)</f>
        <v>-0.63821656050955411</v>
      </c>
      <c r="J440" s="192" t="s">
        <v>980</v>
      </c>
      <c r="K440" s="190"/>
    </row>
    <row r="441" spans="2:11" ht="15" x14ac:dyDescent="0.25">
      <c r="B441" s="1300" t="s">
        <v>127</v>
      </c>
      <c r="C441" s="1301"/>
      <c r="D441" s="80" t="s">
        <v>10</v>
      </c>
      <c r="E441" s="1233">
        <f>'FY 2020'!R29</f>
        <v>400542.07</v>
      </c>
      <c r="F441" s="1233"/>
      <c r="G441" s="1825">
        <f>'FY 2020'!N29</f>
        <v>426867.31</v>
      </c>
      <c r="H441" s="1233"/>
      <c r="I441" s="82">
        <f>IF(ISERROR((E441-G441)/G441),0,(E441-G441)/G441)</f>
        <v>-6.1670780083862571E-2</v>
      </c>
      <c r="J441" s="170"/>
      <c r="K441" s="190"/>
    </row>
    <row r="442" spans="2:11" ht="15" x14ac:dyDescent="0.25">
      <c r="B442" s="49"/>
      <c r="C442" s="49"/>
      <c r="D442" s="49"/>
      <c r="E442" s="49"/>
      <c r="F442" s="49"/>
      <c r="G442" s="49"/>
      <c r="H442" s="49"/>
      <c r="I442" s="49"/>
      <c r="J442" s="49"/>
      <c r="K442" s="49"/>
    </row>
    <row r="443" spans="2:11" ht="15" x14ac:dyDescent="0.25">
      <c r="B443" s="51" t="s">
        <v>331</v>
      </c>
      <c r="C443" s="49"/>
      <c r="D443" s="49"/>
      <c r="E443" s="49"/>
      <c r="F443" s="49"/>
      <c r="G443" s="49"/>
      <c r="H443" s="49"/>
      <c r="I443" s="49"/>
      <c r="J443" s="49"/>
      <c r="K443" s="56"/>
    </row>
    <row r="444" spans="2:11" x14ac:dyDescent="0.25">
      <c r="B444" s="1344" t="s">
        <v>128</v>
      </c>
      <c r="C444" s="1344"/>
      <c r="D444" s="1344"/>
      <c r="E444" s="1344"/>
      <c r="F444" s="1344"/>
      <c r="G444" s="1344"/>
      <c r="H444" s="1344"/>
      <c r="I444" s="1344"/>
      <c r="J444" s="1344"/>
      <c r="K444" s="1344"/>
    </row>
    <row r="445" spans="2:11" x14ac:dyDescent="0.25">
      <c r="B445" s="1344"/>
      <c r="C445" s="1344"/>
      <c r="D445" s="1344"/>
      <c r="E445" s="1344"/>
      <c r="F445" s="1344"/>
      <c r="G445" s="1344"/>
      <c r="H445" s="1344"/>
      <c r="I445" s="1344"/>
      <c r="J445" s="1344"/>
      <c r="K445" s="1344"/>
    </row>
    <row r="446" spans="2:11" x14ac:dyDescent="0.25">
      <c r="B446" s="1344"/>
      <c r="C446" s="1344"/>
      <c r="D446" s="1344"/>
      <c r="E446" s="1344"/>
      <c r="F446" s="1344"/>
      <c r="G446" s="1344"/>
      <c r="H446" s="1344"/>
      <c r="I446" s="1344"/>
      <c r="J446" s="1344"/>
      <c r="K446" s="1344"/>
    </row>
    <row r="447" spans="2:11" ht="15" x14ac:dyDescent="0.25">
      <c r="B447" s="754"/>
      <c r="C447" s="754"/>
      <c r="D447" s="754"/>
      <c r="E447" s="754"/>
      <c r="F447" s="754"/>
      <c r="G447" s="754"/>
      <c r="H447" s="754"/>
      <c r="I447" s="754"/>
      <c r="J447" s="754"/>
      <c r="K447" s="49"/>
    </row>
    <row r="448" spans="2:11" ht="15" x14ac:dyDescent="0.25">
      <c r="B448" s="1222" t="s">
        <v>768</v>
      </c>
      <c r="C448" s="1222"/>
      <c r="D448" s="1222"/>
      <c r="E448" s="1222"/>
      <c r="F448" s="1222"/>
      <c r="G448" s="1222"/>
      <c r="H448" s="1222"/>
      <c r="I448" s="1222"/>
      <c r="J448" s="1222"/>
      <c r="K448" s="66"/>
    </row>
    <row r="449" spans="2:11" ht="19.5" customHeight="1" x14ac:dyDescent="0.25">
      <c r="B449" s="1514" t="s">
        <v>338</v>
      </c>
      <c r="C449" s="1678"/>
      <c r="D449" s="570" t="s">
        <v>1</v>
      </c>
      <c r="E449" s="1824" t="s">
        <v>120</v>
      </c>
      <c r="F449" s="1824"/>
      <c r="G449" s="1824" t="s">
        <v>121</v>
      </c>
      <c r="H449" s="1824"/>
      <c r="I449" s="570" t="s">
        <v>122</v>
      </c>
      <c r="J449" s="422" t="s">
        <v>123</v>
      </c>
      <c r="K449" s="153"/>
    </row>
    <row r="450" spans="2:11" ht="18" customHeight="1" x14ac:dyDescent="0.25">
      <c r="B450" s="1631" t="s">
        <v>130</v>
      </c>
      <c r="C450" s="1632"/>
      <c r="D450" s="80" t="s">
        <v>340</v>
      </c>
      <c r="E450" s="1233">
        <f>'FY 2020'!R33</f>
        <v>1642</v>
      </c>
      <c r="F450" s="1233"/>
      <c r="G450" s="1825">
        <f>'FY 2020'!N33</f>
        <v>1642</v>
      </c>
      <c r="H450" s="1233"/>
      <c r="I450" s="82">
        <f>IF(ISERROR((E450-G450)/G450),0,((E450-G450)/G450))</f>
        <v>0</v>
      </c>
      <c r="J450" s="170"/>
      <c r="K450" s="75"/>
    </row>
    <row r="451" spans="2:11" ht="22.5" customHeight="1" x14ac:dyDescent="0.25">
      <c r="B451" s="1514" t="s">
        <v>131</v>
      </c>
      <c r="C451" s="1678"/>
      <c r="D451" s="80" t="s">
        <v>340</v>
      </c>
      <c r="E451" s="1233">
        <f>'FY 2020'!R34</f>
        <v>0</v>
      </c>
      <c r="F451" s="1233"/>
      <c r="G451" s="1825">
        <f>-'FY 2020'!N34</f>
        <v>0</v>
      </c>
      <c r="H451" s="1233"/>
      <c r="I451" s="82">
        <f>IF(ISERROR((E451-G451)/G451),0,((E451-G451)/G451))</f>
        <v>0</v>
      </c>
      <c r="J451" s="170"/>
      <c r="K451" s="75"/>
    </row>
    <row r="452" spans="2:11" ht="20.25" customHeight="1" x14ac:dyDescent="0.25">
      <c r="B452" s="1514" t="s">
        <v>132</v>
      </c>
      <c r="C452" s="1678"/>
      <c r="D452" s="80" t="s">
        <v>340</v>
      </c>
      <c r="E452" s="1233">
        <f>'FY 2020'!R35</f>
        <v>10.8</v>
      </c>
      <c r="F452" s="1233"/>
      <c r="G452" s="1825">
        <f>'FY 2020'!N35</f>
        <v>10.8</v>
      </c>
      <c r="H452" s="1233"/>
      <c r="I452" s="82">
        <f>IF(ISERROR((E452-G452)/G452),0,((E452-G452)/G452))</f>
        <v>0</v>
      </c>
      <c r="J452" s="170"/>
      <c r="K452" s="75"/>
    </row>
    <row r="453" spans="2:11" ht="19.5" customHeight="1" x14ac:dyDescent="0.25">
      <c r="B453" s="1514" t="s">
        <v>339</v>
      </c>
      <c r="C453" s="1678"/>
      <c r="D453" s="80" t="s">
        <v>340</v>
      </c>
      <c r="E453" s="1233">
        <f>'FY 2020'!R36</f>
        <v>0</v>
      </c>
      <c r="F453" s="1233"/>
      <c r="G453" s="1825">
        <f>'FY 2020'!N36</f>
        <v>0</v>
      </c>
      <c r="H453" s="1233"/>
      <c r="I453" s="82">
        <f>IF(ISERROR((E453-G453)/G453),0,((E453-G453)/G453))</f>
        <v>0</v>
      </c>
      <c r="J453" s="170"/>
      <c r="K453" s="75"/>
    </row>
    <row r="454" spans="2:11" ht="15" x14ac:dyDescent="0.25">
      <c r="B454" s="1520" t="s">
        <v>37</v>
      </c>
      <c r="C454" s="1521"/>
      <c r="D454" s="80" t="s">
        <v>340</v>
      </c>
      <c r="E454" s="1233">
        <f>'FY 2020'!R37</f>
        <v>1631.2</v>
      </c>
      <c r="F454" s="1233"/>
      <c r="G454" s="1825">
        <f>'FY 2020'!N37</f>
        <v>1631.2</v>
      </c>
      <c r="H454" s="1233"/>
      <c r="I454" s="82">
        <f>IF(ISERROR((E454-G454)/G454),0,((E454-G454)/G454))</f>
        <v>0</v>
      </c>
      <c r="J454" s="170"/>
      <c r="K454" s="75"/>
    </row>
    <row r="455" spans="2:11" ht="15" x14ac:dyDescent="0.25">
      <c r="B455" s="49"/>
      <c r="C455" s="49"/>
      <c r="D455" s="49"/>
      <c r="E455" s="49"/>
      <c r="F455" s="49"/>
      <c r="G455" s="49"/>
      <c r="H455" s="49"/>
      <c r="I455" s="49"/>
      <c r="J455" s="49"/>
      <c r="K455" s="49"/>
    </row>
    <row r="456" spans="2:11" ht="15" x14ac:dyDescent="0.25">
      <c r="B456" s="51" t="s">
        <v>332</v>
      </c>
      <c r="C456" s="49"/>
      <c r="D456" s="49"/>
      <c r="E456" s="49"/>
      <c r="F456" s="49"/>
      <c r="G456" s="49"/>
      <c r="H456" s="49"/>
      <c r="I456" s="49"/>
      <c r="J456" s="49"/>
      <c r="K456" s="56"/>
    </row>
    <row r="457" spans="2:11" ht="15" x14ac:dyDescent="0.25">
      <c r="B457" s="1304" t="s">
        <v>670</v>
      </c>
      <c r="C457" s="1304"/>
      <c r="D457" s="1304"/>
      <c r="E457" s="1304"/>
      <c r="F457" s="1304"/>
      <c r="G457" s="1304"/>
      <c r="H457" s="1304"/>
      <c r="I457" s="1304"/>
      <c r="J457" s="1304"/>
      <c r="K457" s="1304"/>
    </row>
    <row r="458" spans="2:11" ht="15" x14ac:dyDescent="0.25">
      <c r="B458" s="49"/>
      <c r="C458" s="49"/>
      <c r="D458" s="49"/>
      <c r="E458" s="49"/>
      <c r="F458" s="49"/>
      <c r="G458" s="49"/>
      <c r="H458" s="49"/>
      <c r="I458" s="49"/>
      <c r="J458" s="49"/>
      <c r="K458" s="49"/>
    </row>
    <row r="459" spans="2:11" ht="15" x14ac:dyDescent="0.25">
      <c r="B459" s="51" t="s">
        <v>333</v>
      </c>
      <c r="C459" s="49"/>
      <c r="D459" s="49"/>
      <c r="E459" s="49"/>
      <c r="F459" s="49"/>
      <c r="G459" s="49"/>
      <c r="H459" s="49"/>
      <c r="I459" s="49"/>
      <c r="J459" s="49"/>
      <c r="K459" s="56"/>
    </row>
    <row r="460" spans="2:11" ht="15" x14ac:dyDescent="0.25">
      <c r="B460" s="1304" t="s">
        <v>673</v>
      </c>
      <c r="C460" s="1304"/>
      <c r="D460" s="1304"/>
      <c r="E460" s="1304"/>
      <c r="F460" s="1304"/>
      <c r="G460" s="1304"/>
      <c r="H460" s="1304"/>
      <c r="I460" s="1304"/>
      <c r="J460" s="1304"/>
      <c r="K460" s="1304"/>
    </row>
    <row r="461" spans="2:11" ht="15" x14ac:dyDescent="0.25">
      <c r="B461" s="49"/>
      <c r="C461" s="49"/>
      <c r="D461" s="49"/>
      <c r="E461" s="49"/>
      <c r="F461" s="49"/>
      <c r="G461" s="49"/>
      <c r="H461" s="49"/>
      <c r="I461" s="49"/>
      <c r="J461" s="49"/>
      <c r="K461" s="49"/>
    </row>
    <row r="462" spans="2:11" ht="16.350000000000001" customHeight="1" x14ac:dyDescent="0.25">
      <c r="B462" s="1238" t="s">
        <v>134</v>
      </c>
      <c r="C462" s="1239"/>
      <c r="D462" s="1239"/>
      <c r="E462" s="1279"/>
      <c r="F462" s="1238" t="s">
        <v>231</v>
      </c>
      <c r="G462" s="1239"/>
      <c r="H462" s="1239"/>
      <c r="I462" s="1239"/>
      <c r="J462" s="1279"/>
      <c r="K462" s="153"/>
    </row>
    <row r="463" spans="2:11" ht="16.350000000000001" customHeight="1" x14ac:dyDescent="0.25">
      <c r="B463" s="1232" t="s">
        <v>334</v>
      </c>
      <c r="C463" s="1232"/>
      <c r="D463" s="1232"/>
      <c r="E463" s="1232"/>
      <c r="F463" s="1441" t="s">
        <v>963</v>
      </c>
      <c r="G463" s="1442"/>
      <c r="H463" s="1442"/>
      <c r="I463" s="1442"/>
      <c r="J463" s="1443"/>
      <c r="K463" s="71"/>
    </row>
    <row r="464" spans="2:11" ht="28.15" customHeight="1" x14ac:dyDescent="0.25">
      <c r="B464" s="1232" t="s">
        <v>335</v>
      </c>
      <c r="C464" s="1232"/>
      <c r="D464" s="1232"/>
      <c r="E464" s="1232"/>
      <c r="F464" s="1441" t="s">
        <v>964</v>
      </c>
      <c r="G464" s="1442"/>
      <c r="H464" s="1442"/>
      <c r="I464" s="1442"/>
      <c r="J464" s="1443"/>
      <c r="K464" s="71"/>
    </row>
    <row r="465" spans="2:11" ht="16.350000000000001" customHeight="1" x14ac:dyDescent="0.25">
      <c r="B465" s="1232" t="s">
        <v>232</v>
      </c>
      <c r="C465" s="1232"/>
      <c r="D465" s="1232"/>
      <c r="E465" s="1232"/>
      <c r="F465" s="1441" t="s">
        <v>965</v>
      </c>
      <c r="G465" s="1442"/>
      <c r="H465" s="1442"/>
      <c r="I465" s="1442"/>
      <c r="J465" s="1443"/>
      <c r="K465" s="71"/>
    </row>
    <row r="466" spans="2:11" ht="50.25" customHeight="1" x14ac:dyDescent="0.25">
      <c r="B466" s="1232" t="s">
        <v>135</v>
      </c>
      <c r="C466" s="1232"/>
      <c r="D466" s="1232"/>
      <c r="E466" s="1232"/>
      <c r="F466" s="1441" t="s">
        <v>966</v>
      </c>
      <c r="G466" s="1442"/>
      <c r="H466" s="1442"/>
      <c r="I466" s="1442"/>
      <c r="J466" s="1443"/>
      <c r="K466" s="71"/>
    </row>
    <row r="467" spans="2:11" ht="15" x14ac:dyDescent="0.25">
      <c r="B467" s="49"/>
      <c r="C467" s="49"/>
      <c r="D467" s="49"/>
      <c r="E467" s="49"/>
      <c r="F467" s="49"/>
      <c r="G467" s="49"/>
      <c r="H467" s="49"/>
      <c r="I467" s="49"/>
      <c r="J467" s="49"/>
      <c r="K467" s="49"/>
    </row>
    <row r="468" spans="2:11" ht="19.7" customHeight="1" x14ac:dyDescent="0.25">
      <c r="B468" s="1222" t="s">
        <v>560</v>
      </c>
      <c r="C468" s="1222"/>
      <c r="D468" s="1222"/>
      <c r="E468" s="1222"/>
      <c r="F468" s="1222"/>
      <c r="G468" s="1222"/>
      <c r="H468" s="1222"/>
      <c r="I468" s="1222"/>
      <c r="J468" s="1222"/>
      <c r="K468" s="66"/>
    </row>
    <row r="469" spans="2:11" ht="36" customHeight="1" x14ac:dyDescent="0.25">
      <c r="B469" s="1223" t="s">
        <v>133</v>
      </c>
      <c r="C469" s="1223"/>
      <c r="D469" s="863" t="s">
        <v>1</v>
      </c>
      <c r="E469" s="1811" t="s">
        <v>120</v>
      </c>
      <c r="F469" s="1811"/>
      <c r="G469" s="1824" t="s">
        <v>121</v>
      </c>
      <c r="H469" s="1824"/>
      <c r="I469" s="568" t="s">
        <v>122</v>
      </c>
      <c r="J469" s="561" t="s">
        <v>123</v>
      </c>
      <c r="K469" s="153"/>
    </row>
    <row r="470" spans="2:11" ht="34.5" customHeight="1" x14ac:dyDescent="0.25">
      <c r="B470" s="1215" t="s">
        <v>481</v>
      </c>
      <c r="C470" s="1216"/>
      <c r="D470" s="862" t="s">
        <v>137</v>
      </c>
      <c r="E470" s="1233">
        <f>'FY 2020'!R43</f>
        <v>0</v>
      </c>
      <c r="F470" s="1233"/>
      <c r="G470" s="1825">
        <f>'FY 2020'!N43</f>
        <v>0</v>
      </c>
      <c r="H470" s="1233"/>
      <c r="I470" s="82">
        <f t="shared" ref="I470:I481" si="0">IF(ISERROR((E470-G470)/G470),0,((E470-G470)/G470))</f>
        <v>0</v>
      </c>
      <c r="J470" s="523"/>
      <c r="K470" s="75"/>
    </row>
    <row r="471" spans="2:11" ht="34.5" customHeight="1" x14ac:dyDescent="0.25">
      <c r="B471" s="1215" t="s">
        <v>480</v>
      </c>
      <c r="C471" s="1216"/>
      <c r="D471" s="862" t="s">
        <v>137</v>
      </c>
      <c r="E471" s="1233">
        <f>'FY 2020'!R44</f>
        <v>37767</v>
      </c>
      <c r="F471" s="1233"/>
      <c r="G471" s="1876">
        <f>'FY 2020'!N44</f>
        <v>34680</v>
      </c>
      <c r="H471" s="1218"/>
      <c r="I471" s="82">
        <f t="shared" si="0"/>
        <v>8.9013840830449831E-2</v>
      </c>
      <c r="J471" s="618"/>
      <c r="K471" s="75"/>
    </row>
    <row r="472" spans="2:11" ht="74.25" customHeight="1" x14ac:dyDescent="0.25">
      <c r="B472" s="1232" t="s">
        <v>136</v>
      </c>
      <c r="C472" s="1232"/>
      <c r="D472" s="862" t="s">
        <v>137</v>
      </c>
      <c r="E472" s="1233">
        <f>'FY 2020'!R46</f>
        <v>6808</v>
      </c>
      <c r="F472" s="1233"/>
      <c r="G472" s="1876">
        <f>'FY 2020'!N46</f>
        <v>160407</v>
      </c>
      <c r="H472" s="1218"/>
      <c r="I472" s="82">
        <f t="shared" si="0"/>
        <v>-0.95755796193432952</v>
      </c>
      <c r="J472" s="956" t="s">
        <v>982</v>
      </c>
      <c r="K472" s="75"/>
    </row>
    <row r="473" spans="2:11" ht="34.5" customHeight="1" x14ac:dyDescent="0.25">
      <c r="B473" s="1300" t="s">
        <v>924</v>
      </c>
      <c r="C473" s="1301"/>
      <c r="D473" s="862" t="s">
        <v>137</v>
      </c>
      <c r="E473" s="1217">
        <f>'FY 2020'!R49</f>
        <v>85493</v>
      </c>
      <c r="F473" s="1218"/>
      <c r="G473" s="1876">
        <f>'FY 2020'!N49</f>
        <v>222170</v>
      </c>
      <c r="H473" s="1218"/>
      <c r="I473" s="82">
        <f t="shared" si="0"/>
        <v>-0.6151910699014268</v>
      </c>
      <c r="J473" s="956" t="s">
        <v>984</v>
      </c>
      <c r="K473" s="75"/>
    </row>
    <row r="474" spans="2:11" ht="34.5" customHeight="1" x14ac:dyDescent="0.25">
      <c r="B474" s="1300" t="s">
        <v>925</v>
      </c>
      <c r="C474" s="1301"/>
      <c r="D474" s="862" t="s">
        <v>137</v>
      </c>
      <c r="E474" s="1394">
        <f>'FY 2020'!R52</f>
        <v>85493</v>
      </c>
      <c r="F474" s="1233"/>
      <c r="G474" s="1876">
        <f>'FY 2020'!N52</f>
        <v>222170</v>
      </c>
      <c r="H474" s="1218"/>
      <c r="I474" s="82">
        <f t="shared" si="0"/>
        <v>-0.6151910699014268</v>
      </c>
      <c r="J474" s="957" t="s">
        <v>984</v>
      </c>
      <c r="K474" s="75"/>
    </row>
    <row r="475" spans="2:11" ht="72" customHeight="1" x14ac:dyDescent="0.25">
      <c r="B475" s="1215" t="s">
        <v>336</v>
      </c>
      <c r="C475" s="1216"/>
      <c r="D475" s="862" t="s">
        <v>137</v>
      </c>
      <c r="E475" s="1233">
        <f>'FY 2020'!R55</f>
        <v>3188225.5</v>
      </c>
      <c r="F475" s="1233"/>
      <c r="G475" s="1825">
        <f>'FY 2020'!N55</f>
        <v>7351800.5470000003</v>
      </c>
      <c r="H475" s="1233"/>
      <c r="I475" s="82">
        <f t="shared" si="0"/>
        <v>-0.5663340593072812</v>
      </c>
      <c r="J475" s="956" t="s">
        <v>985</v>
      </c>
      <c r="K475" s="75"/>
    </row>
    <row r="476" spans="2:11" ht="48" customHeight="1" x14ac:dyDescent="0.25">
      <c r="B476" s="1215" t="s">
        <v>926</v>
      </c>
      <c r="C476" s="1216"/>
      <c r="D476" s="862" t="s">
        <v>137</v>
      </c>
      <c r="E476" s="1217">
        <f>'FY 2020'!R58</f>
        <v>40918</v>
      </c>
      <c r="F476" s="1218"/>
      <c r="G476" s="1825">
        <f>'FY 2020'!N58</f>
        <v>27083</v>
      </c>
      <c r="H476" s="1233"/>
      <c r="I476" s="82">
        <f t="shared" si="0"/>
        <v>0.51083705645607946</v>
      </c>
      <c r="J476" s="955" t="s">
        <v>986</v>
      </c>
      <c r="K476" s="75"/>
    </row>
    <row r="477" spans="2:11" ht="41.25" customHeight="1" x14ac:dyDescent="0.25">
      <c r="B477" s="1226" t="s">
        <v>927</v>
      </c>
      <c r="C477" s="1227"/>
      <c r="D477" s="862" t="s">
        <v>137</v>
      </c>
      <c r="E477" s="866">
        <f>'FY 2020'!R59</f>
        <v>0</v>
      </c>
      <c r="F477" s="867"/>
      <c r="G477" s="1876">
        <f>'FY 2020'!N59</f>
        <v>0</v>
      </c>
      <c r="H477" s="1770"/>
      <c r="I477" s="82">
        <f t="shared" si="0"/>
        <v>0</v>
      </c>
      <c r="J477" s="870"/>
      <c r="K477" s="75"/>
    </row>
    <row r="478" spans="2:11" ht="34.5" customHeight="1" x14ac:dyDescent="0.25">
      <c r="B478" s="1383" t="s">
        <v>397</v>
      </c>
      <c r="C478" s="1384"/>
      <c r="D478" s="862" t="s">
        <v>137</v>
      </c>
      <c r="E478" s="866">
        <f>'FY 2020'!R60</f>
        <v>85493</v>
      </c>
      <c r="F478" s="867"/>
      <c r="G478" s="1876">
        <f>'FY 2020'!N60</f>
        <v>222170</v>
      </c>
      <c r="H478" s="1770"/>
      <c r="I478" s="82">
        <f t="shared" si="0"/>
        <v>-0.6151910699014268</v>
      </c>
      <c r="J478" s="958" t="s">
        <v>987</v>
      </c>
      <c r="K478" s="75"/>
    </row>
    <row r="479" spans="2:11" ht="34.5" customHeight="1" x14ac:dyDescent="0.25">
      <c r="B479" s="1226" t="s">
        <v>930</v>
      </c>
      <c r="C479" s="1227"/>
      <c r="D479" s="862" t="s">
        <v>928</v>
      </c>
      <c r="E479" s="866">
        <f>'FY 2020'!R61</f>
        <v>8.1107935172395881E-2</v>
      </c>
      <c r="F479" s="867"/>
      <c r="G479" s="1876">
        <f>'FY 2020'!N61</f>
        <v>0.19505339943475339</v>
      </c>
      <c r="H479" s="1770"/>
      <c r="I479" s="82">
        <f t="shared" si="0"/>
        <v>-0.58417574157928476</v>
      </c>
      <c r="J479" s="958" t="s">
        <v>987</v>
      </c>
      <c r="K479" s="75"/>
    </row>
    <row r="480" spans="2:11" ht="34.5" customHeight="1" x14ac:dyDescent="0.25">
      <c r="B480" s="1226" t="s">
        <v>260</v>
      </c>
      <c r="C480" s="1227"/>
      <c r="D480" s="873" t="s">
        <v>27</v>
      </c>
      <c r="E480" s="875">
        <f>'FY 2020'!R65</f>
        <v>97.388504845483808</v>
      </c>
      <c r="F480" s="874"/>
      <c r="G480" s="1391">
        <f>'FY 2020'!N65</f>
        <v>97.066664061850631</v>
      </c>
      <c r="H480" s="1218"/>
      <c r="I480" s="881"/>
      <c r="J480" s="878"/>
      <c r="K480" s="75"/>
    </row>
    <row r="481" spans="2:11" ht="34.5" customHeight="1" x14ac:dyDescent="0.25">
      <c r="B481" s="1262" t="s">
        <v>483</v>
      </c>
      <c r="C481" s="1263"/>
      <c r="D481" s="871" t="s">
        <v>484</v>
      </c>
      <c r="E481" s="1391">
        <f>'FY 2020'!R69</f>
        <v>236.7</v>
      </c>
      <c r="F481" s="1218"/>
      <c r="G481" s="1391">
        <f>'FY 2020'!N69</f>
        <v>453.7</v>
      </c>
      <c r="H481" s="1218"/>
      <c r="I481" s="82">
        <f t="shared" si="0"/>
        <v>-0.47828961869076486</v>
      </c>
      <c r="J481" s="760"/>
      <c r="K481" s="75"/>
    </row>
    <row r="482" spans="2:11" ht="34.5" customHeight="1" x14ac:dyDescent="0.25">
      <c r="B482" s="1226" t="s">
        <v>491</v>
      </c>
      <c r="C482" s="1227"/>
      <c r="D482" s="863" t="s">
        <v>1</v>
      </c>
      <c r="E482" s="1891" t="s">
        <v>485</v>
      </c>
      <c r="F482" s="1891"/>
      <c r="G482" s="1873" t="s">
        <v>636</v>
      </c>
      <c r="H482" s="1873"/>
      <c r="I482" s="1884" t="s">
        <v>656</v>
      </c>
      <c r="J482" s="1885"/>
      <c r="K482" s="75"/>
    </row>
    <row r="483" spans="2:11" ht="34.5" customHeight="1" x14ac:dyDescent="0.25">
      <c r="B483" s="1514" t="s">
        <v>929</v>
      </c>
      <c r="C483" s="1678"/>
      <c r="D483" s="862" t="s">
        <v>27</v>
      </c>
      <c r="E483" s="1874">
        <f>'FY 2020'!R63</f>
        <v>-0.37125631649305518</v>
      </c>
      <c r="F483" s="1875"/>
      <c r="G483" s="1892" t="s">
        <v>652</v>
      </c>
      <c r="H483" s="1893"/>
      <c r="I483" s="1886"/>
      <c r="J483" s="1887"/>
      <c r="K483" s="75"/>
    </row>
    <row r="484" spans="2:11" ht="39" customHeight="1" x14ac:dyDescent="0.25">
      <c r="B484" s="1890" t="s">
        <v>932</v>
      </c>
      <c r="C484" s="1890"/>
      <c r="D484" s="873" t="s">
        <v>27</v>
      </c>
      <c r="E484" s="954">
        <f>'FY 2020'!R67</f>
        <v>97.388504845483808</v>
      </c>
      <c r="F484" s="74"/>
      <c r="G484" s="1892" t="s">
        <v>652</v>
      </c>
      <c r="H484" s="1893"/>
      <c r="I484" s="1270"/>
      <c r="J484" s="1270"/>
      <c r="K484" s="49"/>
    </row>
    <row r="485" spans="2:11" ht="15" x14ac:dyDescent="0.25">
      <c r="B485" s="49"/>
      <c r="C485" s="49"/>
      <c r="D485" s="49"/>
      <c r="E485" s="49"/>
      <c r="F485" s="49"/>
      <c r="G485" s="49"/>
      <c r="H485" s="49"/>
      <c r="I485" s="49"/>
      <c r="J485" s="49"/>
      <c r="K485" s="49"/>
    </row>
    <row r="486" spans="2:11" ht="15" x14ac:dyDescent="0.25">
      <c r="B486" s="49"/>
      <c r="C486" s="49"/>
      <c r="D486" s="49"/>
      <c r="E486" s="49"/>
      <c r="F486" s="49"/>
      <c r="G486" s="49"/>
      <c r="H486" s="49"/>
      <c r="I486" s="49"/>
      <c r="J486" s="49"/>
      <c r="K486" s="49"/>
    </row>
    <row r="487" spans="2:11" ht="15" x14ac:dyDescent="0.25">
      <c r="B487" s="51" t="s">
        <v>337</v>
      </c>
      <c r="C487" s="49"/>
      <c r="D487" s="49"/>
      <c r="E487" s="49"/>
      <c r="F487" s="49"/>
      <c r="G487" s="49"/>
      <c r="H487" s="49"/>
      <c r="I487" s="49"/>
      <c r="J487" s="49"/>
      <c r="K487" s="56"/>
    </row>
    <row r="488" spans="2:11" ht="15" x14ac:dyDescent="0.25">
      <c r="B488" s="1894" t="s">
        <v>931</v>
      </c>
      <c r="C488" s="1304"/>
      <c r="D488" s="1304"/>
      <c r="E488" s="1304"/>
      <c r="F488" s="1304"/>
      <c r="G488" s="1304"/>
      <c r="H488" s="1304"/>
      <c r="I488" s="1304"/>
      <c r="J488" s="1304"/>
      <c r="K488" s="1304"/>
    </row>
    <row r="489" spans="2:11" ht="19.7" customHeight="1" x14ac:dyDescent="0.25">
      <c r="B489" s="1222" t="s">
        <v>561</v>
      </c>
      <c r="C489" s="1222"/>
      <c r="D489" s="1222"/>
      <c r="E489" s="1222"/>
      <c r="F489" s="1222"/>
      <c r="G489" s="1222"/>
      <c r="H489" s="1222"/>
      <c r="I489" s="1222"/>
      <c r="J489" s="1222"/>
      <c r="K489" s="66"/>
    </row>
    <row r="490" spans="2:11" ht="27.75" customHeight="1" x14ac:dyDescent="0.25">
      <c r="B490" s="1656" t="s">
        <v>369</v>
      </c>
      <c r="C490" s="1657"/>
      <c r="D490" s="561" t="s">
        <v>1</v>
      </c>
      <c r="E490" s="1824" t="s">
        <v>120</v>
      </c>
      <c r="F490" s="1824"/>
      <c r="G490" s="1824" t="s">
        <v>121</v>
      </c>
      <c r="H490" s="1824"/>
      <c r="I490" s="561" t="s">
        <v>122</v>
      </c>
      <c r="J490" s="557" t="s">
        <v>123</v>
      </c>
      <c r="K490" s="153"/>
    </row>
    <row r="491" spans="2:11" ht="36.6" customHeight="1" x14ac:dyDescent="0.25">
      <c r="B491" s="1520" t="s">
        <v>370</v>
      </c>
      <c r="C491" s="1521"/>
      <c r="D491" s="564" t="s">
        <v>137</v>
      </c>
      <c r="E491" s="1741">
        <f>'FY 2020'!R73</f>
        <v>14820</v>
      </c>
      <c r="F491" s="1741"/>
      <c r="G491" s="1777">
        <f>'FY 2020'!N73</f>
        <v>26980</v>
      </c>
      <c r="H491" s="1741"/>
      <c r="I491" s="524">
        <f>IF(ISERROR((E491-G491)/G491),0,((E491-G491)/G491))</f>
        <v>-0.45070422535211269</v>
      </c>
      <c r="J491" s="564"/>
      <c r="K491" s="75"/>
    </row>
    <row r="492" spans="2:11" ht="39.6" customHeight="1" x14ac:dyDescent="0.25">
      <c r="B492" s="1520" t="s">
        <v>371</v>
      </c>
      <c r="C492" s="1521"/>
      <c r="D492" s="564" t="s">
        <v>137</v>
      </c>
      <c r="E492" s="1741">
        <f>'FY 2020'!R74</f>
        <v>0</v>
      </c>
      <c r="F492" s="1741"/>
      <c r="G492" s="1777">
        <f>'FY 2020'!N74</f>
        <v>0</v>
      </c>
      <c r="H492" s="1741"/>
      <c r="I492" s="524">
        <f>IF(ISERROR((E492-G492)/G492),0,((E492-G492)/G492))</f>
        <v>0</v>
      </c>
      <c r="J492" s="564"/>
      <c r="K492" s="75"/>
    </row>
    <row r="493" spans="2:11" ht="15" x14ac:dyDescent="0.25">
      <c r="B493" s="49"/>
      <c r="C493" s="49"/>
      <c r="D493" s="49"/>
      <c r="E493" s="49"/>
      <c r="F493" s="49"/>
      <c r="G493" s="49"/>
      <c r="H493" s="49"/>
      <c r="I493" s="49"/>
      <c r="J493" s="49"/>
      <c r="K493" s="49"/>
    </row>
    <row r="494" spans="2:11" ht="15" x14ac:dyDescent="0.25">
      <c r="B494" s="51" t="s">
        <v>341</v>
      </c>
      <c r="C494" s="49"/>
      <c r="D494" s="49"/>
      <c r="E494" s="49"/>
      <c r="F494" s="49"/>
      <c r="G494" s="49"/>
      <c r="H494" s="49"/>
      <c r="I494" s="49"/>
      <c r="J494" s="49"/>
      <c r="K494" s="56"/>
    </row>
    <row r="495" spans="2:11" ht="15" x14ac:dyDescent="0.25">
      <c r="B495" s="49"/>
      <c r="C495" s="49"/>
      <c r="D495" s="49"/>
      <c r="E495" s="49"/>
      <c r="F495" s="49"/>
      <c r="G495" s="49"/>
      <c r="H495" s="49"/>
      <c r="I495" s="49"/>
      <c r="J495" s="49"/>
      <c r="K495" s="49"/>
    </row>
    <row r="496" spans="2:11" ht="19.7" customHeight="1" x14ac:dyDescent="0.25">
      <c r="B496" s="1222" t="s">
        <v>562</v>
      </c>
      <c r="C496" s="1222"/>
      <c r="D496" s="1222"/>
      <c r="E496" s="1222"/>
      <c r="F496" s="1222"/>
      <c r="G496" s="1222"/>
      <c r="H496" s="1222"/>
      <c r="I496" s="1222"/>
      <c r="J496" s="1222"/>
      <c r="K496" s="66"/>
    </row>
    <row r="497" spans="2:11" ht="24.75" customHeight="1" x14ac:dyDescent="0.25">
      <c r="B497" s="1656" t="s">
        <v>141</v>
      </c>
      <c r="C497" s="1657"/>
      <c r="D497" s="561" t="s">
        <v>1</v>
      </c>
      <c r="E497" s="1824" t="s">
        <v>120</v>
      </c>
      <c r="F497" s="1824"/>
      <c r="G497" s="1824" t="s">
        <v>121</v>
      </c>
      <c r="H497" s="1824"/>
      <c r="I497" s="561" t="s">
        <v>122</v>
      </c>
      <c r="J497" s="543" t="s">
        <v>123</v>
      </c>
      <c r="K497" s="153"/>
    </row>
    <row r="498" spans="2:11" ht="25.5" customHeight="1" x14ac:dyDescent="0.25">
      <c r="B498" s="1520" t="s">
        <v>453</v>
      </c>
      <c r="C498" s="1521"/>
      <c r="D498" s="564" t="s">
        <v>18</v>
      </c>
      <c r="E498" s="1741">
        <f>'FY 2020'!R78</f>
        <v>496709</v>
      </c>
      <c r="F498" s="1741"/>
      <c r="G498" s="1804">
        <f>'FY 2020'!N78</f>
        <v>464998</v>
      </c>
      <c r="H498" s="1741"/>
      <c r="I498" s="524">
        <f>IF(ISERROR((G498-E498)/G498),0,((E498-G498)/E498))</f>
        <v>6.3842209422418361E-2</v>
      </c>
      <c r="J498" s="562" t="s">
        <v>988</v>
      </c>
      <c r="K498" s="75"/>
    </row>
    <row r="499" spans="2:11" ht="23.25" customHeight="1" x14ac:dyDescent="0.25">
      <c r="B499" s="1514" t="s">
        <v>815</v>
      </c>
      <c r="C499" s="1678"/>
      <c r="D499" s="878" t="s">
        <v>933</v>
      </c>
      <c r="E499" s="879">
        <f>'FY 2020'!R79</f>
        <v>0.47123204673535363</v>
      </c>
      <c r="F499" s="879"/>
      <c r="G499" s="1803">
        <f>'FY 2020'!N79</f>
        <v>0.40824342004033604</v>
      </c>
      <c r="H499" s="1513"/>
      <c r="I499" s="524">
        <f t="shared" ref="I499:I506" si="1">IF(ISERROR((G499-E499)/G499),0,((E499-G499)/E499))</f>
        <v>0.13366796068178347</v>
      </c>
      <c r="J499" s="955" t="s">
        <v>988</v>
      </c>
      <c r="K499" s="75"/>
    </row>
    <row r="500" spans="2:11" ht="51.75" customHeight="1" x14ac:dyDescent="0.25">
      <c r="B500" s="1520" t="s">
        <v>455</v>
      </c>
      <c r="C500" s="1521"/>
      <c r="D500" s="564" t="s">
        <v>452</v>
      </c>
      <c r="E500" s="1741">
        <f>'FY 2020'!R83</f>
        <v>2424</v>
      </c>
      <c r="F500" s="1741"/>
      <c r="G500" s="1777">
        <f>'FY 2020'!N83</f>
        <v>1611</v>
      </c>
      <c r="H500" s="1741"/>
      <c r="I500" s="524">
        <f t="shared" si="1"/>
        <v>0.33539603960396042</v>
      </c>
      <c r="J500" s="562" t="s">
        <v>989</v>
      </c>
      <c r="K500" s="75"/>
    </row>
    <row r="501" spans="2:11" ht="21.6" customHeight="1" x14ac:dyDescent="0.25">
      <c r="B501" s="1520" t="s">
        <v>458</v>
      </c>
      <c r="C501" s="1521"/>
      <c r="D501" s="564" t="s">
        <v>452</v>
      </c>
      <c r="E501" s="1741">
        <f>'FY 2020'!R84</f>
        <v>499133</v>
      </c>
      <c r="F501" s="1741"/>
      <c r="G501" s="1777">
        <f>'FY 2020'!N84</f>
        <v>466609</v>
      </c>
      <c r="H501" s="1741"/>
      <c r="I501" s="524">
        <f t="shared" si="1"/>
        <v>6.5160989155195109E-2</v>
      </c>
      <c r="J501" s="562" t="s">
        <v>990</v>
      </c>
      <c r="K501" s="75"/>
    </row>
    <row r="502" spans="2:11" ht="48.75" customHeight="1" x14ac:dyDescent="0.25">
      <c r="B502" s="1520" t="s">
        <v>142</v>
      </c>
      <c r="C502" s="1521"/>
      <c r="D502" s="564" t="s">
        <v>261</v>
      </c>
      <c r="E502" s="1741">
        <f>'FY 2020'!R85</f>
        <v>18120</v>
      </c>
      <c r="F502" s="1741"/>
      <c r="G502" s="1777">
        <f>'FY 2020'!N85</f>
        <v>5610</v>
      </c>
      <c r="H502" s="1741"/>
      <c r="I502" s="524">
        <f t="shared" si="1"/>
        <v>0.69039735099337751</v>
      </c>
      <c r="J502" s="562" t="s">
        <v>989</v>
      </c>
      <c r="K502" s="75"/>
    </row>
    <row r="503" spans="2:11" ht="58.5" customHeight="1" x14ac:dyDescent="0.25">
      <c r="B503" s="1659" t="s">
        <v>143</v>
      </c>
      <c r="C503" s="1660"/>
      <c r="D503" s="564" t="s">
        <v>261</v>
      </c>
      <c r="E503" s="1741">
        <f>'FY 2020'!R86</f>
        <v>49501312.68</v>
      </c>
      <c r="F503" s="1741"/>
      <c r="G503" s="1777">
        <f>'FY 2020'!N86</f>
        <v>56050478.840000004</v>
      </c>
      <c r="H503" s="1741"/>
      <c r="I503" s="524">
        <f t="shared" si="1"/>
        <v>-0.1323028785587349</v>
      </c>
      <c r="J503" s="562" t="s">
        <v>991</v>
      </c>
      <c r="K503" s="75"/>
    </row>
    <row r="504" spans="2:11" ht="48.75" customHeight="1" x14ac:dyDescent="0.25">
      <c r="B504" s="1659" t="s">
        <v>398</v>
      </c>
      <c r="C504" s="1660"/>
      <c r="D504" s="564" t="s">
        <v>261</v>
      </c>
      <c r="E504" s="1741">
        <f>'FY 2020'!R87</f>
        <v>49519432.68</v>
      </c>
      <c r="F504" s="1741"/>
      <c r="G504" s="1777">
        <f>'FY 2020'!N87</f>
        <v>56056088.840000004</v>
      </c>
      <c r="H504" s="1741"/>
      <c r="I504" s="524">
        <f t="shared" si="1"/>
        <v>-0.13200183859618489</v>
      </c>
      <c r="J504" s="562" t="s">
        <v>991</v>
      </c>
      <c r="K504" s="75"/>
    </row>
    <row r="505" spans="2:11" ht="53.25" customHeight="1" x14ac:dyDescent="0.25">
      <c r="B505" s="1659" t="s">
        <v>144</v>
      </c>
      <c r="C505" s="1660"/>
      <c r="D505" s="564" t="s">
        <v>18</v>
      </c>
      <c r="E505" s="1741">
        <f>'FY 2020'!R92</f>
        <v>4114.5</v>
      </c>
      <c r="F505" s="1741"/>
      <c r="G505" s="1777">
        <f>'FY 2020'!N92</f>
        <v>4400</v>
      </c>
      <c r="H505" s="1741"/>
      <c r="I505" s="524">
        <f t="shared" si="1"/>
        <v>-6.9388747113865598E-2</v>
      </c>
      <c r="J505" s="562" t="s">
        <v>992</v>
      </c>
      <c r="K505" s="75"/>
    </row>
    <row r="506" spans="2:11" ht="21.6" customHeight="1" x14ac:dyDescent="0.25">
      <c r="B506" s="1520" t="s">
        <v>280</v>
      </c>
      <c r="C506" s="1521"/>
      <c r="D506" s="564" t="s">
        <v>262</v>
      </c>
      <c r="E506" s="1741">
        <f>'FY 2020'!R93</f>
        <v>0</v>
      </c>
      <c r="F506" s="1741"/>
      <c r="G506" s="1777">
        <f>'FY 2020'!N93</f>
        <v>0</v>
      </c>
      <c r="H506" s="1741"/>
      <c r="I506" s="524">
        <f t="shared" si="1"/>
        <v>0</v>
      </c>
      <c r="J506" s="562"/>
      <c r="K506" s="75"/>
    </row>
    <row r="507" spans="2:11" ht="21.6" customHeight="1" x14ac:dyDescent="0.25">
      <c r="B507" s="1824" t="s">
        <v>491</v>
      </c>
      <c r="C507" s="1824"/>
      <c r="D507" s="561" t="s">
        <v>1</v>
      </c>
      <c r="E507" s="1824" t="s">
        <v>485</v>
      </c>
      <c r="F507" s="1824"/>
      <c r="G507" s="1656" t="s">
        <v>492</v>
      </c>
      <c r="H507" s="1657"/>
      <c r="I507" s="561" t="s">
        <v>657</v>
      </c>
      <c r="J507" s="561" t="s">
        <v>656</v>
      </c>
      <c r="K507" s="75"/>
    </row>
    <row r="508" spans="2:11" ht="33" customHeight="1" x14ac:dyDescent="0.25">
      <c r="B508" s="1890" t="s">
        <v>359</v>
      </c>
      <c r="C508" s="1890"/>
      <c r="D508" s="564" t="s">
        <v>358</v>
      </c>
      <c r="E508" s="1741">
        <f>'FY 2020'!R88</f>
        <v>46.979506340674234</v>
      </c>
      <c r="F508" s="1741"/>
      <c r="G508" s="1777">
        <f>'FY 2020'!N88</f>
        <v>49.214253442222365</v>
      </c>
      <c r="H508" s="1741"/>
      <c r="I508" s="765" t="s">
        <v>652</v>
      </c>
      <c r="J508" s="523"/>
      <c r="K508" s="75"/>
    </row>
    <row r="509" spans="2:11" ht="33" customHeight="1" x14ac:dyDescent="0.25">
      <c r="B509" s="1890" t="s">
        <v>934</v>
      </c>
      <c r="C509" s="1890"/>
      <c r="D509" s="878" t="s">
        <v>27</v>
      </c>
      <c r="E509" s="893">
        <f>'FY 2020'!R81</f>
        <v>-0.30701169597742117</v>
      </c>
      <c r="F509" s="879"/>
      <c r="G509" s="1778">
        <f>'FY 2020'!N81</f>
        <v>-0.39964202935244703</v>
      </c>
      <c r="H509" s="1741"/>
      <c r="I509" s="765" t="s">
        <v>652</v>
      </c>
      <c r="J509" s="523"/>
      <c r="K509" s="75"/>
    </row>
    <row r="510" spans="2:11" ht="11.45" customHeight="1" x14ac:dyDescent="0.25">
      <c r="B510" s="49"/>
      <c r="C510" s="49"/>
      <c r="D510" s="49"/>
      <c r="E510" s="49"/>
      <c r="F510" s="49"/>
      <c r="G510" s="49"/>
      <c r="H510" s="49"/>
      <c r="I510" s="49"/>
      <c r="J510" s="49"/>
      <c r="K510" s="150"/>
    </row>
    <row r="511" spans="2:11" ht="15" x14ac:dyDescent="0.25">
      <c r="B511" s="51" t="s">
        <v>342</v>
      </c>
      <c r="C511" s="49"/>
      <c r="D511" s="49"/>
      <c r="E511" s="49"/>
      <c r="F511" s="49"/>
      <c r="G511" s="49"/>
      <c r="H511" s="49"/>
      <c r="I511" s="49"/>
      <c r="J511" s="49"/>
      <c r="K511" s="56"/>
    </row>
    <row r="512" spans="2:11" ht="6" customHeight="1" x14ac:dyDescent="0.25">
      <c r="B512" s="49"/>
      <c r="C512" s="49"/>
      <c r="D512" s="49"/>
      <c r="E512" s="49"/>
      <c r="F512" s="49"/>
      <c r="G512" s="49"/>
      <c r="H512" s="49"/>
      <c r="I512" s="49"/>
      <c r="J512" s="49"/>
      <c r="K512" s="49"/>
    </row>
    <row r="513" spans="2:11" ht="19.7" customHeight="1" x14ac:dyDescent="0.25">
      <c r="B513" s="1222" t="s">
        <v>563</v>
      </c>
      <c r="C513" s="1222"/>
      <c r="D513" s="1222"/>
      <c r="E513" s="1222"/>
      <c r="F513" s="1222"/>
      <c r="G513" s="1222"/>
      <c r="H513" s="1222"/>
      <c r="I513" s="1222"/>
      <c r="J513" s="1222"/>
      <c r="K513" s="66"/>
    </row>
    <row r="514" spans="2:11" ht="26.25" customHeight="1" x14ac:dyDescent="0.25">
      <c r="B514" s="1522" t="s">
        <v>145</v>
      </c>
      <c r="C514" s="1523"/>
      <c r="D514" s="568" t="s">
        <v>1</v>
      </c>
      <c r="E514" s="1811" t="s">
        <v>120</v>
      </c>
      <c r="F514" s="1811"/>
      <c r="G514" s="1811" t="s">
        <v>121</v>
      </c>
      <c r="H514" s="1811"/>
      <c r="I514" s="568" t="s">
        <v>122</v>
      </c>
      <c r="J514" s="422" t="s">
        <v>123</v>
      </c>
      <c r="K514" s="193"/>
    </row>
    <row r="515" spans="2:11" ht="21" customHeight="1" x14ac:dyDescent="0.25">
      <c r="B515" s="1520" t="s">
        <v>146</v>
      </c>
      <c r="C515" s="1521"/>
      <c r="D515" s="564" t="s">
        <v>262</v>
      </c>
      <c r="E515" s="1741">
        <f>'FY 2020'!R97</f>
        <v>0</v>
      </c>
      <c r="F515" s="1741"/>
      <c r="G515" s="1777">
        <f>'FY 2020'!N97</f>
        <v>0</v>
      </c>
      <c r="H515" s="1741"/>
      <c r="I515" s="524">
        <f>IF(ISERROR((E515-G515)/G515),0,((E515-G515)/G515))</f>
        <v>0</v>
      </c>
      <c r="J515" s="618"/>
      <c r="K515" s="179"/>
    </row>
    <row r="516" spans="2:11" ht="63.75" customHeight="1" x14ac:dyDescent="0.25">
      <c r="B516" s="1520" t="s">
        <v>147</v>
      </c>
      <c r="C516" s="1521"/>
      <c r="D516" s="564" t="s">
        <v>262</v>
      </c>
      <c r="E516" s="1741">
        <f>'FY 2020'!R98</f>
        <v>2500</v>
      </c>
      <c r="F516" s="1741"/>
      <c r="G516" s="1777">
        <f>'FY 2020'!N98</f>
        <v>27000</v>
      </c>
      <c r="H516" s="1741"/>
      <c r="I516" s="524">
        <f t="shared" ref="I516:I529" si="2">IF(ISERROR((E516-G516)/G516),0,((E516-G516)/G516))</f>
        <v>-0.90740740740740744</v>
      </c>
      <c r="J516" s="956" t="s">
        <v>993</v>
      </c>
      <c r="K516" s="179"/>
    </row>
    <row r="517" spans="2:11" ht="21" customHeight="1" x14ac:dyDescent="0.25">
      <c r="B517" s="1659" t="s">
        <v>148</v>
      </c>
      <c r="C517" s="1660"/>
      <c r="D517" s="564" t="s">
        <v>264</v>
      </c>
      <c r="E517" s="1741">
        <f>'FY 2020'!R99</f>
        <v>60</v>
      </c>
      <c r="F517" s="1741"/>
      <c r="G517" s="1777">
        <f>'FY 2020'!N99</f>
        <v>145</v>
      </c>
      <c r="H517" s="1741"/>
      <c r="I517" s="524">
        <f t="shared" si="2"/>
        <v>-0.58620689655172409</v>
      </c>
      <c r="J517" s="618"/>
      <c r="K517" s="179"/>
    </row>
    <row r="518" spans="2:11" ht="21" customHeight="1" x14ac:dyDescent="0.25">
      <c r="B518" s="1659" t="s">
        <v>503</v>
      </c>
      <c r="C518" s="1660"/>
      <c r="D518" s="564" t="s">
        <v>500</v>
      </c>
      <c r="E518" s="619">
        <f>'FY 2020'!R100</f>
        <v>56.922509566207211</v>
      </c>
      <c r="F518" s="619"/>
      <c r="G518" s="1518">
        <f>'FY 2020'!N100</f>
        <v>127.30225916207968</v>
      </c>
      <c r="H518" s="1513"/>
      <c r="I518" s="524">
        <f t="shared" si="2"/>
        <v>-0.55285546430300059</v>
      </c>
      <c r="J518" s="618"/>
      <c r="K518" s="179"/>
    </row>
    <row r="519" spans="2:11" ht="27.6" customHeight="1" x14ac:dyDescent="0.25">
      <c r="B519" s="1659" t="s">
        <v>234</v>
      </c>
      <c r="C519" s="1660"/>
      <c r="D519" s="564" t="s">
        <v>262</v>
      </c>
      <c r="E519" s="1741">
        <f>'FY 2020'!R101</f>
        <v>0</v>
      </c>
      <c r="F519" s="1741"/>
      <c r="G519" s="1777">
        <f>'FY 2020'!N101</f>
        <v>0</v>
      </c>
      <c r="H519" s="1741"/>
      <c r="I519" s="524">
        <f t="shared" si="2"/>
        <v>0</v>
      </c>
      <c r="J519" s="618"/>
      <c r="K519" s="179"/>
    </row>
    <row r="520" spans="2:11" ht="21" customHeight="1" x14ac:dyDescent="0.25">
      <c r="B520" s="1659" t="s">
        <v>149</v>
      </c>
      <c r="C520" s="1660"/>
      <c r="D520" s="564" t="s">
        <v>262</v>
      </c>
      <c r="E520" s="1741">
        <f>'FY 2020'!R102</f>
        <v>1898.856</v>
      </c>
      <c r="F520" s="1741"/>
      <c r="G520" s="1777">
        <f>'FY 2020'!N102</f>
        <v>3487</v>
      </c>
      <c r="H520" s="1741"/>
      <c r="I520" s="524">
        <f t="shared" si="2"/>
        <v>-0.45544708918841409</v>
      </c>
      <c r="J520" s="618"/>
      <c r="K520" s="179"/>
    </row>
    <row r="521" spans="2:11" ht="30" customHeight="1" x14ac:dyDescent="0.25">
      <c r="B521" s="1520" t="s">
        <v>150</v>
      </c>
      <c r="C521" s="1521"/>
      <c r="D521" s="564" t="s">
        <v>18</v>
      </c>
      <c r="E521" s="1741">
        <f>'FY 2020'!R103</f>
        <v>42012</v>
      </c>
      <c r="F521" s="1741"/>
      <c r="G521" s="1777">
        <f>'FY 2020'!N103</f>
        <v>4804</v>
      </c>
      <c r="H521" s="1741"/>
      <c r="I521" s="524">
        <f t="shared" si="2"/>
        <v>7.7452123230641137</v>
      </c>
      <c r="J521" s="618" t="s">
        <v>994</v>
      </c>
      <c r="K521" s="179"/>
    </row>
    <row r="522" spans="2:11" ht="27" customHeight="1" x14ac:dyDescent="0.25">
      <c r="B522" s="1520" t="s">
        <v>498</v>
      </c>
      <c r="C522" s="1521"/>
      <c r="D522" s="564" t="s">
        <v>497</v>
      </c>
      <c r="E522" s="960">
        <f>'FY 2020'!R104</f>
        <v>3.985714119825829E-2</v>
      </c>
      <c r="F522" s="619"/>
      <c r="G522" s="1739">
        <f>'FY 2020'!N104</f>
        <v>4.2176555380319366E-3</v>
      </c>
      <c r="H522" s="1740"/>
      <c r="I522" s="524">
        <f t="shared" si="2"/>
        <v>8.4500702674397701</v>
      </c>
      <c r="J522" s="618" t="s">
        <v>983</v>
      </c>
      <c r="K522" s="179"/>
    </row>
    <row r="523" spans="2:11" ht="60" customHeight="1" x14ac:dyDescent="0.25">
      <c r="B523" s="1659" t="s">
        <v>281</v>
      </c>
      <c r="C523" s="1660"/>
      <c r="D523" s="564" t="s">
        <v>262</v>
      </c>
      <c r="E523" s="1741">
        <f>'FY 2020'!R105</f>
        <v>3629.7439999999997</v>
      </c>
      <c r="F523" s="1741"/>
      <c r="G523" s="1777">
        <f>'FY 2020'!N105</f>
        <v>2587.6559999999999</v>
      </c>
      <c r="H523" s="1741"/>
      <c r="I523" s="524">
        <f t="shared" si="2"/>
        <v>0.40271504403985681</v>
      </c>
      <c r="J523" s="618" t="s">
        <v>995</v>
      </c>
      <c r="K523" s="179"/>
    </row>
    <row r="524" spans="2:11" ht="21" customHeight="1" x14ac:dyDescent="0.25">
      <c r="B524" s="1659" t="s">
        <v>23</v>
      </c>
      <c r="C524" s="1660"/>
      <c r="D524" s="564" t="s">
        <v>262</v>
      </c>
      <c r="E524" s="1741">
        <f>'FY 2020'!R106</f>
        <v>0</v>
      </c>
      <c r="F524" s="1741"/>
      <c r="G524" s="1777">
        <f>'FY 2020'!N106</f>
        <v>0</v>
      </c>
      <c r="H524" s="1741"/>
      <c r="I524" s="524">
        <f t="shared" si="2"/>
        <v>0</v>
      </c>
      <c r="J524" s="618"/>
      <c r="K524" s="179"/>
    </row>
    <row r="525" spans="2:11" ht="25.15" customHeight="1" x14ac:dyDescent="0.25">
      <c r="B525" s="1659" t="s">
        <v>235</v>
      </c>
      <c r="C525" s="1660"/>
      <c r="D525" s="564" t="s">
        <v>262</v>
      </c>
      <c r="E525" s="1741">
        <f>'FY 2020'!R107</f>
        <v>0</v>
      </c>
      <c r="F525" s="1741"/>
      <c r="G525" s="1777">
        <f>'FY 2020'!N107</f>
        <v>0</v>
      </c>
      <c r="H525" s="1741"/>
      <c r="I525" s="524">
        <f t="shared" si="2"/>
        <v>0</v>
      </c>
      <c r="J525" s="618"/>
      <c r="K525" s="179"/>
    </row>
    <row r="526" spans="2:11" ht="27.6" customHeight="1" x14ac:dyDescent="0.25">
      <c r="B526" s="1520" t="s">
        <v>20</v>
      </c>
      <c r="C526" s="1521"/>
      <c r="D526" s="564" t="s">
        <v>264</v>
      </c>
      <c r="E526" s="1741">
        <f>'FY 2020'!R108</f>
        <v>0</v>
      </c>
      <c r="F526" s="1741"/>
      <c r="G526" s="1777">
        <f>'FY 2020'!N108</f>
        <v>0</v>
      </c>
      <c r="H526" s="1741"/>
      <c r="I526" s="524">
        <f t="shared" si="2"/>
        <v>0</v>
      </c>
      <c r="J526" s="618"/>
      <c r="K526" s="179"/>
    </row>
    <row r="527" spans="2:11" ht="21" customHeight="1" x14ac:dyDescent="0.25">
      <c r="B527" s="1659" t="s">
        <v>21</v>
      </c>
      <c r="C527" s="1660"/>
      <c r="D527" s="564" t="s">
        <v>264</v>
      </c>
      <c r="E527" s="1741">
        <f>'FY 2020'!R109</f>
        <v>1.6</v>
      </c>
      <c r="F527" s="1741"/>
      <c r="G527" s="1777">
        <f>'FY 2020'!N109</f>
        <v>3.6</v>
      </c>
      <c r="H527" s="1741"/>
      <c r="I527" s="524">
        <f t="shared" si="2"/>
        <v>-0.55555555555555558</v>
      </c>
      <c r="J527" s="618"/>
      <c r="K527" s="179"/>
    </row>
    <row r="528" spans="2:11" ht="21" customHeight="1" x14ac:dyDescent="0.25">
      <c r="B528" s="1631" t="s">
        <v>265</v>
      </c>
      <c r="C528" s="1632"/>
      <c r="D528" s="564" t="s">
        <v>262</v>
      </c>
      <c r="E528" s="1741">
        <f>'FY 2020'!R110</f>
        <v>1591.52</v>
      </c>
      <c r="F528" s="1741"/>
      <c r="G528" s="1777">
        <f>'FY 2020'!N110</f>
        <v>1708.33</v>
      </c>
      <c r="H528" s="1741"/>
      <c r="I528" s="524">
        <f t="shared" si="2"/>
        <v>-6.8376718783841495E-2</v>
      </c>
      <c r="J528" s="618"/>
      <c r="K528" s="179"/>
    </row>
    <row r="529" spans="2:11" ht="21" customHeight="1" x14ac:dyDescent="0.25">
      <c r="B529" s="1659" t="s">
        <v>282</v>
      </c>
      <c r="C529" s="1660"/>
      <c r="D529" s="564" t="s">
        <v>18</v>
      </c>
      <c r="E529" s="1741">
        <f>'FY 2020'!R111</f>
        <v>50</v>
      </c>
      <c r="F529" s="1741"/>
      <c r="G529" s="1777">
        <f>'FY 2020'!N111</f>
        <v>70</v>
      </c>
      <c r="H529" s="1741"/>
      <c r="I529" s="524">
        <f t="shared" si="2"/>
        <v>-0.2857142857142857</v>
      </c>
      <c r="J529" s="480"/>
      <c r="K529" s="194"/>
    </row>
    <row r="530" spans="2:11" ht="15" x14ac:dyDescent="0.25">
      <c r="B530" s="49"/>
      <c r="C530" s="49"/>
      <c r="D530" s="49"/>
      <c r="E530" s="49"/>
      <c r="F530" s="49"/>
      <c r="G530" s="49"/>
      <c r="H530" s="49"/>
      <c r="I530" s="49"/>
      <c r="J530" s="49"/>
      <c r="K530" s="49"/>
    </row>
    <row r="531" spans="2:11" ht="15" x14ac:dyDescent="0.25">
      <c r="B531" s="49" t="s">
        <v>283</v>
      </c>
      <c r="C531" s="49"/>
      <c r="D531" s="49"/>
      <c r="E531" s="49"/>
      <c r="F531" s="49"/>
      <c r="G531" s="49"/>
      <c r="H531" s="49"/>
      <c r="I531" s="49"/>
      <c r="J531" s="49"/>
      <c r="K531" s="49"/>
    </row>
    <row r="532" spans="2:11" ht="15" x14ac:dyDescent="0.25">
      <c r="B532" s="1250" t="s">
        <v>289</v>
      </c>
      <c r="C532" s="1250"/>
      <c r="D532" s="1250"/>
      <c r="E532" s="1250"/>
      <c r="F532" s="1250"/>
      <c r="G532" s="1250"/>
      <c r="H532" s="1250"/>
      <c r="I532" s="1250"/>
      <c r="J532" s="1250"/>
      <c r="K532" s="1250"/>
    </row>
    <row r="533" spans="2:11" ht="14.25" customHeight="1" x14ac:dyDescent="0.25">
      <c r="B533" s="1947" t="s">
        <v>290</v>
      </c>
      <c r="C533" s="1947"/>
      <c r="D533" s="1947"/>
      <c r="E533" s="1947"/>
      <c r="F533" s="1947"/>
      <c r="G533" s="1947"/>
      <c r="H533" s="1947"/>
      <c r="I533" s="1947"/>
      <c r="J533" s="1947"/>
      <c r="K533" s="198"/>
    </row>
    <row r="534" spans="2:11" ht="16.5" customHeight="1" x14ac:dyDescent="0.25">
      <c r="B534" s="1947"/>
      <c r="C534" s="1947"/>
      <c r="D534" s="1947"/>
      <c r="E534" s="1947"/>
      <c r="F534" s="1947"/>
      <c r="G534" s="1947"/>
      <c r="H534" s="1947"/>
      <c r="I534" s="1947"/>
      <c r="J534" s="1947"/>
      <c r="K534" s="198"/>
    </row>
    <row r="535" spans="2:11" ht="15" x14ac:dyDescent="0.25">
      <c r="B535" s="51" t="s">
        <v>343</v>
      </c>
      <c r="C535" s="49"/>
      <c r="D535" s="49"/>
      <c r="E535" s="49"/>
      <c r="F535" s="49"/>
      <c r="G535" s="49"/>
      <c r="H535" s="49"/>
      <c r="I535" s="49"/>
      <c r="J535" s="49"/>
      <c r="K535" s="56"/>
    </row>
    <row r="536" spans="2:11" ht="15" x14ac:dyDescent="0.25">
      <c r="B536" s="49"/>
      <c r="C536" s="49"/>
      <c r="D536" s="49"/>
      <c r="E536" s="49"/>
      <c r="F536" s="49"/>
      <c r="G536" s="49"/>
      <c r="H536" s="49"/>
      <c r="I536" s="49"/>
      <c r="J536" s="49"/>
      <c r="K536" s="49"/>
    </row>
    <row r="537" spans="2:11" ht="19.7" customHeight="1" x14ac:dyDescent="0.25">
      <c r="B537" s="1222" t="s">
        <v>558</v>
      </c>
      <c r="C537" s="1222"/>
      <c r="D537" s="1222"/>
      <c r="E537" s="1222"/>
      <c r="F537" s="1222"/>
      <c r="G537" s="1222"/>
      <c r="H537" s="1222"/>
      <c r="I537" s="1222"/>
      <c r="J537" s="1222"/>
      <c r="K537" s="66"/>
    </row>
    <row r="538" spans="2:11" ht="17.100000000000001" customHeight="1" x14ac:dyDescent="0.25">
      <c r="B538" s="1522" t="s">
        <v>344</v>
      </c>
      <c r="C538" s="1523"/>
      <c r="D538" s="568" t="s">
        <v>1</v>
      </c>
      <c r="E538" s="1811" t="s">
        <v>120</v>
      </c>
      <c r="F538" s="1811"/>
      <c r="G538" s="1811" t="s">
        <v>121</v>
      </c>
      <c r="H538" s="1811"/>
      <c r="I538" s="568" t="s">
        <v>122</v>
      </c>
      <c r="J538" s="509" t="s">
        <v>123</v>
      </c>
      <c r="K538" s="153"/>
    </row>
    <row r="539" spans="2:11" ht="19.7" customHeight="1" x14ac:dyDescent="0.25">
      <c r="B539" s="1819" t="s">
        <v>151</v>
      </c>
      <c r="C539" s="1820"/>
      <c r="D539" s="1820"/>
      <c r="E539" s="1820"/>
      <c r="F539" s="1820"/>
      <c r="G539" s="1820"/>
      <c r="H539" s="1820"/>
      <c r="I539" s="1820"/>
      <c r="J539" s="1821"/>
      <c r="K539" s="195"/>
    </row>
    <row r="540" spans="2:11" ht="28.5" customHeight="1" x14ac:dyDescent="0.25">
      <c r="B540" s="1520" t="s">
        <v>162</v>
      </c>
      <c r="C540" s="1521"/>
      <c r="D540" s="564" t="s">
        <v>264</v>
      </c>
      <c r="E540" s="1741">
        <f>'FY 2020'!R116</f>
        <v>5.4399999999999995</v>
      </c>
      <c r="F540" s="1741"/>
      <c r="G540" s="1777">
        <f>'FY 2020'!N116</f>
        <v>10.16</v>
      </c>
      <c r="H540" s="1741"/>
      <c r="I540" s="524">
        <f>IF(ISERROR((E540-G540)/G540),0,((E540-G540)/G540))</f>
        <v>-0.46456692913385833</v>
      </c>
      <c r="J540" s="562"/>
      <c r="K540" s="75"/>
    </row>
    <row r="541" spans="2:11" ht="28.5" customHeight="1" x14ac:dyDescent="0.25">
      <c r="B541" s="1520" t="s">
        <v>163</v>
      </c>
      <c r="C541" s="1521"/>
      <c r="D541" s="564" t="s">
        <v>264</v>
      </c>
      <c r="E541" s="1741">
        <f>'FY 2020'!R118</f>
        <v>85.66</v>
      </c>
      <c r="F541" s="1741"/>
      <c r="G541" s="1777">
        <f>'FY 2020'!N118</f>
        <v>82.16</v>
      </c>
      <c r="H541" s="1741"/>
      <c r="I541" s="524">
        <f>IF(ISERROR((E541-G541)/G541),0,((E541-G541)/G541))</f>
        <v>4.2599805258033106E-2</v>
      </c>
      <c r="J541" s="564"/>
      <c r="K541" s="75"/>
    </row>
    <row r="542" spans="2:11" ht="22.15" customHeight="1" x14ac:dyDescent="0.25">
      <c r="B542" s="1520" t="s">
        <v>504</v>
      </c>
      <c r="C542" s="1624"/>
      <c r="D542" s="564" t="s">
        <v>264</v>
      </c>
      <c r="E542" s="619">
        <f>'FY 2020'!R120</f>
        <v>91.1</v>
      </c>
      <c r="F542" s="565"/>
      <c r="G542" s="1512">
        <f>'FY 2020'!N120</f>
        <v>92.320000000000007</v>
      </c>
      <c r="H542" s="1513"/>
      <c r="I542" s="524">
        <f>IF(ISERROR((E542-G542)/G542),0,((E542-G542)/G542))</f>
        <v>-1.3214904679376223E-2</v>
      </c>
      <c r="J542" s="559"/>
      <c r="K542" s="75"/>
    </row>
    <row r="543" spans="2:11" ht="19.7" customHeight="1" x14ac:dyDescent="0.25">
      <c r="B543" s="1814" t="s">
        <v>152</v>
      </c>
      <c r="C543" s="1815"/>
      <c r="D543" s="1815"/>
      <c r="E543" s="1815"/>
      <c r="F543" s="1815"/>
      <c r="G543" s="1815"/>
      <c r="H543" s="1815"/>
      <c r="I543" s="1815"/>
      <c r="J543" s="1816"/>
      <c r="K543" s="164"/>
    </row>
    <row r="544" spans="2:11" ht="38.25" customHeight="1" x14ac:dyDescent="0.25">
      <c r="B544" s="1520" t="s">
        <v>154</v>
      </c>
      <c r="C544" s="1521"/>
      <c r="D544" s="564" t="s">
        <v>264</v>
      </c>
      <c r="E544" s="1741">
        <f>'FY 2020'!R125</f>
        <v>2.871</v>
      </c>
      <c r="F544" s="1741"/>
      <c r="G544" s="1777">
        <f>'FY 2020'!N125</f>
        <v>1.472</v>
      </c>
      <c r="H544" s="1741"/>
      <c r="I544" s="524">
        <f>IF(ISERROR((E544-G544)/G544),0,((E544-G544)/G544))</f>
        <v>0.95040760869565222</v>
      </c>
      <c r="J544" s="618" t="s">
        <v>996</v>
      </c>
      <c r="K544" s="75"/>
    </row>
    <row r="545" spans="2:11" ht="81.75" customHeight="1" x14ac:dyDescent="0.25">
      <c r="B545" s="1520" t="s">
        <v>155</v>
      </c>
      <c r="C545" s="1521"/>
      <c r="D545" s="564" t="s">
        <v>264</v>
      </c>
      <c r="E545" s="1512">
        <f>'FY 2020'!R126</f>
        <v>22.520000000000003</v>
      </c>
      <c r="F545" s="1513"/>
      <c r="G545" s="1518">
        <f>'FY 2020'!N126</f>
        <v>8.5200000000000014</v>
      </c>
      <c r="H545" s="1513"/>
      <c r="I545" s="627">
        <f t="shared" ref="I545:I552" si="3">IF(ISERROR((E545-G545)/G545),0,((E545-G545)/G545))</f>
        <v>1.6431924882629108</v>
      </c>
      <c r="J545" s="618" t="s">
        <v>996</v>
      </c>
      <c r="K545" s="75"/>
    </row>
    <row r="546" spans="2:11" ht="72" x14ac:dyDescent="0.25">
      <c r="B546" s="1520" t="s">
        <v>236</v>
      </c>
      <c r="C546" s="1521"/>
      <c r="D546" s="564" t="s">
        <v>264</v>
      </c>
      <c r="E546" s="1741">
        <f>'FY 2020'!R127</f>
        <v>2.54</v>
      </c>
      <c r="F546" s="1741"/>
      <c r="G546" s="1777">
        <f>'FY 2020'!N127</f>
        <v>1.5</v>
      </c>
      <c r="H546" s="1741"/>
      <c r="I546" s="524">
        <f t="shared" si="3"/>
        <v>0.69333333333333336</v>
      </c>
      <c r="J546" s="618" t="s">
        <v>996</v>
      </c>
      <c r="K546" s="75"/>
    </row>
    <row r="547" spans="2:11" ht="72" x14ac:dyDescent="0.25">
      <c r="B547" s="1520" t="s">
        <v>156</v>
      </c>
      <c r="C547" s="1521"/>
      <c r="D547" s="564" t="s">
        <v>264</v>
      </c>
      <c r="E547" s="1741">
        <f>'FY 2020'!R128</f>
        <v>1.5960000000000001</v>
      </c>
      <c r="F547" s="1741"/>
      <c r="G547" s="1777">
        <f>'FY 2020'!N128</f>
        <v>1.1400000000000001</v>
      </c>
      <c r="H547" s="1741"/>
      <c r="I547" s="524">
        <f t="shared" si="3"/>
        <v>0.39999999999999991</v>
      </c>
      <c r="J547" s="618" t="s">
        <v>996</v>
      </c>
      <c r="K547" s="75"/>
    </row>
    <row r="548" spans="2:11" ht="72" x14ac:dyDescent="0.25">
      <c r="B548" s="1520" t="s">
        <v>157</v>
      </c>
      <c r="C548" s="1521"/>
      <c r="D548" s="564" t="s">
        <v>264</v>
      </c>
      <c r="E548" s="1512">
        <f>'FY 2020'!R129</f>
        <v>7.2370000000000001</v>
      </c>
      <c r="F548" s="1513"/>
      <c r="G548" s="1518">
        <f>'FY 2020'!N129</f>
        <v>3.492</v>
      </c>
      <c r="H548" s="1513"/>
      <c r="I548" s="627">
        <f t="shared" si="3"/>
        <v>1.0724513172966781</v>
      </c>
      <c r="J548" s="618" t="s">
        <v>996</v>
      </c>
      <c r="K548" s="75"/>
    </row>
    <row r="549" spans="2:11" ht="72" x14ac:dyDescent="0.25">
      <c r="B549" s="1520" t="s">
        <v>158</v>
      </c>
      <c r="C549" s="1521"/>
      <c r="D549" s="564" t="s">
        <v>264</v>
      </c>
      <c r="E549" s="1741">
        <f>'FY 2020'!R130</f>
        <v>379.43499999999995</v>
      </c>
      <c r="F549" s="1741"/>
      <c r="G549" s="1777">
        <f>'FY 2020'!N130</f>
        <v>226.84699999999998</v>
      </c>
      <c r="H549" s="1741"/>
      <c r="I549" s="627">
        <f t="shared" si="3"/>
        <v>0.67264720274017276</v>
      </c>
      <c r="J549" s="618" t="s">
        <v>996</v>
      </c>
      <c r="K549" s="75"/>
    </row>
    <row r="550" spans="2:11" ht="19.899999999999999" customHeight="1" x14ac:dyDescent="0.25">
      <c r="B550" s="1520" t="s">
        <v>21</v>
      </c>
      <c r="C550" s="1521"/>
      <c r="D550" s="564" t="s">
        <v>264</v>
      </c>
      <c r="E550" s="555">
        <f>'FY 2020'!R131</f>
        <v>4.46</v>
      </c>
      <c r="F550" s="556"/>
      <c r="G550" s="1518">
        <f>'FY 2020'!N131</f>
        <v>12.719999999999999</v>
      </c>
      <c r="H550" s="1770"/>
      <c r="I550" s="524">
        <f t="shared" si="3"/>
        <v>-0.64937106918238985</v>
      </c>
      <c r="J550" s="618"/>
      <c r="K550" s="75"/>
    </row>
    <row r="551" spans="2:11" ht="17.100000000000001" customHeight="1" x14ac:dyDescent="0.25">
      <c r="B551" s="1659" t="s">
        <v>505</v>
      </c>
      <c r="C551" s="1660"/>
      <c r="D551" s="564" t="s">
        <v>264</v>
      </c>
      <c r="E551" s="1512">
        <f>'FY 2020'!R132</f>
        <v>0</v>
      </c>
      <c r="F551" s="1513"/>
      <c r="G551" s="1518">
        <f>'FY 2020'!N132</f>
        <v>0</v>
      </c>
      <c r="H551" s="1513"/>
      <c r="I551" s="524">
        <f t="shared" si="3"/>
        <v>0</v>
      </c>
      <c r="J551" s="618"/>
      <c r="K551" s="75"/>
    </row>
    <row r="552" spans="2:11" ht="17.100000000000001" customHeight="1" x14ac:dyDescent="0.25">
      <c r="B552" s="1659" t="s">
        <v>160</v>
      </c>
      <c r="C552" s="1660"/>
      <c r="D552" s="564" t="s">
        <v>264</v>
      </c>
      <c r="E552" s="1741">
        <f>'FY 2020'!R133</f>
        <v>10.219999999999999</v>
      </c>
      <c r="F552" s="1741"/>
      <c r="G552" s="1777">
        <f>'FY 2020'!N133</f>
        <v>10.220000000000001</v>
      </c>
      <c r="H552" s="1741"/>
      <c r="I552" s="524">
        <f t="shared" si="3"/>
        <v>-1.7381182381607146E-16</v>
      </c>
      <c r="J552" s="618"/>
      <c r="K552" s="75"/>
    </row>
    <row r="553" spans="2:11" ht="17.100000000000001" customHeight="1" x14ac:dyDescent="0.25">
      <c r="B553" s="1520" t="s">
        <v>161</v>
      </c>
      <c r="C553" s="1521"/>
      <c r="D553" s="564" t="s">
        <v>264</v>
      </c>
      <c r="E553" s="1512">
        <f>'FY 2020'!R134</f>
        <v>9.282</v>
      </c>
      <c r="F553" s="1513"/>
      <c r="G553" s="1777">
        <f>'FY 2020'!N134</f>
        <v>12.193999999999999</v>
      </c>
      <c r="H553" s="1741"/>
      <c r="I553" s="627">
        <f>IF(ISERROR((E553-G553)/G553),0,((E553-G553)/G553))</f>
        <v>-0.23880597014925367</v>
      </c>
      <c r="J553" s="618"/>
      <c r="K553" s="75"/>
    </row>
    <row r="554" spans="2:11" ht="72" x14ac:dyDescent="0.25">
      <c r="B554" s="1520" t="s">
        <v>30</v>
      </c>
      <c r="C554" s="1521"/>
      <c r="D554" s="564" t="s">
        <v>264</v>
      </c>
      <c r="E554" s="1512">
        <f>'FY 2020'!R135</f>
        <v>440.16099999999994</v>
      </c>
      <c r="F554" s="1513"/>
      <c r="G554" s="1777">
        <f>'FY 2020'!N135</f>
        <v>278.10499999999996</v>
      </c>
      <c r="H554" s="1741"/>
      <c r="I554" s="627">
        <f>IF(ISERROR((E554-G554)/G554),0,((E554-G554)/G554))</f>
        <v>0.58271516153970626</v>
      </c>
      <c r="J554" s="618" t="s">
        <v>996</v>
      </c>
      <c r="K554" s="75"/>
    </row>
    <row r="555" spans="2:11" ht="19.7" customHeight="1" x14ac:dyDescent="0.25">
      <c r="B555" s="1814" t="s">
        <v>153</v>
      </c>
      <c r="C555" s="1815"/>
      <c r="D555" s="1815"/>
      <c r="E555" s="1815"/>
      <c r="F555" s="1815"/>
      <c r="G555" s="1815"/>
      <c r="H555" s="1815"/>
      <c r="I555" s="1815"/>
      <c r="J555" s="1816"/>
      <c r="K555" s="164"/>
    </row>
    <row r="556" spans="2:11" ht="17.100000000000001" customHeight="1" x14ac:dyDescent="0.25">
      <c r="B556" s="1522" t="s">
        <v>164</v>
      </c>
      <c r="C556" s="1523"/>
      <c r="D556" s="564" t="s">
        <v>264</v>
      </c>
      <c r="E556" s="1741">
        <f>'FY 2020'!R138</f>
        <v>3.6400000000000002E-2</v>
      </c>
      <c r="F556" s="1741"/>
      <c r="G556" s="1777">
        <f>'FY 2020'!N138</f>
        <v>4.6800000000000001E-2</v>
      </c>
      <c r="H556" s="1741"/>
      <c r="I556" s="524">
        <f>IF(ISERROR((E556-G556)/G556),0,((E556-G556)/G556))</f>
        <v>-0.22222222222222221</v>
      </c>
      <c r="J556" s="523"/>
      <c r="K556" s="75"/>
    </row>
    <row r="557" spans="2:11" ht="17.100000000000001" customHeight="1" x14ac:dyDescent="0.25">
      <c r="B557" s="1656" t="s">
        <v>165</v>
      </c>
      <c r="C557" s="1657"/>
      <c r="D557" s="564" t="s">
        <v>264</v>
      </c>
      <c r="E557" s="1741">
        <f>'FY 2020'!R139</f>
        <v>0</v>
      </c>
      <c r="F557" s="1741"/>
      <c r="G557" s="1777">
        <f>'FY 2020'!N139</f>
        <v>0.62</v>
      </c>
      <c r="H557" s="1741"/>
      <c r="I557" s="524">
        <f>IF(ISERROR((E557-G557)/G557),0,((E557-G557)/G557))</f>
        <v>-1</v>
      </c>
      <c r="J557" s="523"/>
      <c r="K557" s="75"/>
    </row>
    <row r="558" spans="2:11" ht="25.9" customHeight="1" x14ac:dyDescent="0.25">
      <c r="B558" s="1812" t="s">
        <v>284</v>
      </c>
      <c r="C558" s="1813"/>
      <c r="D558" s="564" t="s">
        <v>264</v>
      </c>
      <c r="E558" s="1741">
        <f>'FY 2020'!R140</f>
        <v>3.6400000000000002E-2</v>
      </c>
      <c r="F558" s="1741"/>
      <c r="G558" s="1777">
        <f>'FY 2020'!N140</f>
        <v>0.66679999999999995</v>
      </c>
      <c r="H558" s="1741"/>
      <c r="I558" s="524">
        <f>IF(ISERROR((E558-G558)/G558),0,((E558-G558)/G558))</f>
        <v>-0.94541091781643671</v>
      </c>
      <c r="J558" s="523"/>
      <c r="K558" s="75"/>
    </row>
    <row r="559" spans="2:11" ht="76.5" customHeight="1" x14ac:dyDescent="0.25">
      <c r="B559" s="1656" t="s">
        <v>209</v>
      </c>
      <c r="C559" s="1657"/>
      <c r="D559" s="564" t="s">
        <v>264</v>
      </c>
      <c r="E559" s="1741">
        <f>'FY 2020'!R141</f>
        <v>531.29739999999993</v>
      </c>
      <c r="F559" s="1741"/>
      <c r="G559" s="1777">
        <f>'FY 2020'!N141</f>
        <v>371.09179999999998</v>
      </c>
      <c r="H559" s="1741"/>
      <c r="I559" s="524">
        <f t="shared" ref="I559" si="4">IF(ISERROR((E559-G559)/G559),0,((E559-G559)/G559))</f>
        <v>0.43171420117609699</v>
      </c>
      <c r="J559" s="618" t="s">
        <v>997</v>
      </c>
      <c r="K559" s="75"/>
    </row>
    <row r="560" spans="2:11" ht="30.75" customHeight="1" x14ac:dyDescent="0.25">
      <c r="B560" s="1656" t="s">
        <v>491</v>
      </c>
      <c r="C560" s="1657"/>
      <c r="D560" s="568" t="s">
        <v>1</v>
      </c>
      <c r="E560" s="1640" t="s">
        <v>485</v>
      </c>
      <c r="F560" s="1640"/>
      <c r="G560" s="1628" t="s">
        <v>492</v>
      </c>
      <c r="H560" s="1629"/>
      <c r="I560" s="525" t="s">
        <v>636</v>
      </c>
      <c r="J560" s="561" t="s">
        <v>656</v>
      </c>
      <c r="K560" s="75"/>
    </row>
    <row r="561" spans="2:11" ht="35.25" customHeight="1" x14ac:dyDescent="0.25">
      <c r="B561" s="1946" t="s">
        <v>937</v>
      </c>
      <c r="C561" s="1946"/>
      <c r="D561" s="564" t="s">
        <v>27</v>
      </c>
      <c r="E561" s="1638">
        <f>'FY 2020'!R122</f>
        <v>-0.27663966968397652</v>
      </c>
      <c r="F561" s="1639"/>
      <c r="G561" s="1638">
        <f>'FY 2020'!N122</f>
        <v>-0.26695251707162132</v>
      </c>
      <c r="H561" s="1639"/>
      <c r="I561" s="765" t="s">
        <v>652</v>
      </c>
      <c r="J561" s="562"/>
      <c r="K561" s="75"/>
    </row>
    <row r="562" spans="2:11" ht="23.25" customHeight="1" x14ac:dyDescent="0.25">
      <c r="B562" s="1944" t="s">
        <v>935</v>
      </c>
      <c r="C562" s="1945"/>
      <c r="D562" s="1945"/>
      <c r="E562" s="1945"/>
      <c r="F562" s="1945"/>
      <c r="G562" s="1945"/>
      <c r="H562" s="1945"/>
      <c r="I562" s="1945"/>
      <c r="J562" s="1945"/>
      <c r="K562" s="75"/>
    </row>
    <row r="563" spans="2:11" ht="23.25" customHeight="1" x14ac:dyDescent="0.25">
      <c r="B563" s="1890" t="s">
        <v>936</v>
      </c>
      <c r="C563" s="1890"/>
      <c r="D563" s="878"/>
      <c r="E563" s="905">
        <f>'FY 2020'!R144</f>
        <v>740826.8</v>
      </c>
      <c r="F563" s="905"/>
      <c r="G563" s="1822">
        <f>'FY 2020'!N144</f>
        <v>774864.3</v>
      </c>
      <c r="H563" s="1823"/>
      <c r="I563" s="904">
        <f>IF(ISERROR((E563-G563)/G563),0,((E563-G563)/G563))</f>
        <v>-4.392704632282065E-2</v>
      </c>
      <c r="J563" s="876"/>
      <c r="K563" s="75"/>
    </row>
    <row r="564" spans="2:11" ht="20.25" customHeight="1" x14ac:dyDescent="0.25">
      <c r="B564" s="1890" t="s">
        <v>923</v>
      </c>
      <c r="C564" s="1890"/>
      <c r="D564" s="878"/>
      <c r="E564" s="905">
        <f>'FY 2020'!R145</f>
        <v>317497.2</v>
      </c>
      <c r="F564" s="905"/>
      <c r="G564" s="1822">
        <f>'FY 2020'!N145</f>
        <v>332084.7</v>
      </c>
      <c r="H564" s="1823"/>
      <c r="I564" s="904">
        <f>IF(ISERROR((E564-G564)/G564),0,((E564-G564)/G564))</f>
        <v>-4.392704632282065E-2</v>
      </c>
      <c r="J564" s="876"/>
      <c r="K564" s="75"/>
    </row>
    <row r="565" spans="2:11" ht="15" x14ac:dyDescent="0.25">
      <c r="B565" s="1277"/>
      <c r="C565" s="1277"/>
      <c r="D565" s="49"/>
      <c r="E565" s="1277"/>
      <c r="F565" s="1277"/>
      <c r="G565" s="1277"/>
      <c r="H565" s="1277"/>
      <c r="I565" s="49"/>
      <c r="J565" s="1277"/>
      <c r="K565" s="1277"/>
    </row>
    <row r="566" spans="2:11" ht="15" x14ac:dyDescent="0.25">
      <c r="B566" s="51" t="s">
        <v>45</v>
      </c>
      <c r="C566" s="49"/>
      <c r="D566" s="49"/>
      <c r="E566" s="49"/>
      <c r="F566" s="49"/>
      <c r="G566" s="49"/>
      <c r="H566" s="49"/>
      <c r="I566" s="49"/>
      <c r="J566" s="49"/>
      <c r="K566" s="56"/>
    </row>
    <row r="567" spans="2:11" ht="8.4499999999999993" customHeight="1" x14ac:dyDescent="0.25">
      <c r="B567" s="49"/>
      <c r="C567" s="49"/>
      <c r="D567" s="49"/>
      <c r="E567" s="49"/>
      <c r="F567" s="49"/>
      <c r="G567" s="49"/>
      <c r="H567" s="49"/>
      <c r="I567" s="49"/>
      <c r="J567" s="49"/>
      <c r="K567" s="49"/>
    </row>
    <row r="568" spans="2:11" ht="19.7" customHeight="1" x14ac:dyDescent="0.25">
      <c r="B568" s="1222" t="s">
        <v>559</v>
      </c>
      <c r="C568" s="1222"/>
      <c r="D568" s="1222"/>
      <c r="E568" s="1222"/>
      <c r="F568" s="1222"/>
      <c r="G568" s="1222"/>
      <c r="H568" s="1222"/>
      <c r="I568" s="1222"/>
      <c r="J568" s="1222"/>
      <c r="K568" s="66"/>
    </row>
    <row r="569" spans="2:11" ht="19.7" customHeight="1" x14ac:dyDescent="0.25">
      <c r="B569" s="1656" t="s">
        <v>112</v>
      </c>
      <c r="C569" s="1657"/>
      <c r="D569" s="561" t="s">
        <v>1</v>
      </c>
      <c r="E569" s="1824" t="s">
        <v>120</v>
      </c>
      <c r="F569" s="1824"/>
      <c r="G569" s="1656" t="s">
        <v>227</v>
      </c>
      <c r="H569" s="1759"/>
      <c r="I569" s="1759"/>
      <c r="J569" s="1657"/>
      <c r="K569" s="153"/>
    </row>
    <row r="570" spans="2:11" ht="96" customHeight="1" x14ac:dyDescent="0.25">
      <c r="B570" s="1520" t="s">
        <v>285</v>
      </c>
      <c r="C570" s="1521"/>
      <c r="D570" s="562" t="s">
        <v>340</v>
      </c>
      <c r="E570" s="1809">
        <f>'FY 2020'!R154</f>
        <v>2673.24</v>
      </c>
      <c r="F570" s="1809"/>
      <c r="G570" s="1800" t="str">
        <f>'Q2'!G556:J556</f>
        <v>Premier Game Farm - ± 1800 ha
Wilger Dam Game Farm - ± 800 ha
Wilger Dam - ± 70 ha
Ant sanctuary 3.24 ha</v>
      </c>
      <c r="H570" s="1817"/>
      <c r="I570" s="1817"/>
      <c r="J570" s="1818"/>
      <c r="K570" s="196"/>
    </row>
    <row r="571" spans="2:11" ht="401.25" customHeight="1" x14ac:dyDescent="0.25">
      <c r="B571" s="1520" t="s">
        <v>364</v>
      </c>
      <c r="C571" s="1521"/>
      <c r="D571" s="562" t="s">
        <v>40</v>
      </c>
      <c r="E571" s="1809">
        <f>'FY 2020'!R155</f>
        <v>30</v>
      </c>
      <c r="F571" s="1809"/>
      <c r="G571" s="1800" t="str">
        <f>'Q2'!G557:J557</f>
        <v>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v>
      </c>
      <c r="H571" s="1817"/>
      <c r="I571" s="1817"/>
      <c r="J571" s="1818"/>
      <c r="K571" s="196"/>
    </row>
    <row r="572" spans="2:11" ht="26.45" customHeight="1" x14ac:dyDescent="0.25">
      <c r="B572" s="1520" t="s">
        <v>368</v>
      </c>
      <c r="C572" s="1521"/>
      <c r="D572" s="562" t="s">
        <v>40</v>
      </c>
      <c r="E572" s="1809">
        <f>'FY 2020'!R156</f>
        <v>0</v>
      </c>
      <c r="F572" s="1809"/>
      <c r="G572" s="1800">
        <f>'Q2'!G558:J558</f>
        <v>0</v>
      </c>
      <c r="H572" s="1817"/>
      <c r="I572" s="1817"/>
      <c r="J572" s="1818"/>
      <c r="K572" s="196"/>
    </row>
    <row r="573" spans="2:11" ht="26.45" customHeight="1" x14ac:dyDescent="0.25">
      <c r="B573" s="1520" t="s">
        <v>365</v>
      </c>
      <c r="C573" s="1521"/>
      <c r="D573" s="562" t="s">
        <v>40</v>
      </c>
      <c r="E573" s="1809">
        <f>'FY 2020'!R157</f>
        <v>1</v>
      </c>
      <c r="F573" s="1809"/>
      <c r="G573" s="1800" t="str">
        <f>'Q2'!G559:J559</f>
        <v xml:space="preserve">Diamond Ant </v>
      </c>
      <c r="H573" s="1817"/>
      <c r="I573" s="1817"/>
      <c r="J573" s="1818"/>
      <c r="K573" s="196"/>
    </row>
    <row r="574" spans="2:11" ht="16.350000000000001" customHeight="1" x14ac:dyDescent="0.25">
      <c r="D574" s="49"/>
      <c r="E574" s="49"/>
      <c r="F574" s="49"/>
      <c r="G574" s="49"/>
      <c r="H574" s="49"/>
      <c r="I574" s="49"/>
      <c r="J574" s="49"/>
      <c r="K574" s="49"/>
    </row>
    <row r="575" spans="2:11" ht="16.350000000000001" customHeight="1" x14ac:dyDescent="0.25">
      <c r="B575" s="1889" t="s">
        <v>765</v>
      </c>
      <c r="C575" s="1889"/>
      <c r="D575" s="1889"/>
      <c r="E575" s="1889"/>
      <c r="F575" s="1889"/>
      <c r="G575" s="1889"/>
      <c r="H575" s="1889"/>
      <c r="I575" s="1889"/>
      <c r="J575" s="1889"/>
      <c r="K575" s="49"/>
    </row>
    <row r="576" spans="2:11" ht="16.350000000000001" customHeight="1" x14ac:dyDescent="0.25">
      <c r="B576" s="1888"/>
      <c r="C576" s="1888"/>
      <c r="D576" s="1888"/>
      <c r="E576" s="1888"/>
      <c r="F576" s="1888"/>
      <c r="G576" s="1888"/>
      <c r="H576" s="1888"/>
      <c r="I576" s="1888"/>
      <c r="J576" s="1888"/>
      <c r="K576" s="49"/>
    </row>
    <row r="577" spans="2:11" ht="65.25" customHeight="1" x14ac:dyDescent="0.25">
      <c r="B577" s="1888"/>
      <c r="C577" s="1888"/>
      <c r="D577" s="1888"/>
      <c r="E577" s="1888"/>
      <c r="F577" s="1888"/>
      <c r="G577" s="1888"/>
      <c r="H577" s="1888"/>
      <c r="I577" s="1888"/>
      <c r="J577" s="1888"/>
      <c r="K577" s="49"/>
    </row>
    <row r="578" spans="2:11" ht="16.350000000000001" customHeight="1" x14ac:dyDescent="0.25">
      <c r="B578" s="49" t="s">
        <v>237</v>
      </c>
      <c r="C578" s="49"/>
      <c r="D578" s="49"/>
      <c r="E578" s="49"/>
      <c r="F578" s="49"/>
      <c r="G578" s="49"/>
      <c r="H578" s="49"/>
      <c r="I578" s="49"/>
      <c r="J578" s="49"/>
      <c r="K578" s="49"/>
    </row>
    <row r="579" spans="2:11" ht="16.350000000000001" customHeight="1" x14ac:dyDescent="0.25">
      <c r="B579" s="49" t="s">
        <v>291</v>
      </c>
      <c r="C579" s="49"/>
      <c r="D579" s="49"/>
      <c r="E579" s="49"/>
      <c r="F579" s="49"/>
      <c r="G579" s="49"/>
      <c r="H579" s="49"/>
      <c r="I579" s="49"/>
      <c r="J579" s="49"/>
      <c r="K579" s="49"/>
    </row>
    <row r="580" spans="2:11" ht="16.350000000000001" customHeight="1" x14ac:dyDescent="0.25">
      <c r="B580" s="49" t="s">
        <v>238</v>
      </c>
      <c r="C580" s="49"/>
      <c r="D580" s="49"/>
      <c r="E580" s="49"/>
      <c r="F580" s="49"/>
      <c r="G580" s="49"/>
      <c r="H580" s="49"/>
      <c r="I580" s="49"/>
      <c r="J580" s="49"/>
      <c r="K580" s="49"/>
    </row>
    <row r="581" spans="2:11" ht="16.350000000000001" customHeight="1" x14ac:dyDescent="0.25">
      <c r="B581" s="49" t="s">
        <v>239</v>
      </c>
      <c r="C581" s="49"/>
      <c r="D581" s="49"/>
      <c r="E581" s="49"/>
      <c r="F581" s="49"/>
      <c r="G581" s="49"/>
      <c r="H581" s="49"/>
      <c r="I581" s="49"/>
      <c r="J581" s="49"/>
      <c r="K581" s="49"/>
    </row>
    <row r="582" spans="2:11" ht="16.350000000000001" customHeight="1" x14ac:dyDescent="0.25">
      <c r="B582" s="51" t="s">
        <v>347</v>
      </c>
      <c r="C582" s="49"/>
      <c r="D582" s="49"/>
      <c r="E582" s="49"/>
      <c r="F582" s="49"/>
      <c r="G582" s="49"/>
      <c r="H582" s="49"/>
      <c r="I582" s="49"/>
      <c r="J582" s="49"/>
      <c r="K582" s="56"/>
    </row>
    <row r="583" spans="2:11" ht="15" x14ac:dyDescent="0.25">
      <c r="B583" t="s">
        <v>767</v>
      </c>
      <c r="C583" s="49"/>
      <c r="D583" s="49"/>
      <c r="E583" s="49"/>
      <c r="F583" s="49"/>
      <c r="G583" s="49"/>
      <c r="H583" s="49"/>
      <c r="I583" s="49"/>
      <c r="J583" s="49"/>
      <c r="K583" s="49"/>
    </row>
    <row r="584" spans="2:11" ht="19.7" customHeight="1" x14ac:dyDescent="0.25">
      <c r="B584" s="1222" t="s">
        <v>769</v>
      </c>
      <c r="C584" s="1222"/>
      <c r="D584" s="1222"/>
      <c r="E584" s="1222"/>
      <c r="F584" s="1222"/>
      <c r="G584" s="1222"/>
      <c r="H584" s="1222"/>
      <c r="I584" s="1222"/>
      <c r="J584" s="1222"/>
      <c r="K584" s="66"/>
    </row>
    <row r="585" spans="2:11" ht="27" customHeight="1" x14ac:dyDescent="0.25">
      <c r="B585" s="1656" t="s">
        <v>112</v>
      </c>
      <c r="C585" s="1657"/>
      <c r="D585" s="561" t="s">
        <v>1</v>
      </c>
      <c r="E585" s="1824" t="s">
        <v>120</v>
      </c>
      <c r="F585" s="1824"/>
      <c r="G585" s="1824" t="s">
        <v>121</v>
      </c>
      <c r="H585" s="1824"/>
      <c r="I585" s="561" t="s">
        <v>122</v>
      </c>
      <c r="J585" s="422" t="s">
        <v>123</v>
      </c>
      <c r="K585" s="153"/>
    </row>
    <row r="586" spans="2:11" ht="27" customHeight="1" x14ac:dyDescent="0.25">
      <c r="B586" s="1520" t="s">
        <v>167</v>
      </c>
      <c r="C586" s="1521"/>
      <c r="D586" s="562" t="s">
        <v>262</v>
      </c>
      <c r="E586" s="1809">
        <f>'FY 2020'!R161</f>
        <v>0</v>
      </c>
      <c r="F586" s="1809"/>
      <c r="G586" s="1810">
        <f>'FY 2020'!N161</f>
        <v>0</v>
      </c>
      <c r="H586" s="1809"/>
      <c r="I586" s="540">
        <f>IF(ISERROR((E586-G586)/G586),0,((E586-G586)/G586))</f>
        <v>0</v>
      </c>
      <c r="J586" s="618"/>
      <c r="K586" s="75"/>
    </row>
    <row r="587" spans="2:11" ht="27" customHeight="1" x14ac:dyDescent="0.25">
      <c r="B587" s="1661" t="s">
        <v>25</v>
      </c>
      <c r="C587" s="1661"/>
      <c r="D587" s="562" t="s">
        <v>262</v>
      </c>
      <c r="E587" s="1519">
        <f>'FY 2020'!R162</f>
        <v>0</v>
      </c>
      <c r="F587" s="1517"/>
      <c r="G587" s="1810">
        <f>'FY 2020'!N162</f>
        <v>0</v>
      </c>
      <c r="H587" s="1809"/>
      <c r="I587" s="540">
        <f t="shared" ref="I587:I595" si="5">IF(ISERROR((E587-G587)/G587),0,((E587-G587)/G587))</f>
        <v>0</v>
      </c>
      <c r="J587" s="618"/>
      <c r="K587" s="75"/>
    </row>
    <row r="588" spans="2:11" ht="17.100000000000001" customHeight="1" x14ac:dyDescent="0.25">
      <c r="B588" s="1520" t="s">
        <v>26</v>
      </c>
      <c r="C588" s="1521"/>
      <c r="D588" s="562" t="s">
        <v>262</v>
      </c>
      <c r="E588" s="1809">
        <f>'FY 2020'!R163</f>
        <v>0</v>
      </c>
      <c r="F588" s="1809"/>
      <c r="G588" s="1810">
        <f>'FY 2020'!N163</f>
        <v>0</v>
      </c>
      <c r="H588" s="1809"/>
      <c r="I588" s="540">
        <f t="shared" si="5"/>
        <v>0</v>
      </c>
      <c r="J588" s="618"/>
      <c r="K588" s="75"/>
    </row>
    <row r="589" spans="2:11" ht="17.100000000000001" customHeight="1" x14ac:dyDescent="0.25">
      <c r="B589" s="1520" t="s">
        <v>168</v>
      </c>
      <c r="C589" s="1521"/>
      <c r="D589" s="562" t="s">
        <v>262</v>
      </c>
      <c r="E589" s="1809">
        <f>'FY 2020'!R164</f>
        <v>0</v>
      </c>
      <c r="F589" s="1809"/>
      <c r="G589" s="1810">
        <f>'FY 2020'!N164</f>
        <v>0</v>
      </c>
      <c r="H589" s="1809"/>
      <c r="I589" s="540">
        <f t="shared" si="5"/>
        <v>0</v>
      </c>
      <c r="J589" s="618"/>
      <c r="K589" s="75"/>
    </row>
    <row r="590" spans="2:11" ht="17.100000000000001" customHeight="1" x14ac:dyDescent="0.25">
      <c r="B590" s="1520" t="s">
        <v>507</v>
      </c>
      <c r="C590" s="1521"/>
      <c r="D590" s="562" t="s">
        <v>262</v>
      </c>
      <c r="E590" s="1809">
        <f>'FY 2020'!R165</f>
        <v>0</v>
      </c>
      <c r="F590" s="1809"/>
      <c r="G590" s="1810">
        <f>'FY 2020'!N165</f>
        <v>0</v>
      </c>
      <c r="H590" s="1809"/>
      <c r="I590" s="540">
        <f t="shared" si="5"/>
        <v>0</v>
      </c>
      <c r="J590" s="618"/>
      <c r="K590" s="75"/>
    </row>
    <row r="591" spans="2:11" ht="17.100000000000001" customHeight="1" x14ac:dyDescent="0.25">
      <c r="B591" s="1648">
        <v>410</v>
      </c>
      <c r="C591" s="1661"/>
      <c r="D591" s="562" t="s">
        <v>262</v>
      </c>
      <c r="E591" s="1809">
        <f>'FY 2020'!R166</f>
        <v>10</v>
      </c>
      <c r="F591" s="1809"/>
      <c r="G591" s="1810">
        <f>'FY 2020'!N166</f>
        <v>6.3</v>
      </c>
      <c r="H591" s="1809"/>
      <c r="I591" s="540">
        <f t="shared" si="5"/>
        <v>0.58730158730158732</v>
      </c>
      <c r="J591" s="618"/>
      <c r="K591" s="75"/>
    </row>
    <row r="592" spans="2:11" ht="17.100000000000001" customHeight="1" x14ac:dyDescent="0.25">
      <c r="B592" s="1654">
        <v>507</v>
      </c>
      <c r="C592" s="1521"/>
      <c r="D592" s="562" t="s">
        <v>262</v>
      </c>
      <c r="E592" s="1809">
        <f>'FY 2020'!R167</f>
        <v>0</v>
      </c>
      <c r="F592" s="1809"/>
      <c r="G592" s="1810">
        <f>'FY 2020'!N167</f>
        <v>0</v>
      </c>
      <c r="H592" s="1809"/>
      <c r="I592" s="540">
        <f t="shared" si="5"/>
        <v>0</v>
      </c>
      <c r="J592" s="618"/>
      <c r="K592" s="75"/>
    </row>
    <row r="593" spans="2:11" ht="17.100000000000001" customHeight="1" x14ac:dyDescent="0.25">
      <c r="B593" s="1648" t="s">
        <v>510</v>
      </c>
      <c r="C593" s="1648"/>
      <c r="D593" s="562" t="s">
        <v>262</v>
      </c>
      <c r="E593" s="560">
        <f>'FY 2020'!R168</f>
        <v>0</v>
      </c>
      <c r="F593" s="560"/>
      <c r="G593" s="1810">
        <f>'FY 2020'!N168</f>
        <v>0</v>
      </c>
      <c r="H593" s="1809"/>
      <c r="I593" s="540">
        <f t="shared" si="5"/>
        <v>0</v>
      </c>
      <c r="J593" s="618"/>
      <c r="K593" s="75"/>
    </row>
    <row r="594" spans="2:11" ht="27.75" customHeight="1" x14ac:dyDescent="0.25">
      <c r="B594" s="1648" t="s">
        <v>511</v>
      </c>
      <c r="C594" s="1648"/>
      <c r="D594" s="562" t="s">
        <v>262</v>
      </c>
      <c r="E594" s="560">
        <f>'FY 2020'!R169</f>
        <v>10</v>
      </c>
      <c r="F594" s="560"/>
      <c r="G594" s="1810">
        <f>'FY 2020'!N169</f>
        <v>6.3</v>
      </c>
      <c r="H594" s="1809"/>
      <c r="I594" s="540">
        <f t="shared" si="5"/>
        <v>0.58730158730158732</v>
      </c>
      <c r="J594" s="618"/>
      <c r="K594" s="75"/>
    </row>
    <row r="595" spans="2:11" ht="27.75" customHeight="1" x14ac:dyDescent="0.25">
      <c r="B595" s="1648">
        <v>22</v>
      </c>
      <c r="C595" s="1648"/>
      <c r="D595" s="886" t="s">
        <v>262</v>
      </c>
      <c r="E595" s="888">
        <f>'FY 2020'!R170</f>
        <v>1.7</v>
      </c>
      <c r="F595" s="888"/>
      <c r="G595" s="1810">
        <f>'FY 2020'!N170</f>
        <v>7.4</v>
      </c>
      <c r="H595" s="1809"/>
      <c r="I595" s="540">
        <f t="shared" si="5"/>
        <v>-0.77027027027027029</v>
      </c>
      <c r="J595" s="618"/>
      <c r="K595" s="75"/>
    </row>
    <row r="596" spans="2:11" ht="15" x14ac:dyDescent="0.25">
      <c r="B596" s="49"/>
      <c r="C596" s="49"/>
      <c r="D596" s="49"/>
      <c r="E596" s="49"/>
      <c r="F596" s="49"/>
      <c r="G596" s="49"/>
      <c r="H596" s="49"/>
      <c r="I596" s="49"/>
      <c r="J596" s="49"/>
      <c r="K596" s="150"/>
    </row>
    <row r="597" spans="2:11" ht="15" x14ac:dyDescent="0.25">
      <c r="B597" s="375" t="s">
        <v>660</v>
      </c>
      <c r="C597" s="49"/>
      <c r="D597" s="49"/>
      <c r="E597" s="49"/>
      <c r="F597" s="49"/>
      <c r="G597" s="49"/>
      <c r="H597" s="49"/>
      <c r="I597" s="49"/>
      <c r="J597" s="49"/>
      <c r="K597" s="150"/>
    </row>
    <row r="598" spans="2:11" ht="91.5" customHeight="1" x14ac:dyDescent="0.25">
      <c r="B598" s="1738" t="s">
        <v>674</v>
      </c>
      <c r="C598" s="1738"/>
      <c r="D598" s="1738"/>
      <c r="E598" s="1738"/>
      <c r="F598" s="1738"/>
      <c r="G598" s="1738"/>
      <c r="H598" s="1738"/>
      <c r="I598" s="1738"/>
      <c r="J598" s="1738"/>
      <c r="K598" s="150"/>
    </row>
    <row r="599" spans="2:11" ht="15" x14ac:dyDescent="0.25">
      <c r="B599" s="51"/>
      <c r="C599" s="49"/>
      <c r="D599" s="49"/>
      <c r="E599" s="49"/>
      <c r="F599" s="49"/>
      <c r="G599" s="49"/>
      <c r="H599" s="49"/>
      <c r="I599" s="49"/>
      <c r="J599" s="49"/>
      <c r="K599" s="150"/>
    </row>
    <row r="600" spans="2:11" ht="15" x14ac:dyDescent="0.25">
      <c r="B600" s="51" t="s">
        <v>348</v>
      </c>
      <c r="C600" s="49"/>
      <c r="D600" s="49"/>
      <c r="E600" s="49"/>
      <c r="F600" s="49"/>
      <c r="G600" s="49"/>
      <c r="H600" s="49"/>
      <c r="I600" s="49"/>
      <c r="J600" s="49"/>
      <c r="K600" s="56"/>
    </row>
    <row r="601" spans="2:11" ht="14.25" customHeight="1" x14ac:dyDescent="0.25">
      <c r="B601" s="1344" t="s">
        <v>425</v>
      </c>
      <c r="C601" s="1344"/>
      <c r="D601" s="1344"/>
      <c r="E601" s="1344"/>
      <c r="F601" s="1344"/>
      <c r="G601" s="1344"/>
      <c r="H601" s="1344"/>
      <c r="I601" s="1344"/>
      <c r="J601" s="1344"/>
      <c r="K601" s="191"/>
    </row>
    <row r="602" spans="2:11" ht="14.25" customHeight="1" x14ac:dyDescent="0.25">
      <c r="B602" s="1344"/>
      <c r="C602" s="1344"/>
      <c r="D602" s="1344"/>
      <c r="E602" s="1344"/>
      <c r="F602" s="1344"/>
      <c r="G602" s="1344"/>
      <c r="H602" s="1344"/>
      <c r="I602" s="1344"/>
      <c r="J602" s="1344"/>
      <c r="K602" s="191"/>
    </row>
    <row r="603" spans="2:11" ht="15" x14ac:dyDescent="0.25">
      <c r="B603" s="1344"/>
      <c r="C603" s="1344"/>
      <c r="D603" s="1344"/>
      <c r="E603" s="1344"/>
      <c r="F603" s="1344"/>
      <c r="G603" s="1344"/>
      <c r="H603" s="1344"/>
      <c r="I603" s="1344"/>
      <c r="J603" s="1344"/>
      <c r="K603" s="49"/>
    </row>
    <row r="604" spans="2:11" ht="15" x14ac:dyDescent="0.25">
      <c r="B604" s="51" t="s">
        <v>350</v>
      </c>
      <c r="C604" s="49"/>
      <c r="D604" s="49"/>
      <c r="E604" s="49"/>
      <c r="F604" s="49"/>
      <c r="G604" s="49"/>
      <c r="H604" s="49"/>
      <c r="I604" s="49"/>
      <c r="J604" s="49"/>
      <c r="K604" s="56"/>
    </row>
    <row r="605" spans="2:11" ht="15" x14ac:dyDescent="0.25">
      <c r="B605" s="49" t="s">
        <v>169</v>
      </c>
      <c r="C605" s="49"/>
      <c r="D605" s="49"/>
      <c r="E605" s="49"/>
      <c r="F605" s="49"/>
      <c r="G605" s="49"/>
      <c r="H605" s="49"/>
      <c r="I605" s="49"/>
      <c r="J605" s="49"/>
      <c r="K605" s="49"/>
    </row>
    <row r="606" spans="2:11" ht="8.4499999999999993" customHeight="1" x14ac:dyDescent="0.25">
      <c r="B606" s="49"/>
      <c r="C606" s="49"/>
      <c r="D606" s="49"/>
      <c r="E606" s="49"/>
      <c r="F606" s="49"/>
      <c r="G606" s="49"/>
      <c r="H606" s="49"/>
      <c r="I606" s="49"/>
      <c r="J606" s="49"/>
      <c r="K606" s="49"/>
    </row>
    <row r="607" spans="2:11" ht="17.100000000000001" customHeight="1" x14ac:dyDescent="0.25">
      <c r="B607" s="1664" t="s">
        <v>170</v>
      </c>
      <c r="C607" s="1665"/>
      <c r="D607" s="1583"/>
      <c r="E607" s="1584"/>
      <c r="F607" s="1584"/>
      <c r="G607" s="1584"/>
      <c r="H607" s="1584"/>
      <c r="I607" s="1584"/>
      <c r="J607" s="1585"/>
      <c r="K607" s="75"/>
    </row>
    <row r="608" spans="2:11" ht="16.5" customHeight="1" x14ac:dyDescent="0.25">
      <c r="B608" s="1664" t="s">
        <v>171</v>
      </c>
      <c r="C608" s="1665"/>
      <c r="D608" s="1583"/>
      <c r="E608" s="1584"/>
      <c r="F608" s="1584"/>
      <c r="G608" s="1584"/>
      <c r="H608" s="1584"/>
      <c r="I608" s="1584"/>
      <c r="J608" s="1585"/>
      <c r="K608" s="75"/>
    </row>
    <row r="609" spans="2:11" ht="17.100000000000001" customHeight="1" x14ac:dyDescent="0.25">
      <c r="B609" s="1664" t="s">
        <v>172</v>
      </c>
      <c r="C609" s="1665"/>
      <c r="D609" s="1583"/>
      <c r="E609" s="1584"/>
      <c r="F609" s="1584"/>
      <c r="G609" s="1584"/>
      <c r="H609" s="1584"/>
      <c r="I609" s="1584"/>
      <c r="J609" s="1585"/>
      <c r="K609" s="75"/>
    </row>
    <row r="610" spans="2:11" ht="17.100000000000001" customHeight="1" x14ac:dyDescent="0.25">
      <c r="B610" s="1664" t="s">
        <v>105</v>
      </c>
      <c r="C610" s="1665"/>
      <c r="D610" s="1899"/>
      <c r="E610" s="1584"/>
      <c r="F610" s="1584"/>
      <c r="G610" s="1584"/>
      <c r="H610" s="1584"/>
      <c r="I610" s="1584"/>
      <c r="J610" s="1585"/>
      <c r="K610" s="75"/>
    </row>
    <row r="611" spans="2:11" ht="17.100000000000001" customHeight="1" x14ac:dyDescent="0.25">
      <c r="B611" s="1664" t="s">
        <v>173</v>
      </c>
      <c r="C611" s="1665"/>
      <c r="D611" s="1899"/>
      <c r="E611" s="1584"/>
      <c r="F611" s="1584"/>
      <c r="G611" s="1584"/>
      <c r="H611" s="1584"/>
      <c r="I611" s="1584"/>
      <c r="J611" s="1585"/>
      <c r="K611" s="75"/>
    </row>
    <row r="612" spans="2:11" ht="17.100000000000001" customHeight="1" x14ac:dyDescent="0.25">
      <c r="B612" s="1664" t="s">
        <v>106</v>
      </c>
      <c r="C612" s="1665"/>
      <c r="D612" s="1583"/>
      <c r="E612" s="1584"/>
      <c r="F612" s="1584"/>
      <c r="G612" s="1584"/>
      <c r="H612" s="1584"/>
      <c r="I612" s="1584"/>
      <c r="J612" s="1585"/>
      <c r="K612" s="75"/>
    </row>
    <row r="613" spans="2:11" ht="17.100000000000001" customHeight="1" x14ac:dyDescent="0.25">
      <c r="B613" s="1664" t="s">
        <v>174</v>
      </c>
      <c r="C613" s="1665"/>
      <c r="D613" s="1583"/>
      <c r="E613" s="1584"/>
      <c r="F613" s="1584"/>
      <c r="G613" s="1584"/>
      <c r="H613" s="1584"/>
      <c r="I613" s="1584"/>
      <c r="J613" s="1585"/>
      <c r="K613" s="75"/>
    </row>
    <row r="614" spans="2:11" ht="15" x14ac:dyDescent="0.25">
      <c r="B614" s="49"/>
      <c r="C614" s="49"/>
      <c r="D614" s="49"/>
      <c r="E614" s="49"/>
      <c r="F614" s="49"/>
      <c r="G614" s="49"/>
      <c r="H614" s="49"/>
      <c r="I614" s="49"/>
      <c r="J614" s="49"/>
      <c r="K614" s="49"/>
    </row>
    <row r="615" spans="2:11" ht="28.5" customHeight="1" x14ac:dyDescent="0.25">
      <c r="B615" s="51" t="s">
        <v>351</v>
      </c>
      <c r="C615" s="49"/>
      <c r="D615" s="49"/>
      <c r="E615" s="49"/>
      <c r="F615" s="49"/>
      <c r="G615" s="49"/>
      <c r="H615" s="49"/>
      <c r="I615" s="49"/>
      <c r="J615" s="49"/>
      <c r="K615" s="151"/>
    </row>
    <row r="616" spans="2:11" ht="14.25" customHeight="1" x14ac:dyDescent="0.25">
      <c r="B616" s="1412" t="s">
        <v>352</v>
      </c>
      <c r="C616" s="1412"/>
      <c r="D616" s="1412"/>
      <c r="E616" s="1412"/>
      <c r="F616" s="1412"/>
      <c r="G616" s="1412"/>
      <c r="H616" s="1412"/>
      <c r="I616" s="1412"/>
      <c r="J616" s="1412"/>
      <c r="K616" s="179"/>
    </row>
    <row r="617" spans="2:11" ht="14.25" customHeight="1" x14ac:dyDescent="0.25">
      <c r="B617" s="1412"/>
      <c r="C617" s="1412"/>
      <c r="D617" s="1412"/>
      <c r="E617" s="1412"/>
      <c r="F617" s="1412"/>
      <c r="G617" s="1412"/>
      <c r="H617" s="1412"/>
      <c r="I617" s="1412"/>
      <c r="J617" s="1412"/>
      <c r="K617" s="179"/>
    </row>
    <row r="618" spans="2:11" ht="14.25" customHeight="1" x14ac:dyDescent="0.25">
      <c r="B618" s="1412"/>
      <c r="C618" s="1412"/>
      <c r="D618" s="1412"/>
      <c r="E618" s="1412"/>
      <c r="F618" s="1412"/>
      <c r="G618" s="1412"/>
      <c r="H618" s="1412"/>
      <c r="I618" s="1412"/>
      <c r="J618" s="1412"/>
      <c r="K618" s="179"/>
    </row>
    <row r="619" spans="2:11" ht="15" x14ac:dyDescent="0.25">
      <c r="B619" s="49"/>
      <c r="C619" s="49"/>
      <c r="D619" s="49"/>
      <c r="E619" s="49"/>
      <c r="F619" s="49"/>
      <c r="G619" s="49"/>
      <c r="H619" s="49"/>
      <c r="I619" s="49"/>
      <c r="J619" s="49"/>
      <c r="K619" s="49"/>
    </row>
    <row r="620" spans="2:11" ht="17.100000000000001" customHeight="1" x14ac:dyDescent="0.25">
      <c r="B620" s="1664" t="s">
        <v>170</v>
      </c>
      <c r="C620" s="1665"/>
      <c r="D620" s="1583"/>
      <c r="E620" s="1584"/>
      <c r="F620" s="1584"/>
      <c r="G620" s="1584"/>
      <c r="H620" s="1584"/>
      <c r="I620" s="1584"/>
      <c r="J620" s="1585"/>
      <c r="K620" s="75"/>
    </row>
    <row r="621" spans="2:11" ht="30" customHeight="1" x14ac:dyDescent="0.25">
      <c r="B621" s="1897" t="s">
        <v>175</v>
      </c>
      <c r="C621" s="1898"/>
      <c r="D621" s="1583"/>
      <c r="E621" s="1584"/>
      <c r="F621" s="1584"/>
      <c r="G621" s="1584"/>
      <c r="H621" s="1584"/>
      <c r="I621" s="1584"/>
      <c r="J621" s="1585"/>
      <c r="K621" s="75"/>
    </row>
    <row r="622" spans="2:11" ht="17.100000000000001" customHeight="1" x14ac:dyDescent="0.25">
      <c r="B622" s="1664" t="s">
        <v>172</v>
      </c>
      <c r="C622" s="1665"/>
      <c r="D622" s="1583"/>
      <c r="E622" s="1584"/>
      <c r="F622" s="1584"/>
      <c r="G622" s="1584"/>
      <c r="H622" s="1584"/>
      <c r="I622" s="1584"/>
      <c r="J622" s="1585"/>
      <c r="K622" s="75"/>
    </row>
    <row r="623" spans="2:11" ht="17.100000000000001" customHeight="1" x14ac:dyDescent="0.25">
      <c r="B623" s="1664" t="s">
        <v>105</v>
      </c>
      <c r="C623" s="1665"/>
      <c r="D623" s="1583"/>
      <c r="E623" s="1584"/>
      <c r="F623" s="1584"/>
      <c r="G623" s="1584"/>
      <c r="H623" s="1584"/>
      <c r="I623" s="1584"/>
      <c r="J623" s="1585"/>
      <c r="K623" s="75"/>
    </row>
    <row r="624" spans="2:11" ht="17.100000000000001" customHeight="1" x14ac:dyDescent="0.25">
      <c r="B624" s="1664" t="s">
        <v>173</v>
      </c>
      <c r="C624" s="1665"/>
      <c r="D624" s="1583"/>
      <c r="E624" s="1584"/>
      <c r="F624" s="1584"/>
      <c r="G624" s="1584"/>
      <c r="H624" s="1584"/>
      <c r="I624" s="1584"/>
      <c r="J624" s="1585"/>
      <c r="K624" s="75"/>
    </row>
    <row r="625" spans="2:11" ht="17.100000000000001" customHeight="1" x14ac:dyDescent="0.25">
      <c r="B625" s="1664" t="s">
        <v>106</v>
      </c>
      <c r="C625" s="1665"/>
      <c r="D625" s="1583"/>
      <c r="E625" s="1584"/>
      <c r="F625" s="1584"/>
      <c r="G625" s="1584"/>
      <c r="H625" s="1584"/>
      <c r="I625" s="1584"/>
      <c r="J625" s="1585"/>
      <c r="K625" s="75"/>
    </row>
    <row r="626" spans="2:11" ht="17.100000000000001" customHeight="1" x14ac:dyDescent="0.25">
      <c r="B626" s="1895" t="s">
        <v>174</v>
      </c>
      <c r="C626" s="1896"/>
      <c r="D626" s="1583"/>
      <c r="E626" s="1584"/>
      <c r="F626" s="1584"/>
      <c r="G626" s="1584"/>
      <c r="H626" s="1584"/>
      <c r="I626" s="1584"/>
      <c r="J626" s="1585"/>
      <c r="K626" s="75"/>
    </row>
    <row r="627" spans="2:11" ht="15" x14ac:dyDescent="0.25">
      <c r="B627" s="1277"/>
      <c r="C627" s="1277"/>
      <c r="D627" s="1277"/>
      <c r="E627" s="1277"/>
      <c r="F627" s="1277"/>
      <c r="G627" s="49"/>
      <c r="H627" s="49"/>
      <c r="I627" s="49"/>
      <c r="J627" s="49"/>
      <c r="K627" s="49"/>
    </row>
    <row r="628" spans="2:11" ht="15" x14ac:dyDescent="0.25">
      <c r="B628" s="51" t="s">
        <v>353</v>
      </c>
      <c r="C628" s="49"/>
      <c r="D628" s="49"/>
      <c r="E628" s="49"/>
      <c r="F628" s="49"/>
      <c r="G628" s="49"/>
      <c r="H628" s="49"/>
      <c r="I628" s="49"/>
      <c r="J628" s="49"/>
      <c r="K628" s="56"/>
    </row>
    <row r="629" spans="2:11" ht="20.25" customHeight="1" x14ac:dyDescent="0.25">
      <c r="B629" s="49" t="s">
        <v>176</v>
      </c>
      <c r="C629" s="49"/>
      <c r="D629" s="49"/>
      <c r="E629" s="49"/>
      <c r="F629" s="49"/>
      <c r="G629" s="49"/>
      <c r="H629" s="49"/>
      <c r="I629" s="49"/>
      <c r="J629" s="49"/>
      <c r="K629" s="49"/>
    </row>
    <row r="630" spans="2:11" ht="15" x14ac:dyDescent="0.25">
      <c r="B630" s="49"/>
      <c r="C630" s="49"/>
      <c r="D630" s="49"/>
      <c r="E630" s="49"/>
      <c r="F630" s="49"/>
      <c r="G630" s="49"/>
      <c r="H630" s="49"/>
      <c r="I630" s="49"/>
      <c r="J630" s="49"/>
      <c r="K630" s="49"/>
    </row>
    <row r="631" spans="2:11" ht="17.100000000000001" customHeight="1" x14ac:dyDescent="0.25">
      <c r="B631" s="1641" t="s">
        <v>170</v>
      </c>
      <c r="C631" s="1641"/>
      <c r="D631" s="1663"/>
      <c r="E631" s="1663"/>
      <c r="F631" s="1663"/>
      <c r="G631" s="1663"/>
      <c r="H631" s="1663"/>
      <c r="I631" s="1663"/>
      <c r="J631" s="1663"/>
      <c r="K631" s="75"/>
    </row>
    <row r="632" spans="2:11" ht="27.75" customHeight="1" x14ac:dyDescent="0.25">
      <c r="B632" s="1644" t="s">
        <v>175</v>
      </c>
      <c r="C632" s="1641"/>
      <c r="D632" s="1663"/>
      <c r="E632" s="1663"/>
      <c r="F632" s="1663"/>
      <c r="G632" s="1663"/>
      <c r="H632" s="1663"/>
      <c r="I632" s="1663"/>
      <c r="J632" s="1663"/>
      <c r="K632" s="75"/>
    </row>
    <row r="633" spans="2:11" ht="17.100000000000001" customHeight="1" x14ac:dyDescent="0.25">
      <c r="B633" s="1641" t="s">
        <v>172</v>
      </c>
      <c r="C633" s="1641"/>
      <c r="D633" s="1582"/>
      <c r="E633" s="1582"/>
      <c r="F633" s="1582"/>
      <c r="G633" s="1582"/>
      <c r="H633" s="1582"/>
      <c r="I633" s="1582"/>
      <c r="J633" s="1582"/>
      <c r="K633" s="75"/>
    </row>
    <row r="634" spans="2:11" ht="17.100000000000001" customHeight="1" x14ac:dyDescent="0.25">
      <c r="B634" s="1641" t="s">
        <v>105</v>
      </c>
      <c r="C634" s="1641"/>
      <c r="D634" s="1663"/>
      <c r="E634" s="1663"/>
      <c r="F634" s="1663"/>
      <c r="G634" s="1663"/>
      <c r="H634" s="1663"/>
      <c r="I634" s="1663"/>
      <c r="J634" s="1663"/>
      <c r="K634" s="75"/>
    </row>
    <row r="635" spans="2:11" ht="64.150000000000006" customHeight="1" x14ac:dyDescent="0.25">
      <c r="B635" s="1641" t="s">
        <v>173</v>
      </c>
      <c r="C635" s="1641"/>
      <c r="D635" s="1582"/>
      <c r="E635" s="1582"/>
      <c r="F635" s="1582"/>
      <c r="G635" s="1582"/>
      <c r="H635" s="1582"/>
      <c r="I635" s="1582"/>
      <c r="J635" s="1582"/>
      <c r="K635" s="75"/>
    </row>
    <row r="636" spans="2:11" ht="17.100000000000001" customHeight="1" x14ac:dyDescent="0.25">
      <c r="B636" s="1641" t="s">
        <v>106</v>
      </c>
      <c r="C636" s="1641"/>
      <c r="D636" s="1663"/>
      <c r="E636" s="1663"/>
      <c r="F636" s="1663"/>
      <c r="G636" s="1663"/>
      <c r="H636" s="1663"/>
      <c r="I636" s="1663"/>
      <c r="J636" s="1663"/>
      <c r="K636" s="75"/>
    </row>
    <row r="637" spans="2:11" ht="35.450000000000003" customHeight="1" x14ac:dyDescent="0.25">
      <c r="B637" s="1641" t="s">
        <v>174</v>
      </c>
      <c r="C637" s="1641"/>
      <c r="D637" s="1582"/>
      <c r="E637" s="1582"/>
      <c r="F637" s="1582"/>
      <c r="G637" s="1582"/>
      <c r="H637" s="1582"/>
      <c r="I637" s="1582"/>
      <c r="J637" s="1582"/>
      <c r="K637" s="75"/>
    </row>
    <row r="638" spans="2:11" ht="15" x14ac:dyDescent="0.25">
      <c r="B638" s="49"/>
      <c r="C638" s="49"/>
      <c r="D638" s="49"/>
      <c r="E638" s="49"/>
      <c r="F638" s="49"/>
      <c r="G638" s="49"/>
      <c r="H638" s="49"/>
      <c r="I638" s="49"/>
      <c r="J638" s="49"/>
      <c r="K638" s="49"/>
    </row>
    <row r="639" spans="2:11" ht="15" x14ac:dyDescent="0.25">
      <c r="B639" s="51" t="s">
        <v>354</v>
      </c>
      <c r="C639" s="49"/>
      <c r="D639" s="49"/>
      <c r="E639" s="49"/>
      <c r="F639" s="49"/>
      <c r="G639" s="49"/>
      <c r="H639" s="49"/>
      <c r="I639" s="49"/>
      <c r="J639" s="49"/>
      <c r="K639" s="56"/>
    </row>
    <row r="640" spans="2:11" ht="15" x14ac:dyDescent="0.25">
      <c r="B640" s="49" t="s">
        <v>177</v>
      </c>
      <c r="C640" s="49"/>
      <c r="D640" s="49"/>
      <c r="E640" s="49"/>
      <c r="F640" s="49"/>
      <c r="G640" s="49"/>
      <c r="H640" s="49"/>
      <c r="I640" s="49"/>
      <c r="J640" s="49"/>
      <c r="K640" s="49"/>
    </row>
    <row r="641" spans="2:11" ht="15" x14ac:dyDescent="0.25">
      <c r="B641" s="49"/>
      <c r="C641" s="49"/>
      <c r="D641" s="49"/>
      <c r="E641" s="49"/>
      <c r="F641" s="49"/>
      <c r="G641" s="49"/>
      <c r="H641" s="49"/>
      <c r="I641" s="49"/>
      <c r="J641" s="49"/>
      <c r="K641" s="49"/>
    </row>
    <row r="642" spans="2:11" ht="17.100000000000001" customHeight="1" x14ac:dyDescent="0.25">
      <c r="B642" s="1664" t="s">
        <v>178</v>
      </c>
      <c r="C642" s="1665"/>
      <c r="D642" s="1583"/>
      <c r="E642" s="1584"/>
      <c r="F642" s="1584"/>
      <c r="G642" s="1584"/>
      <c r="H642" s="1584"/>
      <c r="I642" s="1584"/>
      <c r="J642" s="1585"/>
      <c r="K642" s="75"/>
    </row>
    <row r="643" spans="2:11" ht="17.100000000000001" customHeight="1" x14ac:dyDescent="0.25">
      <c r="B643" s="1664" t="s">
        <v>179</v>
      </c>
      <c r="C643" s="1665"/>
      <c r="D643" s="1583"/>
      <c r="E643" s="1584"/>
      <c r="F643" s="1584"/>
      <c r="G643" s="1584"/>
      <c r="H643" s="1584"/>
      <c r="I643" s="1584"/>
      <c r="J643" s="1585"/>
      <c r="K643" s="75"/>
    </row>
    <row r="644" spans="2:11" ht="16.5" customHeight="1" x14ac:dyDescent="0.25">
      <c r="B644" s="1664" t="s">
        <v>180</v>
      </c>
      <c r="C644" s="1665"/>
      <c r="D644" s="1583"/>
      <c r="E644" s="1584"/>
      <c r="F644" s="1584"/>
      <c r="G644" s="1584"/>
      <c r="H644" s="1584"/>
      <c r="I644" s="1584"/>
      <c r="J644" s="1585"/>
      <c r="K644" s="75"/>
    </row>
    <row r="645" spans="2:11" ht="17.100000000000001" customHeight="1" x14ac:dyDescent="0.25">
      <c r="B645" s="1664" t="s">
        <v>181</v>
      </c>
      <c r="C645" s="1665"/>
      <c r="D645" s="1583"/>
      <c r="E645" s="1584"/>
      <c r="F645" s="1584"/>
      <c r="G645" s="1584"/>
      <c r="H645" s="1584"/>
      <c r="I645" s="1584"/>
      <c r="J645" s="1585"/>
      <c r="K645" s="75"/>
    </row>
    <row r="646" spans="2:11" ht="15" x14ac:dyDescent="0.25">
      <c r="B646" s="49"/>
      <c r="C646" s="49"/>
      <c r="D646" s="49"/>
      <c r="E646" s="49"/>
      <c r="F646" s="49"/>
      <c r="G646" s="49"/>
      <c r="H646" s="49"/>
      <c r="I646" s="49"/>
      <c r="J646" s="49"/>
      <c r="K646" s="49"/>
    </row>
  </sheetData>
  <sheetProtection selectLockedCells="1"/>
  <mergeCells count="713">
    <mergeCell ref="B479:C479"/>
    <mergeCell ref="E350:G350"/>
    <mergeCell ref="I350:J350"/>
    <mergeCell ref="E353:G353"/>
    <mergeCell ref="E352:G352"/>
    <mergeCell ref="E351:G351"/>
    <mergeCell ref="E369:G369"/>
    <mergeCell ref="D367:J367"/>
    <mergeCell ref="E374:G374"/>
    <mergeCell ref="E375:G375"/>
    <mergeCell ref="I369:J369"/>
    <mergeCell ref="E370:G370"/>
    <mergeCell ref="E371:G371"/>
    <mergeCell ref="E355:G355"/>
    <mergeCell ref="B368:J368"/>
    <mergeCell ref="E362:G362"/>
    <mergeCell ref="B365:J365"/>
    <mergeCell ref="E436:F436"/>
    <mergeCell ref="G436:H436"/>
    <mergeCell ref="B435:J435"/>
    <mergeCell ref="B437:C437"/>
    <mergeCell ref="E437:F437"/>
    <mergeCell ref="G437:H437"/>
    <mergeCell ref="D417:E417"/>
    <mergeCell ref="B545:C545"/>
    <mergeCell ref="G548:H548"/>
    <mergeCell ref="G571:J571"/>
    <mergeCell ref="E570:F570"/>
    <mergeCell ref="G528:H528"/>
    <mergeCell ref="B541:C541"/>
    <mergeCell ref="B523:C523"/>
    <mergeCell ref="B519:C519"/>
    <mergeCell ref="B552:C552"/>
    <mergeCell ref="B544:C544"/>
    <mergeCell ref="B571:C571"/>
    <mergeCell ref="B565:C565"/>
    <mergeCell ref="E565:F565"/>
    <mergeCell ref="G565:H565"/>
    <mergeCell ref="J565:K565"/>
    <mergeCell ref="E561:F561"/>
    <mergeCell ref="G561:H561"/>
    <mergeCell ref="E559:F559"/>
    <mergeCell ref="E571:F571"/>
    <mergeCell ref="B524:C524"/>
    <mergeCell ref="E528:F528"/>
    <mergeCell ref="E529:F529"/>
    <mergeCell ref="G544:H544"/>
    <mergeCell ref="B533:J534"/>
    <mergeCell ref="B551:C551"/>
    <mergeCell ref="B546:C546"/>
    <mergeCell ref="B547:C547"/>
    <mergeCell ref="E547:F547"/>
    <mergeCell ref="G547:H547"/>
    <mergeCell ref="B538:C538"/>
    <mergeCell ref="E538:F538"/>
    <mergeCell ref="B528:C528"/>
    <mergeCell ref="B568:J568"/>
    <mergeCell ref="G560:H560"/>
    <mergeCell ref="B562:J562"/>
    <mergeCell ref="B555:J555"/>
    <mergeCell ref="B554:C554"/>
    <mergeCell ref="E554:F554"/>
    <mergeCell ref="G554:H554"/>
    <mergeCell ref="B561:C561"/>
    <mergeCell ref="B559:C559"/>
    <mergeCell ref="E560:F560"/>
    <mergeCell ref="B560:C560"/>
    <mergeCell ref="B550:C550"/>
    <mergeCell ref="B548:C548"/>
    <mergeCell ref="E552:F552"/>
    <mergeCell ref="G558:H558"/>
    <mergeCell ref="G553:H553"/>
    <mergeCell ref="B569:C569"/>
    <mergeCell ref="E557:F557"/>
    <mergeCell ref="E354:G354"/>
    <mergeCell ref="B295:C295"/>
    <mergeCell ref="D295:E295"/>
    <mergeCell ref="B297:C297"/>
    <mergeCell ref="G306:I306"/>
    <mergeCell ref="G569:J569"/>
    <mergeCell ref="B563:C563"/>
    <mergeCell ref="B564:C564"/>
    <mergeCell ref="E384:G384"/>
    <mergeCell ref="E376:G376"/>
    <mergeCell ref="E377:G377"/>
    <mergeCell ref="E378:G378"/>
    <mergeCell ref="E379:G379"/>
    <mergeCell ref="E380:G380"/>
    <mergeCell ref="E381:G381"/>
    <mergeCell ref="E382:G382"/>
    <mergeCell ref="E383:G383"/>
    <mergeCell ref="B474:C474"/>
    <mergeCell ref="E474:F474"/>
    <mergeCell ref="G520:H520"/>
    <mergeCell ref="E525:F525"/>
    <mergeCell ref="G523:H523"/>
    <mergeCell ref="G497:H497"/>
    <mergeCell ref="B279:C279"/>
    <mergeCell ref="E279:F279"/>
    <mergeCell ref="H299:J299"/>
    <mergeCell ref="G305:I305"/>
    <mergeCell ref="B335:M335"/>
    <mergeCell ref="F336:J336"/>
    <mergeCell ref="E328:F328"/>
    <mergeCell ref="B336:E336"/>
    <mergeCell ref="B329:C329"/>
    <mergeCell ref="E329:F329"/>
    <mergeCell ref="B324:J324"/>
    <mergeCell ref="D306:E306"/>
    <mergeCell ref="D307:E307"/>
    <mergeCell ref="D308:E308"/>
    <mergeCell ref="B307:C307"/>
    <mergeCell ref="B305:C305"/>
    <mergeCell ref="B298:C298"/>
    <mergeCell ref="B280:C280"/>
    <mergeCell ref="E280:F280"/>
    <mergeCell ref="G280:H280"/>
    <mergeCell ref="B281:C281"/>
    <mergeCell ref="E281:F281"/>
    <mergeCell ref="B385:F385"/>
    <mergeCell ref="G281:H281"/>
    <mergeCell ref="B312:J312"/>
    <mergeCell ref="B257:J258"/>
    <mergeCell ref="B248:J248"/>
    <mergeCell ref="B249:D249"/>
    <mergeCell ref="B268:D268"/>
    <mergeCell ref="B269:D269"/>
    <mergeCell ref="E268:J268"/>
    <mergeCell ref="E269:J269"/>
    <mergeCell ref="B272:K273"/>
    <mergeCell ref="B275:J275"/>
    <mergeCell ref="E249:J249"/>
    <mergeCell ref="B250:D250"/>
    <mergeCell ref="B264:D264"/>
    <mergeCell ref="B265:D265"/>
    <mergeCell ref="B266:D266"/>
    <mergeCell ref="B267:D267"/>
    <mergeCell ref="E250:J250"/>
    <mergeCell ref="B251:D251"/>
    <mergeCell ref="E252:J252"/>
    <mergeCell ref="B253:D253"/>
    <mergeCell ref="B261:K261"/>
    <mergeCell ref="B263:J263"/>
    <mergeCell ref="B306:C306"/>
    <mergeCell ref="H300:J300"/>
    <mergeCell ref="B304:J304"/>
    <mergeCell ref="B313:J313"/>
    <mergeCell ref="F297:G297"/>
    <mergeCell ref="H296:J296"/>
    <mergeCell ref="B296:C296"/>
    <mergeCell ref="G307:I307"/>
    <mergeCell ref="B333:J333"/>
    <mergeCell ref="B338:E338"/>
    <mergeCell ref="F338:J338"/>
    <mergeCell ref="G328:H328"/>
    <mergeCell ref="G329:H329"/>
    <mergeCell ref="I328:J328"/>
    <mergeCell ref="B314:E314"/>
    <mergeCell ref="G327:J327"/>
    <mergeCell ref="F316:J316"/>
    <mergeCell ref="B317:E317"/>
    <mergeCell ref="F317:J317"/>
    <mergeCell ref="B323:J323"/>
    <mergeCell ref="E287:I287"/>
    <mergeCell ref="E288:I288"/>
    <mergeCell ref="G279:H279"/>
    <mergeCell ref="E264:J264"/>
    <mergeCell ref="E265:J265"/>
    <mergeCell ref="E266:J266"/>
    <mergeCell ref="E267:J267"/>
    <mergeCell ref="I329:J329"/>
    <mergeCell ref="B327:E327"/>
    <mergeCell ref="B328:C328"/>
    <mergeCell ref="F325:J325"/>
    <mergeCell ref="D298:E298"/>
    <mergeCell ref="F298:G298"/>
    <mergeCell ref="B299:C299"/>
    <mergeCell ref="F314:J314"/>
    <mergeCell ref="G308:I308"/>
    <mergeCell ref="B315:E315"/>
    <mergeCell ref="B308:C308"/>
    <mergeCell ref="B321:J321"/>
    <mergeCell ref="B326:E326"/>
    <mergeCell ref="H298:J298"/>
    <mergeCell ref="B311:K311"/>
    <mergeCell ref="B325:E325"/>
    <mergeCell ref="B291:J293"/>
    <mergeCell ref="D636:J636"/>
    <mergeCell ref="D637:J637"/>
    <mergeCell ref="D642:J642"/>
    <mergeCell ref="D633:J633"/>
    <mergeCell ref="D634:J634"/>
    <mergeCell ref="B645:C645"/>
    <mergeCell ref="D609:J609"/>
    <mergeCell ref="D610:J610"/>
    <mergeCell ref="D611:J611"/>
    <mergeCell ref="D645:J645"/>
    <mergeCell ref="B633:C633"/>
    <mergeCell ref="B634:C634"/>
    <mergeCell ref="B631:C631"/>
    <mergeCell ref="B644:C644"/>
    <mergeCell ref="D643:J643"/>
    <mergeCell ref="D644:J644"/>
    <mergeCell ref="B643:C643"/>
    <mergeCell ref="B627:F627"/>
    <mergeCell ref="B635:C635"/>
    <mergeCell ref="B636:C636"/>
    <mergeCell ref="B637:C637"/>
    <mergeCell ref="B642:C642"/>
    <mergeCell ref="B632:C632"/>
    <mergeCell ref="B622:C622"/>
    <mergeCell ref="D635:J635"/>
    <mergeCell ref="D608:J608"/>
    <mergeCell ref="B623:C623"/>
    <mergeCell ref="B624:C624"/>
    <mergeCell ref="B625:C625"/>
    <mergeCell ref="B626:C626"/>
    <mergeCell ref="B609:C609"/>
    <mergeCell ref="B610:C610"/>
    <mergeCell ref="B611:C611"/>
    <mergeCell ref="B612:C612"/>
    <mergeCell ref="D612:J612"/>
    <mergeCell ref="D613:J613"/>
    <mergeCell ref="B616:J618"/>
    <mergeCell ref="D626:J626"/>
    <mergeCell ref="D625:J625"/>
    <mergeCell ref="D620:J620"/>
    <mergeCell ref="D622:J622"/>
    <mergeCell ref="D621:J621"/>
    <mergeCell ref="D623:J623"/>
    <mergeCell ref="D624:J624"/>
    <mergeCell ref="D631:J631"/>
    <mergeCell ref="D632:J632"/>
    <mergeCell ref="B620:C620"/>
    <mergeCell ref="B621:C621"/>
    <mergeCell ref="E569:F569"/>
    <mergeCell ref="G587:H587"/>
    <mergeCell ref="B491:C491"/>
    <mergeCell ref="G502:H502"/>
    <mergeCell ref="B503:C503"/>
    <mergeCell ref="E482:F482"/>
    <mergeCell ref="G475:H475"/>
    <mergeCell ref="B476:C476"/>
    <mergeCell ref="G476:H476"/>
    <mergeCell ref="G525:H525"/>
    <mergeCell ref="E514:F514"/>
    <mergeCell ref="G514:H514"/>
    <mergeCell ref="G521:H521"/>
    <mergeCell ref="E520:F520"/>
    <mergeCell ref="B489:J489"/>
    <mergeCell ref="E491:F491"/>
    <mergeCell ref="G483:H483"/>
    <mergeCell ref="B488:K488"/>
    <mergeCell ref="G491:H491"/>
    <mergeCell ref="B484:C484"/>
    <mergeCell ref="G484:H484"/>
    <mergeCell ref="I484:J484"/>
    <mergeCell ref="B481:C481"/>
    <mergeCell ref="B483:C483"/>
    <mergeCell ref="B508:C508"/>
    <mergeCell ref="E507:F507"/>
    <mergeCell ref="E508:F508"/>
    <mergeCell ref="B505:C505"/>
    <mergeCell ref="B521:C521"/>
    <mergeCell ref="B542:C542"/>
    <mergeCell ref="E504:F504"/>
    <mergeCell ref="G504:H504"/>
    <mergeCell ref="B507:C507"/>
    <mergeCell ref="E541:F541"/>
    <mergeCell ref="B529:C529"/>
    <mergeCell ref="B532:K532"/>
    <mergeCell ref="B537:J537"/>
    <mergeCell ref="B540:C540"/>
    <mergeCell ref="B516:C516"/>
    <mergeCell ref="G506:H506"/>
    <mergeCell ref="B515:C515"/>
    <mergeCell ref="B509:C509"/>
    <mergeCell ref="G522:H522"/>
    <mergeCell ref="G524:H524"/>
    <mergeCell ref="E526:F526"/>
    <mergeCell ref="E585:F585"/>
    <mergeCell ref="G585:H585"/>
    <mergeCell ref="B573:C573"/>
    <mergeCell ref="B588:C588"/>
    <mergeCell ref="E573:F573"/>
    <mergeCell ref="B587:C587"/>
    <mergeCell ref="B586:C586"/>
    <mergeCell ref="E586:F586"/>
    <mergeCell ref="G586:H586"/>
    <mergeCell ref="E587:F587"/>
    <mergeCell ref="B576:J577"/>
    <mergeCell ref="B575:J575"/>
    <mergeCell ref="B492:C492"/>
    <mergeCell ref="E492:F492"/>
    <mergeCell ref="G492:H492"/>
    <mergeCell ref="B490:C490"/>
    <mergeCell ref="E490:F490"/>
    <mergeCell ref="I421:K421"/>
    <mergeCell ref="I420:K420"/>
    <mergeCell ref="I419:K419"/>
    <mergeCell ref="H423:K423"/>
    <mergeCell ref="B473:C473"/>
    <mergeCell ref="E473:F473"/>
    <mergeCell ref="G473:H473"/>
    <mergeCell ref="I482:J482"/>
    <mergeCell ref="I483:J483"/>
    <mergeCell ref="B477:C477"/>
    <mergeCell ref="B478:C478"/>
    <mergeCell ref="B480:C480"/>
    <mergeCell ref="G480:H480"/>
    <mergeCell ref="B471:C471"/>
    <mergeCell ref="G472:H472"/>
    <mergeCell ref="E475:F475"/>
    <mergeCell ref="G470:H470"/>
    <mergeCell ref="B469:C469"/>
    <mergeCell ref="E469:F469"/>
    <mergeCell ref="F417:G417"/>
    <mergeCell ref="B417:C424"/>
    <mergeCell ref="F424:G424"/>
    <mergeCell ref="D423:E423"/>
    <mergeCell ref="H424:K424"/>
    <mergeCell ref="B439:C439"/>
    <mergeCell ref="B454:C454"/>
    <mergeCell ref="E476:F476"/>
    <mergeCell ref="B475:C475"/>
    <mergeCell ref="E451:F451"/>
    <mergeCell ref="B457:K457"/>
    <mergeCell ref="B468:J468"/>
    <mergeCell ref="B460:K460"/>
    <mergeCell ref="B463:E463"/>
    <mergeCell ref="B464:E464"/>
    <mergeCell ref="B465:E465"/>
    <mergeCell ref="F462:J462"/>
    <mergeCell ref="F422:G422"/>
    <mergeCell ref="E438:F438"/>
    <mergeCell ref="E470:F470"/>
    <mergeCell ref="B470:C470"/>
    <mergeCell ref="E454:F454"/>
    <mergeCell ref="G454:H454"/>
    <mergeCell ref="F418:G418"/>
    <mergeCell ref="H406:I406"/>
    <mergeCell ref="H413:J413"/>
    <mergeCell ref="B413:G413"/>
    <mergeCell ref="B409:C409"/>
    <mergeCell ref="J409:K409"/>
    <mergeCell ref="B406:C406"/>
    <mergeCell ref="D409:E409"/>
    <mergeCell ref="J406:K406"/>
    <mergeCell ref="F409:G409"/>
    <mergeCell ref="H409:I409"/>
    <mergeCell ref="D407:E407"/>
    <mergeCell ref="F407:G407"/>
    <mergeCell ref="H407:I407"/>
    <mergeCell ref="J407:K407"/>
    <mergeCell ref="B408:C408"/>
    <mergeCell ref="D408:E408"/>
    <mergeCell ref="F408:G408"/>
    <mergeCell ref="B412:K412"/>
    <mergeCell ref="B407:C407"/>
    <mergeCell ref="H408:I408"/>
    <mergeCell ref="J408:K408"/>
    <mergeCell ref="F406:G406"/>
    <mergeCell ref="D406:E406"/>
    <mergeCell ref="B415:J415"/>
    <mergeCell ref="B416:C416"/>
    <mergeCell ref="D416:E416"/>
    <mergeCell ref="G441:H441"/>
    <mergeCell ref="B448:J448"/>
    <mergeCell ref="B453:C453"/>
    <mergeCell ref="E453:F453"/>
    <mergeCell ref="G453:H453"/>
    <mergeCell ref="H418:K418"/>
    <mergeCell ref="B428:J430"/>
    <mergeCell ref="B433:J434"/>
    <mergeCell ref="E452:F452"/>
    <mergeCell ref="B451:C451"/>
    <mergeCell ref="B440:C440"/>
    <mergeCell ref="D424:E424"/>
    <mergeCell ref="H422:K422"/>
    <mergeCell ref="F423:G423"/>
    <mergeCell ref="G451:H451"/>
    <mergeCell ref="B452:C452"/>
    <mergeCell ref="G438:H438"/>
    <mergeCell ref="B444:K446"/>
    <mergeCell ref="B450:C450"/>
    <mergeCell ref="E450:F450"/>
    <mergeCell ref="G452:H452"/>
    <mergeCell ref="B502:C502"/>
    <mergeCell ref="G482:H482"/>
    <mergeCell ref="E500:F500"/>
    <mergeCell ref="B500:C500"/>
    <mergeCell ref="E483:F483"/>
    <mergeCell ref="G471:H471"/>
    <mergeCell ref="E497:F497"/>
    <mergeCell ref="E502:F502"/>
    <mergeCell ref="G500:H500"/>
    <mergeCell ref="G477:H477"/>
    <mergeCell ref="G478:H478"/>
    <mergeCell ref="G479:H479"/>
    <mergeCell ref="E471:F471"/>
    <mergeCell ref="G474:H474"/>
    <mergeCell ref="B472:C472"/>
    <mergeCell ref="E472:F472"/>
    <mergeCell ref="B498:C498"/>
    <mergeCell ref="E498:F498"/>
    <mergeCell ref="B496:J496"/>
    <mergeCell ref="G490:H490"/>
    <mergeCell ref="B497:C497"/>
    <mergeCell ref="B482:C482"/>
    <mergeCell ref="E481:F481"/>
    <mergeCell ref="G481:H481"/>
    <mergeCell ref="G208:J208"/>
    <mergeCell ref="G209:J209"/>
    <mergeCell ref="B232:J233"/>
    <mergeCell ref="B210:C210"/>
    <mergeCell ref="D210:E210"/>
    <mergeCell ref="B211:C211"/>
    <mergeCell ref="D211:E211"/>
    <mergeCell ref="B225:J225"/>
    <mergeCell ref="B226:C226"/>
    <mergeCell ref="B221:J223"/>
    <mergeCell ref="G210:J210"/>
    <mergeCell ref="G211:J211"/>
    <mergeCell ref="B216:J216"/>
    <mergeCell ref="G217:J217"/>
    <mergeCell ref="G218:J218"/>
    <mergeCell ref="I227:I229"/>
    <mergeCell ref="D226:G226"/>
    <mergeCell ref="B214:J214"/>
    <mergeCell ref="B227:C229"/>
    <mergeCell ref="D227:G229"/>
    <mergeCell ref="J227:J229"/>
    <mergeCell ref="F191:I191"/>
    <mergeCell ref="B192:C192"/>
    <mergeCell ref="B235:J243"/>
    <mergeCell ref="F192:I192"/>
    <mergeCell ref="B208:C208"/>
    <mergeCell ref="D208:E208"/>
    <mergeCell ref="F197:I197"/>
    <mergeCell ref="B195:C195"/>
    <mergeCell ref="D195:E195"/>
    <mergeCell ref="B196:C196"/>
    <mergeCell ref="D196:E196"/>
    <mergeCell ref="B209:C209"/>
    <mergeCell ref="D209:E209"/>
    <mergeCell ref="B201:K201"/>
    <mergeCell ref="B206:C206"/>
    <mergeCell ref="D206:E206"/>
    <mergeCell ref="B204:J204"/>
    <mergeCell ref="B205:C205"/>
    <mergeCell ref="D205:E205"/>
    <mergeCell ref="B207:C207"/>
    <mergeCell ref="D207:E207"/>
    <mergeCell ref="G205:J205"/>
    <mergeCell ref="G206:J206"/>
    <mergeCell ref="G207:J207"/>
    <mergeCell ref="F196:I196"/>
    <mergeCell ref="H160:I160"/>
    <mergeCell ref="B175:D177"/>
    <mergeCell ref="E178:K178"/>
    <mergeCell ref="E177:K177"/>
    <mergeCell ref="B193:C193"/>
    <mergeCell ref="D193:E193"/>
    <mergeCell ref="B200:K200"/>
    <mergeCell ref="B197:C197"/>
    <mergeCell ref="D197:E197"/>
    <mergeCell ref="B198:E198"/>
    <mergeCell ref="B199:K199"/>
    <mergeCell ref="B194:C194"/>
    <mergeCell ref="D194:E194"/>
    <mergeCell ref="F194:I194"/>
    <mergeCell ref="F195:I195"/>
    <mergeCell ref="F193:I193"/>
    <mergeCell ref="B190:J190"/>
    <mergeCell ref="B191:C191"/>
    <mergeCell ref="D191:E191"/>
    <mergeCell ref="B185:J189"/>
    <mergeCell ref="B182:J182"/>
    <mergeCell ref="B172:D172"/>
    <mergeCell ref="B164:J166"/>
    <mergeCell ref="D395:G395"/>
    <mergeCell ref="B337:E337"/>
    <mergeCell ref="F337:J337"/>
    <mergeCell ref="B349:J349"/>
    <mergeCell ref="E359:G359"/>
    <mergeCell ref="E360:G360"/>
    <mergeCell ref="E361:G361"/>
    <mergeCell ref="B366:G366"/>
    <mergeCell ref="B347:G347"/>
    <mergeCell ref="E373:G373"/>
    <mergeCell ref="E356:G356"/>
    <mergeCell ref="E357:G357"/>
    <mergeCell ref="E358:G358"/>
    <mergeCell ref="B367:C367"/>
    <mergeCell ref="E372:G372"/>
    <mergeCell ref="B346:K346"/>
    <mergeCell ref="B343:K343"/>
    <mergeCell ref="G339:J339"/>
    <mergeCell ref="B339:E339"/>
    <mergeCell ref="D419:E419"/>
    <mergeCell ref="D420:E420"/>
    <mergeCell ref="D421:E421"/>
    <mergeCell ref="G469:H469"/>
    <mergeCell ref="F464:J464"/>
    <mergeCell ref="F465:J465"/>
    <mergeCell ref="F466:J466"/>
    <mergeCell ref="B436:C436"/>
    <mergeCell ref="G440:H440"/>
    <mergeCell ref="E439:F439"/>
    <mergeCell ref="G439:H439"/>
    <mergeCell ref="E449:F449"/>
    <mergeCell ref="G449:H449"/>
    <mergeCell ref="D422:E422"/>
    <mergeCell ref="F463:J463"/>
    <mergeCell ref="B466:E466"/>
    <mergeCell ref="B462:E462"/>
    <mergeCell ref="B441:C441"/>
    <mergeCell ref="E441:F441"/>
    <mergeCell ref="E440:F440"/>
    <mergeCell ref="B449:C449"/>
    <mergeCell ref="G450:H450"/>
    <mergeCell ref="E572:F572"/>
    <mergeCell ref="E545:F545"/>
    <mergeCell ref="E551:F551"/>
    <mergeCell ref="B549:C549"/>
    <mergeCell ref="B517:C517"/>
    <mergeCell ref="G529:H529"/>
    <mergeCell ref="B527:C527"/>
    <mergeCell ref="B522:C522"/>
    <mergeCell ref="E506:F506"/>
    <mergeCell ref="G508:H508"/>
    <mergeCell ref="B513:J513"/>
    <mergeCell ref="B514:C514"/>
    <mergeCell ref="B518:C518"/>
    <mergeCell ref="B520:C520"/>
    <mergeCell ref="G546:H546"/>
    <mergeCell ref="B539:J539"/>
    <mergeCell ref="G563:H563"/>
    <mergeCell ref="G564:H564"/>
    <mergeCell ref="B570:C570"/>
    <mergeCell ref="E527:F527"/>
    <mergeCell ref="G527:H527"/>
    <mergeCell ref="G542:H542"/>
    <mergeCell ref="E544:F544"/>
    <mergeCell ref="E549:F549"/>
    <mergeCell ref="B593:C593"/>
    <mergeCell ref="B594:C594"/>
    <mergeCell ref="B608:C608"/>
    <mergeCell ref="B607:C607"/>
    <mergeCell ref="B601:J603"/>
    <mergeCell ref="G572:J572"/>
    <mergeCell ref="G570:J570"/>
    <mergeCell ref="B595:C595"/>
    <mergeCell ref="B589:C589"/>
    <mergeCell ref="G593:H593"/>
    <mergeCell ref="B592:C592"/>
    <mergeCell ref="E592:F592"/>
    <mergeCell ref="G592:H592"/>
    <mergeCell ref="B590:C590"/>
    <mergeCell ref="E590:F590"/>
    <mergeCell ref="G573:J573"/>
    <mergeCell ref="E589:F589"/>
    <mergeCell ref="G589:H589"/>
    <mergeCell ref="G595:H595"/>
    <mergeCell ref="B598:J598"/>
    <mergeCell ref="E588:F588"/>
    <mergeCell ref="G588:H588"/>
    <mergeCell ref="B584:J584"/>
    <mergeCell ref="B585:C585"/>
    <mergeCell ref="B613:C613"/>
    <mergeCell ref="B591:C591"/>
    <mergeCell ref="D607:J607"/>
    <mergeCell ref="E591:F591"/>
    <mergeCell ref="G591:H591"/>
    <mergeCell ref="G590:H590"/>
    <mergeCell ref="G594:H594"/>
    <mergeCell ref="B506:C506"/>
    <mergeCell ref="B501:C501"/>
    <mergeCell ref="B572:C572"/>
    <mergeCell ref="E524:F524"/>
    <mergeCell ref="G538:H538"/>
    <mergeCell ref="G540:H540"/>
    <mergeCell ref="G541:H541"/>
    <mergeCell ref="G559:H559"/>
    <mergeCell ref="B558:C558"/>
    <mergeCell ref="B543:J543"/>
    <mergeCell ref="B557:C557"/>
    <mergeCell ref="E556:F556"/>
    <mergeCell ref="G557:H557"/>
    <mergeCell ref="G549:H549"/>
    <mergeCell ref="E548:F548"/>
    <mergeCell ref="G545:H545"/>
    <mergeCell ref="E546:F546"/>
    <mergeCell ref="J405:K405"/>
    <mergeCell ref="G505:H505"/>
    <mergeCell ref="J402:K402"/>
    <mergeCell ref="B499:C499"/>
    <mergeCell ref="G499:H499"/>
    <mergeCell ref="B395:C395"/>
    <mergeCell ref="B504:C504"/>
    <mergeCell ref="G498:H498"/>
    <mergeCell ref="E501:F501"/>
    <mergeCell ref="G501:H501"/>
    <mergeCell ref="E503:F503"/>
    <mergeCell ref="F405:G405"/>
    <mergeCell ref="F416:G416"/>
    <mergeCell ref="H416:K416"/>
    <mergeCell ref="H417:K417"/>
    <mergeCell ref="H405:I405"/>
    <mergeCell ref="B405:C405"/>
    <mergeCell ref="J404:K404"/>
    <mergeCell ref="B401:C401"/>
    <mergeCell ref="B396:C396"/>
    <mergeCell ref="B404:C404"/>
    <mergeCell ref="D404:E404"/>
    <mergeCell ref="B438:C438"/>
    <mergeCell ref="D418:E418"/>
    <mergeCell ref="B126:J126"/>
    <mergeCell ref="F295:G295"/>
    <mergeCell ref="E251:J251"/>
    <mergeCell ref="B252:D252"/>
    <mergeCell ref="E253:J253"/>
    <mergeCell ref="B254:D254"/>
    <mergeCell ref="E254:J254"/>
    <mergeCell ref="D305:E305"/>
    <mergeCell ref="H295:J295"/>
    <mergeCell ref="D296:E296"/>
    <mergeCell ref="F296:G296"/>
    <mergeCell ref="D297:E297"/>
    <mergeCell ref="B294:J294"/>
    <mergeCell ref="B286:J286"/>
    <mergeCell ref="B300:C300"/>
    <mergeCell ref="D300:E300"/>
    <mergeCell ref="D299:E299"/>
    <mergeCell ref="F299:G299"/>
    <mergeCell ref="B303:J303"/>
    <mergeCell ref="H297:J297"/>
    <mergeCell ref="B127:J143"/>
    <mergeCell ref="F300:G300"/>
    <mergeCell ref="B146:J148"/>
    <mergeCell ref="B151:D151"/>
    <mergeCell ref="D396:G396"/>
    <mergeCell ref="D397:G397"/>
    <mergeCell ref="B152:D152"/>
    <mergeCell ref="B171:J171"/>
    <mergeCell ref="B168:J169"/>
    <mergeCell ref="E172:K172"/>
    <mergeCell ref="B180:D180"/>
    <mergeCell ref="B173:D173"/>
    <mergeCell ref="B174:D174"/>
    <mergeCell ref="B179:D179"/>
    <mergeCell ref="E173:K173"/>
    <mergeCell ref="E174:K174"/>
    <mergeCell ref="E179:K179"/>
    <mergeCell ref="E180:K180"/>
    <mergeCell ref="B156:D156"/>
    <mergeCell ref="B160:D160"/>
    <mergeCell ref="B178:D178"/>
    <mergeCell ref="D192:E192"/>
    <mergeCell ref="H395:J395"/>
    <mergeCell ref="H396:J396"/>
    <mergeCell ref="B391:K391"/>
    <mergeCell ref="B397:C397"/>
    <mergeCell ref="F326:J326"/>
    <mergeCell ref="B316:E316"/>
    <mergeCell ref="B553:C553"/>
    <mergeCell ref="E553:F553"/>
    <mergeCell ref="B556:C556"/>
    <mergeCell ref="H397:J397"/>
    <mergeCell ref="H398:J398"/>
    <mergeCell ref="D403:E403"/>
    <mergeCell ref="F403:G403"/>
    <mergeCell ref="B403:C403"/>
    <mergeCell ref="F404:G404"/>
    <mergeCell ref="H404:I404"/>
    <mergeCell ref="D402:E402"/>
    <mergeCell ref="F402:G402"/>
    <mergeCell ref="H402:I402"/>
    <mergeCell ref="B398:C398"/>
    <mergeCell ref="B400:J400"/>
    <mergeCell ref="D401:E401"/>
    <mergeCell ref="F401:G401"/>
    <mergeCell ref="J403:K403"/>
    <mergeCell ref="H401:I401"/>
    <mergeCell ref="J401:K401"/>
    <mergeCell ref="B402:C402"/>
    <mergeCell ref="H403:I403"/>
    <mergeCell ref="D398:G398"/>
    <mergeCell ref="D405:E405"/>
    <mergeCell ref="E558:F558"/>
    <mergeCell ref="B526:C526"/>
    <mergeCell ref="B525:C525"/>
    <mergeCell ref="G526:H526"/>
    <mergeCell ref="G551:H551"/>
    <mergeCell ref="G503:H503"/>
    <mergeCell ref="E505:F505"/>
    <mergeCell ref="E521:F521"/>
    <mergeCell ref="E519:F519"/>
    <mergeCell ref="E516:F516"/>
    <mergeCell ref="G516:H516"/>
    <mergeCell ref="G509:H509"/>
    <mergeCell ref="G507:H507"/>
    <mergeCell ref="G518:H518"/>
    <mergeCell ref="E517:F517"/>
    <mergeCell ref="G517:H517"/>
    <mergeCell ref="G519:H519"/>
    <mergeCell ref="E515:F515"/>
    <mergeCell ref="G515:H515"/>
    <mergeCell ref="G552:H552"/>
    <mergeCell ref="G556:H556"/>
    <mergeCell ref="G550:H550"/>
    <mergeCell ref="E523:F523"/>
    <mergeCell ref="E540:F540"/>
  </mergeCells>
  <conditionalFormatting sqref="I586:I595">
    <cfRule type="cellIs" dxfId="41" priority="12" operator="lessThanOrEqual">
      <formula>-20%</formula>
    </cfRule>
    <cfRule type="cellIs" dxfId="40" priority="13" operator="greaterThanOrEqual">
      <formula>20%</formula>
    </cfRule>
  </conditionalFormatting>
  <conditionalFormatting sqref="I437:I441">
    <cfRule type="cellIs" dxfId="39" priority="10" operator="lessThanOrEqual">
      <formula>-20%</formula>
    </cfRule>
    <cfRule type="cellIs" dxfId="38" priority="11" operator="greaterThanOrEqual">
      <formula>20%</formula>
    </cfRule>
  </conditionalFormatting>
  <conditionalFormatting sqref="F277:G278">
    <cfRule type="cellIs" dxfId="37" priority="27" operator="greaterThanOrEqual">
      <formula>1</formula>
    </cfRule>
  </conditionalFormatting>
  <conditionalFormatting sqref="H277:I278">
    <cfRule type="cellIs" dxfId="36" priority="26" operator="greaterThanOrEqual">
      <formula>1</formula>
    </cfRule>
  </conditionalFormatting>
  <conditionalFormatting sqref="J277:K278 K279:K281">
    <cfRule type="cellIs" dxfId="35" priority="25" operator="greaterThanOrEqual">
      <formula>1</formula>
    </cfRule>
  </conditionalFormatting>
  <conditionalFormatting sqref="I470:I481">
    <cfRule type="cellIs" dxfId="34" priority="21" operator="lessThanOrEqual">
      <formula>-20%</formula>
    </cfRule>
    <cfRule type="cellIs" dxfId="33" priority="22" operator="greaterThanOrEqual">
      <formula>20%</formula>
    </cfRule>
    <cfRule type="cellIs" dxfId="32" priority="23" operator="lessThanOrEqual">
      <formula>-20%</formula>
    </cfRule>
    <cfRule type="cellIs" dxfId="31" priority="24" operator="greaterThanOrEqual">
      <formula>20%</formula>
    </cfRule>
  </conditionalFormatting>
  <conditionalFormatting sqref="I491:I492">
    <cfRule type="cellIs" dxfId="30" priority="19" operator="lessThanOrEqual">
      <formula>-20%</formula>
    </cfRule>
    <cfRule type="cellIs" dxfId="29" priority="20" operator="greaterThanOrEqual">
      <formula>20%</formula>
    </cfRule>
  </conditionalFormatting>
  <conditionalFormatting sqref="I498:I506">
    <cfRule type="cellIs" dxfId="28" priority="17" operator="lessThanOrEqual">
      <formula>-20%</formula>
    </cfRule>
    <cfRule type="cellIs" dxfId="27" priority="18" operator="greaterThanOrEqual">
      <formula>20%</formula>
    </cfRule>
  </conditionalFormatting>
  <conditionalFormatting sqref="I515:I529">
    <cfRule type="cellIs" dxfId="26" priority="15" operator="lessThanOrEqual">
      <formula>-20%</formula>
    </cfRule>
    <cfRule type="cellIs" dxfId="25" priority="16" operator="greaterThanOrEqual">
      <formula>20%</formula>
    </cfRule>
  </conditionalFormatting>
  <conditionalFormatting sqref="I544:I545 I556:I559 I540:I542 I547:I554">
    <cfRule type="cellIs" dxfId="24" priority="14" operator="greaterThanOrEqual">
      <formula>20%</formula>
    </cfRule>
  </conditionalFormatting>
  <conditionalFormatting sqref="I546">
    <cfRule type="cellIs" dxfId="23" priority="5" operator="greaterThanOrEqual">
      <formula>20%</formula>
    </cfRule>
  </conditionalFormatting>
  <pageMargins left="0.25" right="0.25" top="0.75" bottom="0.75" header="0.3" footer="0.3"/>
  <pageSetup paperSize="9" scale="89" orientation="portrait" r:id="rId1"/>
  <headerFooter differentOddEven="1" differentFirst="1">
    <oddHeader>&amp;RQuarterly Environmental Report</oddHeader>
    <evenHeader>&amp;LPage &amp;"-,Bold"&amp;P&amp;"-,Regular" of &amp;"-,Bold"&amp;N</evenHeader>
    <evenFooter>&amp;C&amp;G</evenFooter>
  </headerFooter>
  <rowBreaks count="15" manualBreakCount="15">
    <brk id="52" max="16383" man="1"/>
    <brk id="125" max="16383" man="1"/>
    <brk id="162" max="16383" man="1"/>
    <brk id="203" max="16383" man="1"/>
    <brk id="244" max="16383" man="1"/>
    <brk id="289" max="16383" man="1"/>
    <brk id="319" max="16383" man="1"/>
    <brk id="341" max="16383" man="1"/>
    <brk id="363" max="16383" man="1"/>
    <brk id="389" max="16383" man="1"/>
    <brk id="425" max="16383" man="1"/>
    <brk id="455" max="16383" man="1"/>
    <brk id="493" max="16383" man="1"/>
    <brk id="534" max="16383" man="1"/>
    <brk id="581" max="16383" man="1"/>
  </rowBreaks>
  <ignoredErrors>
    <ignoredError sqref="K167 K171 K184 K190 K204 K220 K225 K231 K256 K260 K263 K271 K275 K283 K286 K290 K302 K310 K320 K332 K342 K345 K364 K368 K390 K400 K411 K415 K426 K432 K435" evalError="1"/>
  </ignoredError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V671"/>
  <sheetViews>
    <sheetView showGridLines="0" showWhiteSpace="0" view="pageBreakPreview" topLeftCell="A553" zoomScale="145" zoomScaleNormal="100" zoomScaleSheetLayoutView="145" workbookViewId="0">
      <selection activeCell="M563" sqref="M563"/>
    </sheetView>
  </sheetViews>
  <sheetFormatPr defaultColWidth="9.140625" defaultRowHeight="14.25" x14ac:dyDescent="0.25"/>
  <cols>
    <col min="1" max="1" width="8" style="34" customWidth="1"/>
    <col min="2" max="2" width="9.85546875" style="34" customWidth="1"/>
    <col min="3" max="3" width="12.5703125" style="34" customWidth="1"/>
    <col min="4" max="4" width="10.28515625" style="34" customWidth="1"/>
    <col min="5" max="5" width="9.140625" style="34"/>
    <col min="6" max="6" width="3.140625" style="34" customWidth="1"/>
    <col min="7" max="7" width="9.140625" style="34" customWidth="1"/>
    <col min="8" max="8" width="5.5703125" style="34" customWidth="1"/>
    <col min="9" max="9" width="9" style="34" customWidth="1"/>
    <col min="10" max="10" width="24.42578125" style="34" customWidth="1"/>
    <col min="11" max="11" width="9.140625" style="34" customWidth="1"/>
    <col min="12" max="16384" width="9.140625" style="34"/>
  </cols>
  <sheetData>
    <row r="1" spans="2:11" x14ac:dyDescent="0.25">
      <c r="B1" s="33"/>
      <c r="C1" s="33"/>
      <c r="D1" s="33"/>
      <c r="E1" s="33"/>
      <c r="F1" s="33"/>
      <c r="G1" s="33"/>
      <c r="H1" s="33"/>
      <c r="I1" s="33"/>
      <c r="J1" s="33"/>
      <c r="K1" s="33"/>
    </row>
    <row r="2" spans="2:11" x14ac:dyDescent="0.25">
      <c r="B2" s="33"/>
      <c r="C2" s="33"/>
      <c r="D2" s="33"/>
      <c r="E2" s="33"/>
      <c r="F2" s="33"/>
      <c r="G2" s="33"/>
      <c r="H2" s="33"/>
      <c r="I2" s="33"/>
      <c r="J2" s="33"/>
      <c r="K2" s="33"/>
    </row>
    <row r="3" spans="2:11" x14ac:dyDescent="0.25">
      <c r="B3" s="33"/>
      <c r="C3" s="33"/>
      <c r="D3" s="33"/>
      <c r="E3" s="33"/>
      <c r="F3" s="33"/>
      <c r="G3" s="33"/>
      <c r="H3" s="33"/>
      <c r="I3" s="33"/>
      <c r="J3" s="33"/>
      <c r="K3" s="33"/>
    </row>
    <row r="4" spans="2:11" x14ac:dyDescent="0.25">
      <c r="B4" s="33"/>
      <c r="C4" s="33"/>
      <c r="D4" s="33"/>
      <c r="E4" s="33"/>
      <c r="F4" s="33"/>
      <c r="G4" s="33"/>
      <c r="H4" s="33"/>
      <c r="I4" s="33"/>
      <c r="J4" s="33"/>
      <c r="K4" s="33"/>
    </row>
    <row r="5" spans="2:11" x14ac:dyDescent="0.25">
      <c r="B5" s="33"/>
      <c r="C5" s="33"/>
      <c r="D5" s="33"/>
      <c r="E5" s="33"/>
      <c r="F5" s="33"/>
      <c r="G5" s="33"/>
      <c r="H5" s="33"/>
      <c r="I5" s="33"/>
      <c r="J5" s="33"/>
      <c r="K5" s="33"/>
    </row>
    <row r="6" spans="2:11" x14ac:dyDescent="0.25">
      <c r="B6" s="33"/>
      <c r="C6" s="33"/>
      <c r="D6" s="33"/>
      <c r="E6" s="33"/>
      <c r="F6" s="33"/>
      <c r="G6" s="33"/>
      <c r="H6" s="33"/>
      <c r="I6" s="33"/>
      <c r="J6" s="33"/>
      <c r="K6" s="33"/>
    </row>
    <row r="7" spans="2:11" x14ac:dyDescent="0.25">
      <c r="B7" s="33"/>
      <c r="C7" s="33"/>
      <c r="D7" s="33"/>
      <c r="E7" s="33"/>
      <c r="F7" s="33"/>
      <c r="G7" s="33"/>
      <c r="H7" s="33"/>
      <c r="I7" s="33"/>
      <c r="J7" s="33"/>
      <c r="K7" s="33"/>
    </row>
    <row r="8" spans="2:11" x14ac:dyDescent="0.25">
      <c r="B8" s="33"/>
      <c r="C8" s="33"/>
      <c r="D8" s="33"/>
      <c r="E8" s="33"/>
      <c r="F8" s="33"/>
      <c r="G8" s="33"/>
      <c r="H8" s="33"/>
      <c r="I8" s="33"/>
      <c r="J8" s="33"/>
      <c r="K8" s="33"/>
    </row>
    <row r="9" spans="2:11" x14ac:dyDescent="0.25">
      <c r="B9" s="33"/>
      <c r="C9" s="33"/>
      <c r="D9" s="33"/>
      <c r="E9" s="33"/>
      <c r="F9" s="33"/>
      <c r="G9" s="33"/>
      <c r="H9" s="33"/>
      <c r="I9" s="33"/>
      <c r="J9" s="33"/>
      <c r="K9" s="33"/>
    </row>
    <row r="10" spans="2:11" x14ac:dyDescent="0.25">
      <c r="B10" s="33"/>
      <c r="C10" s="33"/>
      <c r="D10" s="33"/>
      <c r="E10" s="33"/>
      <c r="F10" s="33"/>
      <c r="G10" s="33"/>
      <c r="H10" s="33"/>
      <c r="I10" s="33"/>
      <c r="J10" s="33"/>
      <c r="K10" s="33"/>
    </row>
    <row r="11" spans="2:11" x14ac:dyDescent="0.25">
      <c r="B11" s="33"/>
      <c r="C11" s="33"/>
      <c r="D11" s="33"/>
      <c r="E11" s="33"/>
      <c r="F11" s="33"/>
      <c r="G11" s="33"/>
      <c r="H11" s="33"/>
      <c r="I11" s="33"/>
      <c r="J11" s="33"/>
      <c r="K11" s="33"/>
    </row>
    <row r="12" spans="2:11" x14ac:dyDescent="0.25">
      <c r="B12" s="33"/>
      <c r="C12" s="33"/>
      <c r="D12" s="33"/>
      <c r="E12" s="33"/>
      <c r="F12" s="33"/>
      <c r="G12" s="33"/>
      <c r="H12" s="33"/>
      <c r="I12" s="33"/>
      <c r="J12" s="33"/>
      <c r="K12" s="33"/>
    </row>
    <row r="13" spans="2:11" x14ac:dyDescent="0.25">
      <c r="B13" s="33"/>
      <c r="C13" s="33"/>
      <c r="D13" s="33"/>
      <c r="E13" s="33"/>
      <c r="F13" s="33"/>
      <c r="G13" s="33"/>
      <c r="H13" s="33"/>
      <c r="I13" s="33"/>
      <c r="J13" s="33"/>
      <c r="K13" s="33"/>
    </row>
    <row r="14" spans="2:11" x14ac:dyDescent="0.25">
      <c r="B14" s="33"/>
      <c r="C14" s="33"/>
      <c r="D14" s="33"/>
      <c r="E14" s="33"/>
      <c r="F14" s="33"/>
      <c r="G14" s="33"/>
      <c r="H14" s="33"/>
      <c r="I14" s="33"/>
      <c r="J14" s="33"/>
      <c r="K14" s="33"/>
    </row>
    <row r="15" spans="2:11" x14ac:dyDescent="0.25">
      <c r="B15" s="33"/>
      <c r="C15" s="33"/>
      <c r="D15" s="33"/>
      <c r="E15" s="33"/>
      <c r="F15" s="33"/>
      <c r="G15" s="33"/>
      <c r="H15" s="33"/>
      <c r="I15" s="33"/>
      <c r="J15" s="33"/>
      <c r="K15" s="33"/>
    </row>
    <row r="16" spans="2:11" x14ac:dyDescent="0.25">
      <c r="B16" s="33"/>
      <c r="C16" s="33"/>
      <c r="D16" s="33"/>
      <c r="E16" s="33"/>
      <c r="F16" s="33"/>
      <c r="G16" s="33"/>
      <c r="H16" s="33"/>
      <c r="I16" s="33"/>
      <c r="J16" s="33"/>
      <c r="K16" s="33"/>
    </row>
    <row r="17" spans="2:11" x14ac:dyDescent="0.25">
      <c r="B17" s="33"/>
      <c r="C17" s="33"/>
      <c r="D17" s="33"/>
      <c r="E17" s="33"/>
      <c r="F17" s="33"/>
      <c r="G17" s="33"/>
      <c r="H17" s="33"/>
      <c r="I17" s="33"/>
      <c r="J17" s="33"/>
      <c r="K17" s="33"/>
    </row>
    <row r="18" spans="2:11" x14ac:dyDescent="0.25">
      <c r="B18" s="33"/>
      <c r="C18" s="33"/>
      <c r="D18" s="33"/>
      <c r="E18" s="33"/>
      <c r="F18" s="33"/>
      <c r="G18" s="33"/>
      <c r="H18" s="33"/>
      <c r="I18" s="33"/>
      <c r="J18" s="33"/>
      <c r="K18" s="33"/>
    </row>
    <row r="19" spans="2:11" x14ac:dyDescent="0.25">
      <c r="B19" s="33"/>
      <c r="C19" s="33"/>
      <c r="D19" s="33"/>
      <c r="E19" s="33"/>
      <c r="F19" s="33"/>
      <c r="G19" s="33"/>
      <c r="H19" s="33"/>
      <c r="I19" s="33"/>
      <c r="J19" s="33"/>
      <c r="K19" s="33"/>
    </row>
    <row r="20" spans="2:11" x14ac:dyDescent="0.25">
      <c r="B20" s="33"/>
      <c r="C20" s="33"/>
      <c r="D20" s="33"/>
      <c r="E20" s="33"/>
      <c r="F20" s="33"/>
      <c r="G20" s="33"/>
      <c r="H20" s="33"/>
      <c r="I20" s="33"/>
      <c r="J20" s="33"/>
      <c r="K20" s="33"/>
    </row>
    <row r="21" spans="2:11" x14ac:dyDescent="0.25">
      <c r="B21" s="33"/>
      <c r="C21" s="33"/>
      <c r="D21" s="33"/>
      <c r="E21" s="33"/>
      <c r="F21" s="33"/>
      <c r="G21" s="33"/>
      <c r="H21" s="33"/>
      <c r="I21" s="33"/>
      <c r="J21" s="33"/>
      <c r="K21" s="33"/>
    </row>
    <row r="22" spans="2:11" x14ac:dyDescent="0.25">
      <c r="B22" s="33"/>
      <c r="C22" s="33"/>
      <c r="D22" s="33"/>
      <c r="E22" s="33"/>
      <c r="F22" s="33"/>
      <c r="G22" s="33"/>
      <c r="H22" s="33"/>
      <c r="I22" s="33"/>
      <c r="J22" s="33"/>
      <c r="K22" s="33"/>
    </row>
    <row r="23" spans="2:11" x14ac:dyDescent="0.25">
      <c r="B23" s="33"/>
      <c r="C23" s="33"/>
      <c r="D23" s="33"/>
      <c r="E23" s="33"/>
      <c r="F23" s="33"/>
      <c r="G23" s="33"/>
      <c r="H23" s="33"/>
      <c r="I23" s="33"/>
      <c r="J23" s="33"/>
      <c r="K23" s="33"/>
    </row>
    <row r="24" spans="2:11" x14ac:dyDescent="0.25">
      <c r="B24" s="33"/>
      <c r="C24" s="33"/>
      <c r="D24" s="33"/>
      <c r="E24" s="33"/>
      <c r="F24" s="33"/>
      <c r="G24" s="33"/>
      <c r="H24" s="33"/>
      <c r="I24" s="33"/>
      <c r="J24" s="33"/>
      <c r="K24" s="33"/>
    </row>
    <row r="25" spans="2:11" x14ac:dyDescent="0.25">
      <c r="B25" s="33"/>
      <c r="C25" s="33"/>
      <c r="D25" s="33"/>
      <c r="E25" s="33"/>
      <c r="F25" s="33"/>
      <c r="G25" s="33"/>
      <c r="H25" s="33"/>
      <c r="I25" s="33"/>
      <c r="J25" s="33"/>
      <c r="K25" s="33"/>
    </row>
    <row r="26" spans="2:11" x14ac:dyDescent="0.25">
      <c r="B26" s="33"/>
      <c r="C26" s="33"/>
      <c r="D26" s="33"/>
      <c r="E26" s="33"/>
      <c r="F26" s="33"/>
      <c r="G26" s="33"/>
      <c r="H26" s="33"/>
      <c r="I26" s="33"/>
      <c r="J26" s="33"/>
      <c r="K26" s="33"/>
    </row>
    <row r="27" spans="2:11" x14ac:dyDescent="0.25">
      <c r="B27" s="33"/>
      <c r="C27" s="33"/>
      <c r="D27" s="33"/>
      <c r="E27" s="33"/>
      <c r="F27" s="33"/>
      <c r="G27" s="33"/>
      <c r="H27" s="33"/>
      <c r="I27" s="33"/>
      <c r="J27" s="33"/>
      <c r="K27" s="33"/>
    </row>
    <row r="28" spans="2:11" x14ac:dyDescent="0.25">
      <c r="B28" s="33"/>
      <c r="C28" s="33"/>
      <c r="D28" s="33"/>
      <c r="E28" s="33"/>
      <c r="F28" s="33"/>
      <c r="G28" s="33"/>
      <c r="H28" s="33"/>
      <c r="I28" s="33"/>
      <c r="J28" s="33"/>
      <c r="K28" s="33"/>
    </row>
    <row r="29" spans="2:11" x14ac:dyDescent="0.25">
      <c r="B29" s="33"/>
      <c r="C29" s="33"/>
      <c r="D29" s="33"/>
      <c r="E29" s="33"/>
      <c r="F29" s="33"/>
      <c r="G29" s="33"/>
      <c r="H29" s="33"/>
      <c r="I29" s="33"/>
      <c r="J29" s="33"/>
      <c r="K29" s="33"/>
    </row>
    <row r="30" spans="2:11" x14ac:dyDescent="0.25">
      <c r="B30" s="33"/>
      <c r="C30" s="33"/>
      <c r="D30" s="33"/>
      <c r="E30" s="33"/>
      <c r="F30" s="33"/>
      <c r="G30" s="33"/>
      <c r="H30" s="33"/>
      <c r="I30" s="33"/>
      <c r="J30" s="33"/>
      <c r="K30" s="33"/>
    </row>
    <row r="31" spans="2:11" x14ac:dyDescent="0.25">
      <c r="B31" s="33"/>
      <c r="C31" s="33"/>
      <c r="D31" s="33"/>
      <c r="E31" s="33"/>
      <c r="F31" s="33"/>
      <c r="G31" s="33"/>
      <c r="H31" s="33"/>
      <c r="I31" s="33"/>
      <c r="J31" s="33"/>
      <c r="K31" s="33"/>
    </row>
    <row r="32" spans="2:11" x14ac:dyDescent="0.25">
      <c r="B32" s="33"/>
      <c r="C32" s="33"/>
      <c r="D32" s="33"/>
      <c r="E32" s="33"/>
      <c r="F32" s="33"/>
      <c r="G32" s="33"/>
      <c r="H32" s="33"/>
      <c r="I32" s="33"/>
      <c r="J32" s="33"/>
      <c r="K32" s="33"/>
    </row>
    <row r="33" spans="2:11" x14ac:dyDescent="0.25">
      <c r="B33" s="33"/>
      <c r="C33" s="33"/>
      <c r="D33" s="33"/>
      <c r="E33" s="33"/>
      <c r="F33" s="33"/>
      <c r="G33" s="33"/>
      <c r="H33" s="33"/>
      <c r="I33" s="33"/>
      <c r="J33" s="33"/>
      <c r="K33" s="33"/>
    </row>
    <row r="34" spans="2:11" x14ac:dyDescent="0.25">
      <c r="B34" s="33"/>
      <c r="C34" s="33"/>
      <c r="D34" s="33"/>
      <c r="E34" s="33"/>
      <c r="F34" s="33"/>
      <c r="G34" s="33"/>
      <c r="H34" s="33"/>
      <c r="I34" s="33"/>
      <c r="J34" s="33"/>
      <c r="K34" s="33"/>
    </row>
    <row r="35" spans="2:11" x14ac:dyDescent="0.25">
      <c r="B35" s="33"/>
      <c r="C35" s="33"/>
      <c r="D35" s="33"/>
      <c r="E35" s="33"/>
      <c r="F35" s="33"/>
      <c r="G35" s="33"/>
      <c r="H35" s="33"/>
      <c r="I35" s="33"/>
      <c r="J35" s="33"/>
      <c r="K35" s="33"/>
    </row>
    <row r="36" spans="2:11" x14ac:dyDescent="0.25">
      <c r="B36" s="33"/>
      <c r="C36" s="33"/>
      <c r="D36" s="33"/>
      <c r="E36" s="33"/>
      <c r="F36" s="33"/>
      <c r="G36" s="33"/>
      <c r="H36" s="33"/>
      <c r="I36" s="33"/>
      <c r="J36" s="33"/>
      <c r="K36" s="33"/>
    </row>
    <row r="37" spans="2:11" x14ac:dyDescent="0.25">
      <c r="B37" s="33"/>
      <c r="C37" s="33"/>
      <c r="D37" s="33"/>
      <c r="E37" s="33"/>
      <c r="F37" s="33"/>
      <c r="G37" s="33"/>
      <c r="H37" s="33"/>
      <c r="I37" s="33"/>
      <c r="J37" s="33"/>
      <c r="K37" s="33"/>
    </row>
    <row r="38" spans="2:11" x14ac:dyDescent="0.25">
      <c r="B38" s="33"/>
      <c r="C38" s="33"/>
      <c r="D38" s="33"/>
      <c r="E38" s="33"/>
      <c r="F38" s="33"/>
      <c r="G38" s="33"/>
      <c r="H38" s="33"/>
      <c r="I38" s="33"/>
      <c r="J38" s="33"/>
      <c r="K38" s="33"/>
    </row>
    <row r="39" spans="2:11" x14ac:dyDescent="0.25">
      <c r="B39" s="33"/>
      <c r="C39" s="33"/>
      <c r="D39" s="33"/>
      <c r="E39" s="33"/>
      <c r="F39" s="33"/>
      <c r="G39" s="33"/>
      <c r="H39" s="33"/>
      <c r="I39" s="33"/>
      <c r="J39" s="33"/>
      <c r="K39" s="33"/>
    </row>
    <row r="40" spans="2:11" x14ac:dyDescent="0.25">
      <c r="B40" s="33"/>
      <c r="C40" s="33"/>
      <c r="D40" s="33"/>
      <c r="E40" s="33"/>
      <c r="F40" s="33"/>
      <c r="G40" s="33"/>
      <c r="H40" s="33"/>
      <c r="I40" s="33"/>
      <c r="J40" s="33"/>
      <c r="K40" s="33"/>
    </row>
    <row r="41" spans="2:11" x14ac:dyDescent="0.25">
      <c r="B41" s="33"/>
      <c r="C41" s="33"/>
      <c r="D41" s="33"/>
      <c r="E41" s="33"/>
      <c r="F41" s="33"/>
      <c r="G41" s="33"/>
      <c r="H41" s="33"/>
      <c r="I41" s="33"/>
      <c r="J41" s="33"/>
      <c r="K41" s="33"/>
    </row>
    <row r="42" spans="2:11" x14ac:dyDescent="0.25">
      <c r="B42" s="33"/>
      <c r="C42" s="33"/>
      <c r="D42" s="33"/>
      <c r="E42" s="33"/>
      <c r="F42" s="33"/>
      <c r="G42" s="33"/>
      <c r="H42" s="33"/>
      <c r="I42" s="33"/>
      <c r="J42" s="33"/>
      <c r="K42" s="33"/>
    </row>
    <row r="43" spans="2:11" x14ac:dyDescent="0.25">
      <c r="B43" s="33"/>
      <c r="C43" s="33"/>
      <c r="D43" s="33"/>
      <c r="E43" s="33"/>
      <c r="F43" s="33"/>
      <c r="G43" s="33"/>
      <c r="H43" s="33"/>
      <c r="I43" s="33"/>
      <c r="J43" s="33"/>
      <c r="K43" s="33"/>
    </row>
    <row r="44" spans="2:11" x14ac:dyDescent="0.25">
      <c r="B44" s="33"/>
      <c r="C44" s="33"/>
      <c r="D44" s="33"/>
      <c r="E44" s="33"/>
      <c r="F44" s="33"/>
      <c r="G44" s="33"/>
      <c r="H44" s="33"/>
      <c r="I44" s="33"/>
      <c r="J44" s="33"/>
      <c r="K44" s="33"/>
    </row>
    <row r="45" spans="2:11" x14ac:dyDescent="0.25">
      <c r="B45" s="33"/>
      <c r="C45" s="33"/>
      <c r="D45" s="33"/>
      <c r="E45" s="33"/>
      <c r="F45" s="33"/>
      <c r="G45" s="33"/>
      <c r="H45" s="33"/>
      <c r="I45" s="33"/>
      <c r="J45" s="33"/>
      <c r="K45" s="33"/>
    </row>
    <row r="46" spans="2:11" x14ac:dyDescent="0.25">
      <c r="B46" s="33"/>
      <c r="C46" s="33"/>
      <c r="D46" s="33"/>
      <c r="E46" s="33"/>
      <c r="F46" s="33"/>
      <c r="G46" s="33"/>
      <c r="H46" s="33"/>
      <c r="I46" s="33"/>
      <c r="J46" s="33"/>
      <c r="K46" s="33"/>
    </row>
    <row r="47" spans="2:11" x14ac:dyDescent="0.25">
      <c r="B47" s="33"/>
      <c r="C47" s="33"/>
      <c r="D47" s="33"/>
      <c r="E47" s="33"/>
      <c r="F47" s="33"/>
      <c r="G47" s="33"/>
      <c r="H47" s="33"/>
      <c r="I47" s="33"/>
      <c r="J47" s="33"/>
      <c r="K47" s="33"/>
    </row>
    <row r="48" spans="2:11" x14ac:dyDescent="0.25">
      <c r="B48" s="33"/>
      <c r="C48" s="33"/>
      <c r="D48" s="33"/>
      <c r="E48" s="33"/>
      <c r="F48" s="33"/>
      <c r="G48" s="33"/>
      <c r="H48" s="33"/>
      <c r="I48" s="33"/>
      <c r="J48" s="33"/>
      <c r="K48" s="33"/>
    </row>
    <row r="49" spans="2:13" x14ac:dyDescent="0.25">
      <c r="B49" s="33"/>
      <c r="C49" s="33"/>
      <c r="D49" s="33"/>
      <c r="E49" s="33"/>
      <c r="F49" s="33"/>
      <c r="G49" s="33"/>
      <c r="H49" s="33"/>
      <c r="I49" s="33"/>
      <c r="J49" s="33"/>
      <c r="K49" s="33"/>
    </row>
    <row r="50" spans="2:13" x14ac:dyDescent="0.25">
      <c r="B50" s="33"/>
      <c r="C50" s="33"/>
      <c r="D50" s="33"/>
      <c r="E50" s="33"/>
      <c r="F50" s="33"/>
      <c r="G50" s="33"/>
      <c r="H50" s="33"/>
      <c r="I50" s="33"/>
      <c r="J50" s="33"/>
      <c r="K50" s="33"/>
    </row>
    <row r="51" spans="2:13" x14ac:dyDescent="0.25">
      <c r="B51" s="33" t="s">
        <v>66</v>
      </c>
      <c r="C51" s="33"/>
      <c r="D51" s="33"/>
      <c r="E51" s="33"/>
      <c r="F51" s="33"/>
      <c r="G51" s="33"/>
      <c r="H51" s="33"/>
      <c r="I51" s="33"/>
      <c r="J51" s="33"/>
      <c r="K51" s="33"/>
    </row>
    <row r="52" spans="2:13" x14ac:dyDescent="0.25">
      <c r="B52" s="33"/>
      <c r="C52" s="33"/>
      <c r="D52" s="33"/>
      <c r="E52" s="33"/>
      <c r="F52" s="33"/>
      <c r="G52" s="33"/>
      <c r="H52" s="33"/>
      <c r="I52" s="33"/>
      <c r="J52" s="33"/>
      <c r="K52" s="33"/>
    </row>
    <row r="53" spans="2:13" x14ac:dyDescent="0.25">
      <c r="B53" s="33"/>
      <c r="C53" s="33"/>
      <c r="D53" s="33"/>
      <c r="E53" s="33"/>
      <c r="F53" s="33"/>
      <c r="G53" s="33"/>
      <c r="H53" s="33"/>
      <c r="I53" s="33"/>
      <c r="J53" s="33"/>
      <c r="K53" s="33"/>
    </row>
    <row r="54" spans="2:13" ht="15" x14ac:dyDescent="0.25">
      <c r="B54" s="88" t="s">
        <v>71</v>
      </c>
      <c r="C54" s="86"/>
      <c r="D54" s="86"/>
      <c r="E54" s="86"/>
      <c r="F54" s="86"/>
      <c r="G54" s="86"/>
      <c r="H54" s="86"/>
      <c r="I54" s="86"/>
      <c r="K54" s="89"/>
    </row>
    <row r="55" spans="2:13" ht="15" x14ac:dyDescent="0.25">
      <c r="B55" s="86"/>
      <c r="C55" s="86"/>
      <c r="D55" s="86"/>
      <c r="E55" s="86"/>
      <c r="F55" s="86"/>
      <c r="G55" s="86"/>
      <c r="H55" s="86"/>
      <c r="I55" s="86"/>
      <c r="K55" s="89"/>
    </row>
    <row r="56" spans="2:13" ht="20.85" customHeight="1" x14ac:dyDescent="0.25">
      <c r="B56" s="86" t="s">
        <v>72</v>
      </c>
      <c r="C56" s="86"/>
      <c r="D56" s="86"/>
      <c r="E56" s="86"/>
      <c r="F56" s="86"/>
      <c r="G56" s="86"/>
      <c r="H56" s="86"/>
      <c r="I56" s="86"/>
      <c r="K56" s="90"/>
      <c r="M56" s="38"/>
    </row>
    <row r="57" spans="2:13" ht="20.85" customHeight="1" x14ac:dyDescent="0.25">
      <c r="B57" s="86" t="s">
        <v>73</v>
      </c>
      <c r="C57" s="86"/>
      <c r="D57" s="86"/>
      <c r="E57" s="86"/>
      <c r="F57" s="86"/>
      <c r="G57" s="86"/>
      <c r="H57" s="86"/>
      <c r="I57" s="86"/>
      <c r="K57" s="86"/>
      <c r="M57" s="40"/>
    </row>
    <row r="58" spans="2:13" ht="20.85" customHeight="1" x14ac:dyDescent="0.25">
      <c r="B58" s="86" t="s">
        <v>399</v>
      </c>
      <c r="C58" s="86"/>
      <c r="D58" s="86"/>
      <c r="E58" s="86"/>
      <c r="F58" s="86"/>
      <c r="G58" s="86"/>
      <c r="H58" s="86"/>
      <c r="I58" s="86"/>
      <c r="K58" s="86"/>
      <c r="M58" s="40"/>
    </row>
    <row r="59" spans="2:13" ht="20.85" customHeight="1" x14ac:dyDescent="0.25">
      <c r="C59" s="86" t="s">
        <v>307</v>
      </c>
      <c r="D59" s="86"/>
      <c r="E59" s="86"/>
      <c r="F59" s="86"/>
      <c r="G59" s="86"/>
      <c r="H59" s="86"/>
      <c r="I59" s="86"/>
      <c r="K59" s="86"/>
      <c r="M59" s="40"/>
    </row>
    <row r="60" spans="2:13" ht="20.85" customHeight="1" x14ac:dyDescent="0.25">
      <c r="C60" s="86" t="s">
        <v>308</v>
      </c>
      <c r="D60" s="86"/>
      <c r="E60" s="86"/>
      <c r="F60" s="86"/>
      <c r="G60" s="86"/>
      <c r="H60" s="86"/>
      <c r="I60" s="86"/>
      <c r="K60" s="86"/>
      <c r="M60" s="40"/>
    </row>
    <row r="61" spans="2:13" ht="20.85" customHeight="1" x14ac:dyDescent="0.25">
      <c r="C61" s="86" t="s">
        <v>690</v>
      </c>
      <c r="D61" s="86"/>
      <c r="E61" s="86"/>
      <c r="F61" s="86"/>
      <c r="G61" s="86"/>
      <c r="H61" s="86"/>
      <c r="I61" s="86"/>
      <c r="K61" s="86"/>
      <c r="M61" s="40"/>
    </row>
    <row r="62" spans="2:13" ht="20.85" customHeight="1" x14ac:dyDescent="0.25">
      <c r="C62" s="204" t="s">
        <v>302</v>
      </c>
      <c r="D62" s="204"/>
      <c r="E62" s="204"/>
      <c r="F62" s="204"/>
      <c r="G62" s="204"/>
      <c r="H62" s="204"/>
      <c r="I62" s="204"/>
      <c r="K62" s="86"/>
      <c r="M62" s="40"/>
    </row>
    <row r="63" spans="2:13" ht="20.85" customHeight="1" x14ac:dyDescent="0.25">
      <c r="C63" s="86" t="s">
        <v>707</v>
      </c>
      <c r="D63" s="86"/>
      <c r="E63" s="86"/>
      <c r="F63" s="86"/>
      <c r="G63" s="86"/>
      <c r="H63" s="86"/>
      <c r="I63" s="86"/>
      <c r="K63" s="86"/>
      <c r="M63" s="40"/>
    </row>
    <row r="64" spans="2:13" ht="20.85" customHeight="1" x14ac:dyDescent="0.25">
      <c r="C64" s="86" t="s">
        <v>788</v>
      </c>
      <c r="D64" s="86"/>
      <c r="E64" s="86"/>
      <c r="F64" s="86"/>
      <c r="G64" s="86"/>
      <c r="H64" s="86"/>
      <c r="I64" s="86"/>
      <c r="K64" s="86"/>
      <c r="M64" s="40"/>
    </row>
    <row r="65" spans="2:11" ht="20.85" customHeight="1" x14ac:dyDescent="0.25">
      <c r="B65" s="86" t="s">
        <v>309</v>
      </c>
      <c r="C65" s="86"/>
      <c r="D65" s="86"/>
      <c r="E65" s="86"/>
      <c r="F65" s="86"/>
      <c r="G65" s="86"/>
      <c r="H65" s="86"/>
      <c r="I65" s="86"/>
      <c r="K65" s="86"/>
    </row>
    <row r="66" spans="2:11" ht="20.85" customHeight="1" x14ac:dyDescent="0.25">
      <c r="C66" s="86" t="s">
        <v>311</v>
      </c>
      <c r="D66" s="86"/>
      <c r="E66" s="86"/>
      <c r="F66" s="86"/>
      <c r="G66" s="86"/>
      <c r="H66" s="86"/>
      <c r="I66" s="86"/>
      <c r="K66" s="86"/>
    </row>
    <row r="67" spans="2:11" ht="20.85" customHeight="1" x14ac:dyDescent="0.25">
      <c r="C67" s="86" t="s">
        <v>312</v>
      </c>
      <c r="D67" s="86"/>
      <c r="E67" s="86"/>
      <c r="F67" s="86"/>
      <c r="G67" s="86"/>
      <c r="H67" s="86"/>
      <c r="I67" s="86"/>
      <c r="K67" s="86"/>
    </row>
    <row r="68" spans="2:11" ht="20.85" customHeight="1" x14ac:dyDescent="0.25">
      <c r="B68" s="86"/>
      <c r="C68" s="86" t="s">
        <v>709</v>
      </c>
      <c r="D68" s="86"/>
      <c r="E68" s="86"/>
      <c r="F68" s="86"/>
      <c r="G68" s="86"/>
      <c r="H68" s="86"/>
      <c r="I68" s="86"/>
      <c r="K68" s="86"/>
    </row>
    <row r="69" spans="2:11" ht="20.85" customHeight="1" x14ac:dyDescent="0.25">
      <c r="C69" s="86" t="s">
        <v>313</v>
      </c>
      <c r="D69" s="86"/>
      <c r="E69" s="86"/>
      <c r="F69" s="86"/>
      <c r="G69" s="86"/>
      <c r="H69" s="86"/>
      <c r="I69" s="86"/>
      <c r="K69" s="86"/>
    </row>
    <row r="70" spans="2:11" ht="20.85" customHeight="1" x14ac:dyDescent="0.25">
      <c r="C70" s="86" t="s">
        <v>314</v>
      </c>
      <c r="D70" s="86"/>
      <c r="E70" s="86"/>
      <c r="F70" s="86"/>
      <c r="G70" s="86"/>
      <c r="H70" s="86"/>
      <c r="I70" s="86"/>
      <c r="K70" s="86"/>
    </row>
    <row r="71" spans="2:11" ht="20.85" customHeight="1" x14ac:dyDescent="0.25">
      <c r="C71" s="86" t="s">
        <v>549</v>
      </c>
      <c r="D71" s="86"/>
      <c r="E71" s="86"/>
      <c r="F71" s="86"/>
      <c r="G71" s="86"/>
      <c r="H71" s="86"/>
      <c r="I71" s="86"/>
      <c r="K71" s="86"/>
    </row>
    <row r="72" spans="2:11" ht="20.85" customHeight="1" x14ac:dyDescent="0.25">
      <c r="C72" s="86" t="s">
        <v>551</v>
      </c>
      <c r="D72" s="86"/>
      <c r="E72" s="86"/>
      <c r="F72" s="86"/>
      <c r="G72" s="86"/>
      <c r="H72" s="86"/>
      <c r="I72" s="86">
        <v>10</v>
      </c>
      <c r="K72" s="86"/>
    </row>
    <row r="73" spans="2:11" ht="20.85" customHeight="1" x14ac:dyDescent="0.25">
      <c r="C73" s="86" t="s">
        <v>316</v>
      </c>
      <c r="D73" s="86"/>
      <c r="E73" s="86"/>
      <c r="F73" s="86"/>
      <c r="G73" s="86"/>
      <c r="H73" s="86"/>
      <c r="I73" s="86">
        <v>10</v>
      </c>
      <c r="K73" s="86"/>
    </row>
    <row r="74" spans="2:11" ht="20.85" customHeight="1" x14ac:dyDescent="0.25">
      <c r="B74" s="86" t="s">
        <v>317</v>
      </c>
      <c r="C74" s="86"/>
      <c r="D74" s="86"/>
      <c r="E74" s="86"/>
      <c r="F74" s="86"/>
      <c r="G74" s="86"/>
      <c r="H74" s="86"/>
      <c r="I74" s="86">
        <v>11</v>
      </c>
      <c r="K74" s="86"/>
    </row>
    <row r="75" spans="2:11" ht="20.85" customHeight="1" x14ac:dyDescent="0.25">
      <c r="C75" s="86" t="s">
        <v>323</v>
      </c>
      <c r="D75" s="86"/>
      <c r="E75" s="86"/>
      <c r="F75" s="86"/>
      <c r="G75" s="86"/>
      <c r="H75" s="86"/>
      <c r="I75" s="86">
        <v>11</v>
      </c>
      <c r="K75" s="86"/>
    </row>
    <row r="76" spans="2:11" ht="20.85" customHeight="1" x14ac:dyDescent="0.25">
      <c r="C76" s="86" t="s">
        <v>395</v>
      </c>
      <c r="D76" s="86"/>
      <c r="E76" s="86"/>
      <c r="F76" s="86"/>
      <c r="G76" s="86"/>
      <c r="H76" s="86"/>
      <c r="I76" s="86">
        <v>11</v>
      </c>
      <c r="K76" s="86"/>
    </row>
    <row r="77" spans="2:11" ht="20.85" customHeight="1" x14ac:dyDescent="0.25">
      <c r="C77" s="86" t="s">
        <v>324</v>
      </c>
      <c r="D77" s="86"/>
      <c r="E77" s="86"/>
      <c r="F77" s="86"/>
      <c r="G77" s="86"/>
      <c r="H77" s="86"/>
      <c r="I77" s="86">
        <v>12</v>
      </c>
      <c r="K77" s="86"/>
    </row>
    <row r="78" spans="2:11" ht="20.85" customHeight="1" x14ac:dyDescent="0.25">
      <c r="C78" s="86" t="s">
        <v>325</v>
      </c>
      <c r="D78" s="86"/>
      <c r="E78" s="86"/>
      <c r="F78" s="86"/>
      <c r="G78" s="86"/>
      <c r="H78" s="86"/>
      <c r="I78" s="86">
        <v>12</v>
      </c>
      <c r="K78" s="86"/>
    </row>
    <row r="79" spans="2:11" ht="20.85" customHeight="1" x14ac:dyDescent="0.25">
      <c r="B79" s="86" t="s">
        <v>329</v>
      </c>
      <c r="C79" s="86"/>
      <c r="D79" s="86"/>
      <c r="E79" s="86"/>
      <c r="F79" s="86"/>
      <c r="G79" s="86"/>
      <c r="H79" s="86"/>
      <c r="I79" s="86">
        <v>13</v>
      </c>
      <c r="K79" s="86"/>
    </row>
    <row r="80" spans="2:11" ht="20.85" customHeight="1" x14ac:dyDescent="0.25">
      <c r="C80" s="86" t="s">
        <v>330</v>
      </c>
      <c r="D80" s="86"/>
      <c r="E80" s="86"/>
      <c r="F80" s="86"/>
      <c r="G80" s="86"/>
      <c r="H80" s="86"/>
      <c r="I80" s="86">
        <v>13</v>
      </c>
      <c r="K80" s="86"/>
    </row>
    <row r="81" spans="2:11" ht="20.85" customHeight="1" x14ac:dyDescent="0.25">
      <c r="C81" s="86" t="s">
        <v>331</v>
      </c>
      <c r="D81" s="86"/>
      <c r="E81" s="86"/>
      <c r="F81" s="86"/>
      <c r="G81" s="86"/>
      <c r="H81" s="86"/>
      <c r="I81" s="86">
        <v>13</v>
      </c>
      <c r="K81" s="86"/>
    </row>
    <row r="82" spans="2:11" ht="20.85" customHeight="1" x14ac:dyDescent="0.25">
      <c r="C82" s="86" t="s">
        <v>332</v>
      </c>
      <c r="D82" s="86"/>
      <c r="E82" s="86"/>
      <c r="F82" s="86"/>
      <c r="G82" s="86"/>
      <c r="H82" s="86"/>
      <c r="I82" s="86">
        <v>14</v>
      </c>
      <c r="K82" s="86"/>
    </row>
    <row r="83" spans="2:11" ht="20.85" customHeight="1" x14ac:dyDescent="0.25">
      <c r="B83" s="86"/>
      <c r="C83" s="390" t="s">
        <v>337</v>
      </c>
      <c r="E83" s="86"/>
      <c r="F83" s="86"/>
      <c r="G83" s="86"/>
      <c r="H83" s="86"/>
      <c r="I83" s="86">
        <v>14</v>
      </c>
      <c r="K83" s="86"/>
    </row>
    <row r="84" spans="2:11" ht="20.85" customHeight="1" x14ac:dyDescent="0.25">
      <c r="C84" s="86" t="s">
        <v>341</v>
      </c>
      <c r="D84" s="86"/>
      <c r="E84" s="86"/>
      <c r="F84" s="86"/>
      <c r="G84" s="86"/>
      <c r="H84" s="86"/>
      <c r="I84" s="86">
        <v>15</v>
      </c>
      <c r="K84" s="86"/>
    </row>
    <row r="85" spans="2:11" ht="20.85" customHeight="1" x14ac:dyDescent="0.25">
      <c r="C85" s="86" t="s">
        <v>342</v>
      </c>
      <c r="D85" s="86"/>
      <c r="E85" s="86"/>
      <c r="F85" s="86"/>
      <c r="G85" s="86"/>
      <c r="H85" s="86"/>
      <c r="I85" s="86">
        <v>15</v>
      </c>
      <c r="K85" s="86"/>
    </row>
    <row r="86" spans="2:11" ht="2.25" customHeight="1" x14ac:dyDescent="0.25">
      <c r="B86" s="86"/>
      <c r="C86" s="86"/>
      <c r="D86" s="86"/>
      <c r="E86" s="86"/>
      <c r="F86" s="86"/>
      <c r="G86" s="86"/>
      <c r="H86" s="86"/>
      <c r="I86" s="86"/>
      <c r="J86" s="86"/>
      <c r="K86" s="86"/>
    </row>
    <row r="87" spans="2:11" ht="20.25" hidden="1" customHeight="1" x14ac:dyDescent="0.25">
      <c r="B87" s="86"/>
      <c r="C87" s="86"/>
      <c r="D87" s="86"/>
      <c r="E87" s="86"/>
      <c r="F87" s="86"/>
      <c r="G87" s="86"/>
      <c r="H87" s="86"/>
      <c r="I87" s="86"/>
      <c r="J87" s="86"/>
      <c r="K87" s="86"/>
    </row>
    <row r="88" spans="2:11" ht="20.85" customHeight="1" x14ac:dyDescent="0.25">
      <c r="C88" s="86" t="s">
        <v>343</v>
      </c>
      <c r="D88" s="86"/>
      <c r="E88" s="86"/>
      <c r="F88" s="86"/>
      <c r="G88" s="86"/>
      <c r="H88" s="86"/>
      <c r="I88" s="86">
        <v>16</v>
      </c>
      <c r="K88" s="86"/>
    </row>
    <row r="89" spans="2:11" ht="20.85" customHeight="1" x14ac:dyDescent="0.25">
      <c r="C89" s="86" t="s">
        <v>346</v>
      </c>
      <c r="D89" s="86"/>
      <c r="E89" s="86"/>
      <c r="F89" s="86"/>
      <c r="G89" s="86"/>
      <c r="H89" s="86"/>
      <c r="I89" s="86">
        <v>16</v>
      </c>
      <c r="K89" s="86"/>
    </row>
    <row r="90" spans="2:11" ht="20.85" customHeight="1" x14ac:dyDescent="0.25">
      <c r="C90" s="86" t="s">
        <v>347</v>
      </c>
      <c r="D90" s="86"/>
      <c r="E90" s="86"/>
      <c r="F90" s="86"/>
      <c r="G90" s="86"/>
      <c r="H90" s="86"/>
      <c r="I90" s="86">
        <v>17</v>
      </c>
      <c r="K90" s="86"/>
    </row>
    <row r="91" spans="2:11" ht="20.85" customHeight="1" x14ac:dyDescent="0.25">
      <c r="C91" s="86" t="s">
        <v>784</v>
      </c>
      <c r="D91" s="86"/>
      <c r="E91" s="86"/>
      <c r="F91" s="86"/>
      <c r="G91" s="86"/>
      <c r="H91" s="86"/>
      <c r="I91" s="86">
        <v>17</v>
      </c>
      <c r="K91" s="86"/>
    </row>
    <row r="92" spans="2:11" ht="20.85" customHeight="1" x14ac:dyDescent="0.25">
      <c r="B92" s="86" t="s">
        <v>348</v>
      </c>
      <c r="C92" s="86"/>
      <c r="D92" s="86"/>
      <c r="E92" s="86"/>
      <c r="F92" s="86"/>
      <c r="G92" s="86"/>
      <c r="H92" s="86"/>
      <c r="I92" s="86">
        <v>17</v>
      </c>
      <c r="K92" s="86"/>
    </row>
    <row r="93" spans="2:11" ht="20.85" customHeight="1" x14ac:dyDescent="0.25">
      <c r="C93" s="86" t="s">
        <v>350</v>
      </c>
      <c r="D93" s="86"/>
      <c r="E93" s="86"/>
      <c r="F93" s="86"/>
      <c r="G93" s="86"/>
      <c r="H93" s="86"/>
      <c r="I93" s="86">
        <v>17</v>
      </c>
      <c r="K93" s="86"/>
    </row>
    <row r="94" spans="2:11" ht="20.85" customHeight="1" x14ac:dyDescent="0.25">
      <c r="C94" s="86" t="s">
        <v>351</v>
      </c>
      <c r="D94" s="86"/>
      <c r="E94" s="86"/>
      <c r="F94" s="86"/>
      <c r="G94" s="86"/>
      <c r="H94" s="86"/>
      <c r="I94" s="86">
        <v>17</v>
      </c>
      <c r="K94" s="86"/>
    </row>
    <row r="95" spans="2:11" ht="20.85" customHeight="1" x14ac:dyDescent="0.25">
      <c r="C95" s="86" t="s">
        <v>353</v>
      </c>
      <c r="D95" s="86"/>
      <c r="E95" s="86"/>
      <c r="F95" s="86"/>
      <c r="G95" s="86"/>
      <c r="H95" s="86"/>
      <c r="I95" s="86">
        <v>18</v>
      </c>
      <c r="K95" s="86"/>
    </row>
    <row r="96" spans="2:11" ht="20.85" customHeight="1" x14ac:dyDescent="0.25">
      <c r="C96" s="86" t="s">
        <v>354</v>
      </c>
      <c r="D96" s="86"/>
      <c r="E96" s="86"/>
      <c r="F96" s="86"/>
      <c r="G96" s="86"/>
      <c r="H96" s="86"/>
      <c r="I96" s="86">
        <v>18</v>
      </c>
      <c r="K96" s="86"/>
    </row>
    <row r="97" spans="2:11" ht="20.85" customHeight="1" x14ac:dyDescent="0.25">
      <c r="B97" s="86"/>
      <c r="C97" s="86"/>
      <c r="D97" s="86"/>
      <c r="E97" s="86"/>
      <c r="F97" s="86"/>
      <c r="G97" s="86"/>
      <c r="H97" s="86"/>
      <c r="I97" s="86"/>
      <c r="J97" s="86"/>
      <c r="K97" s="86"/>
    </row>
    <row r="98" spans="2:11" ht="20.85" customHeight="1" x14ac:dyDescent="0.25">
      <c r="B98" s="88" t="s">
        <v>72</v>
      </c>
      <c r="C98" s="86"/>
      <c r="D98" s="86"/>
      <c r="E98" s="86"/>
      <c r="F98" s="86"/>
      <c r="G98" s="86"/>
      <c r="H98" s="86"/>
      <c r="I98" s="86"/>
      <c r="K98" s="91"/>
    </row>
    <row r="99" spans="2:11" ht="20.85" customHeight="1" x14ac:dyDescent="0.25">
      <c r="B99" s="86"/>
      <c r="C99" s="86"/>
      <c r="D99" s="86"/>
      <c r="E99" s="86"/>
      <c r="F99" s="86"/>
      <c r="G99" s="86"/>
      <c r="H99" s="86"/>
      <c r="I99" s="86"/>
      <c r="K99" s="86"/>
    </row>
    <row r="100" spans="2:11" ht="20.85" customHeight="1" x14ac:dyDescent="0.25">
      <c r="B100" s="136" t="s">
        <v>789</v>
      </c>
      <c r="C100" s="136"/>
      <c r="D100" s="136"/>
      <c r="E100" s="136"/>
      <c r="F100" s="136"/>
      <c r="G100" s="136"/>
      <c r="H100" s="86"/>
      <c r="I100" s="86">
        <v>5</v>
      </c>
      <c r="K100" s="86"/>
    </row>
    <row r="101" spans="2:11" ht="20.85" customHeight="1" x14ac:dyDescent="0.25">
      <c r="B101" s="136" t="s">
        <v>691</v>
      </c>
      <c r="C101" s="136"/>
      <c r="D101" s="136"/>
      <c r="E101" s="136"/>
      <c r="F101" s="136"/>
      <c r="G101" s="136"/>
      <c r="H101" s="86"/>
      <c r="I101" s="86">
        <v>5</v>
      </c>
      <c r="K101" s="86"/>
    </row>
    <row r="102" spans="2:11" ht="20.85" customHeight="1" x14ac:dyDescent="0.25">
      <c r="B102" s="136" t="s">
        <v>696</v>
      </c>
      <c r="C102" s="136"/>
      <c r="D102" s="136"/>
      <c r="E102" s="136"/>
      <c r="F102" s="136"/>
      <c r="G102" s="136"/>
      <c r="H102" s="86"/>
      <c r="I102" s="86">
        <v>6</v>
      </c>
      <c r="K102" s="86"/>
    </row>
    <row r="103" spans="2:11" ht="20.85" customHeight="1" x14ac:dyDescent="0.25">
      <c r="B103" s="136" t="s">
        <v>790</v>
      </c>
      <c r="C103" s="136"/>
      <c r="D103" s="136"/>
      <c r="E103" s="136"/>
      <c r="F103" s="136"/>
      <c r="G103" s="136"/>
      <c r="H103" s="86"/>
      <c r="I103" s="86"/>
      <c r="K103" s="86"/>
    </row>
    <row r="104" spans="2:11" ht="20.85" customHeight="1" x14ac:dyDescent="0.25">
      <c r="B104" s="136" t="s">
        <v>704</v>
      </c>
      <c r="C104" s="136"/>
      <c r="D104" s="136"/>
      <c r="E104" s="136"/>
      <c r="F104" s="136"/>
      <c r="G104" s="136"/>
      <c r="H104" s="86"/>
      <c r="I104" s="86">
        <v>6</v>
      </c>
      <c r="K104" s="86"/>
    </row>
    <row r="105" spans="2:11" ht="20.85" customHeight="1" x14ac:dyDescent="0.25">
      <c r="B105" s="136" t="s">
        <v>705</v>
      </c>
      <c r="C105" s="136"/>
      <c r="D105" s="136"/>
      <c r="E105" s="136"/>
      <c r="F105" s="136"/>
      <c r="G105" s="136"/>
      <c r="H105" s="86"/>
      <c r="I105" s="86">
        <v>7</v>
      </c>
      <c r="K105" s="86"/>
    </row>
    <row r="106" spans="2:11" ht="20.85" customHeight="1" x14ac:dyDescent="0.25">
      <c r="B106" s="136" t="s">
        <v>778</v>
      </c>
      <c r="C106" s="136"/>
      <c r="D106" s="136"/>
      <c r="E106" s="136"/>
      <c r="F106" s="136"/>
      <c r="G106" s="136"/>
      <c r="H106" s="86"/>
      <c r="I106" s="86">
        <v>8</v>
      </c>
      <c r="K106" s="86"/>
    </row>
    <row r="107" spans="2:11" ht="20.85" customHeight="1" x14ac:dyDescent="0.25">
      <c r="B107" s="136" t="s">
        <v>791</v>
      </c>
      <c r="C107" s="136"/>
      <c r="D107" s="136"/>
      <c r="E107" s="136"/>
      <c r="F107" s="136"/>
      <c r="G107" s="136"/>
      <c r="H107" s="86"/>
      <c r="I107" s="86">
        <v>8</v>
      </c>
      <c r="K107" s="86"/>
    </row>
    <row r="108" spans="2:11" ht="20.85" customHeight="1" x14ac:dyDescent="0.25">
      <c r="B108" s="136" t="s">
        <v>715</v>
      </c>
      <c r="C108" s="136"/>
      <c r="D108" s="136"/>
      <c r="E108" s="136"/>
      <c r="F108" s="136"/>
      <c r="G108" s="136"/>
      <c r="H108" s="86"/>
      <c r="I108" s="86">
        <v>8</v>
      </c>
      <c r="K108" s="86"/>
    </row>
    <row r="109" spans="2:11" ht="20.85" customHeight="1" x14ac:dyDescent="0.25">
      <c r="B109" s="136" t="s">
        <v>717</v>
      </c>
      <c r="C109" s="136"/>
      <c r="D109" s="136"/>
      <c r="E109" s="136"/>
      <c r="F109" s="136"/>
      <c r="G109" s="136"/>
      <c r="H109" s="86"/>
      <c r="I109" s="86">
        <v>9</v>
      </c>
      <c r="K109" s="86"/>
    </row>
    <row r="110" spans="2:11" ht="20.85" customHeight="1" x14ac:dyDescent="0.25">
      <c r="B110" s="136" t="s">
        <v>720</v>
      </c>
      <c r="C110" s="136"/>
      <c r="D110" s="136"/>
      <c r="E110" s="136"/>
      <c r="F110" s="136"/>
      <c r="G110" s="136"/>
      <c r="H110" s="86"/>
      <c r="I110" s="86">
        <v>9</v>
      </c>
      <c r="K110" s="86"/>
    </row>
    <row r="111" spans="2:11" ht="20.25" customHeight="1" x14ac:dyDescent="0.25">
      <c r="B111" s="136" t="s">
        <v>721</v>
      </c>
      <c r="C111" s="136"/>
      <c r="D111" s="136"/>
      <c r="E111" s="136"/>
      <c r="F111" s="136"/>
      <c r="G111" s="136"/>
      <c r="H111" s="86"/>
      <c r="I111" s="86">
        <v>9</v>
      </c>
      <c r="K111" s="86"/>
    </row>
    <row r="112" spans="2:11" ht="20.85" customHeight="1" x14ac:dyDescent="0.25">
      <c r="B112" s="136" t="s">
        <v>722</v>
      </c>
      <c r="C112" s="136"/>
      <c r="D112" s="136"/>
      <c r="E112" s="136"/>
      <c r="F112" s="136"/>
      <c r="G112" s="136"/>
      <c r="H112" s="86"/>
      <c r="I112" s="86">
        <v>10</v>
      </c>
      <c r="K112" s="86"/>
    </row>
    <row r="113" spans="2:11" ht="20.85" customHeight="1" x14ac:dyDescent="0.25">
      <c r="B113" s="2031" t="s">
        <v>724</v>
      </c>
      <c r="C113" s="2031"/>
      <c r="D113" s="2031"/>
      <c r="E113" s="2031"/>
      <c r="F113" s="2031"/>
      <c r="G113" s="2031"/>
      <c r="H113" s="2031"/>
      <c r="I113" s="2031"/>
      <c r="K113" s="86"/>
    </row>
    <row r="114" spans="2:11" ht="20.85" customHeight="1" x14ac:dyDescent="0.25">
      <c r="B114" s="136" t="s">
        <v>872</v>
      </c>
      <c r="C114" s="136"/>
      <c r="D114" s="136"/>
      <c r="E114" s="136"/>
      <c r="F114" s="136"/>
      <c r="G114" s="136"/>
      <c r="H114" s="86"/>
      <c r="I114" s="86">
        <v>11</v>
      </c>
      <c r="K114" s="86"/>
    </row>
    <row r="115" spans="2:11" ht="20.85" customHeight="1" x14ac:dyDescent="0.25">
      <c r="B115" s="136" t="s">
        <v>873</v>
      </c>
      <c r="C115" s="136"/>
      <c r="D115" s="136"/>
      <c r="E115" s="136"/>
      <c r="F115" s="136"/>
      <c r="G115" s="136"/>
      <c r="H115" s="86"/>
      <c r="I115" s="86">
        <v>11</v>
      </c>
      <c r="K115" s="86"/>
    </row>
    <row r="116" spans="2:11" ht="20.85" customHeight="1" x14ac:dyDescent="0.25">
      <c r="B116" s="136" t="s">
        <v>890</v>
      </c>
      <c r="C116" s="136"/>
      <c r="D116" s="136"/>
      <c r="E116" s="136"/>
      <c r="F116" s="136"/>
      <c r="G116" s="136"/>
      <c r="H116" s="86"/>
      <c r="I116" s="86">
        <v>12</v>
      </c>
      <c r="K116" s="86"/>
    </row>
    <row r="117" spans="2:11" ht="20.85" customHeight="1" x14ac:dyDescent="0.25">
      <c r="B117" s="136" t="s">
        <v>891</v>
      </c>
      <c r="C117" s="136"/>
      <c r="D117" s="136"/>
      <c r="E117" s="136"/>
      <c r="F117" s="136"/>
      <c r="G117" s="136"/>
      <c r="H117" s="86"/>
      <c r="I117" s="86">
        <v>12</v>
      </c>
      <c r="K117" s="86"/>
    </row>
    <row r="118" spans="2:11" ht="20.85" customHeight="1" x14ac:dyDescent="0.25">
      <c r="B118" s="136" t="s">
        <v>876</v>
      </c>
      <c r="C118" s="136"/>
      <c r="D118" s="136"/>
      <c r="E118" s="136"/>
      <c r="F118" s="136"/>
      <c r="G118" s="136"/>
      <c r="H118" s="86"/>
      <c r="I118" s="86">
        <v>13</v>
      </c>
      <c r="K118" s="86"/>
    </row>
    <row r="119" spans="2:11" ht="20.85" customHeight="1" x14ac:dyDescent="0.25">
      <c r="B119" s="136" t="s">
        <v>877</v>
      </c>
      <c r="C119" s="136"/>
      <c r="D119" s="136"/>
      <c r="E119" s="136"/>
      <c r="F119" s="136"/>
      <c r="G119" s="136"/>
      <c r="H119" s="86"/>
      <c r="I119" s="86">
        <v>13</v>
      </c>
      <c r="K119" s="86"/>
    </row>
    <row r="120" spans="2:11" ht="20.85" customHeight="1" x14ac:dyDescent="0.25">
      <c r="B120" s="136" t="s">
        <v>878</v>
      </c>
      <c r="C120" s="136"/>
      <c r="D120" s="136"/>
      <c r="E120" s="136"/>
      <c r="F120" s="136"/>
      <c r="G120" s="136"/>
      <c r="H120" s="86"/>
      <c r="I120" s="86">
        <v>14</v>
      </c>
      <c r="K120" s="86"/>
    </row>
    <row r="121" spans="2:11" ht="20.85" customHeight="1" x14ac:dyDescent="0.25">
      <c r="B121" s="136" t="s">
        <v>879</v>
      </c>
      <c r="C121" s="136"/>
      <c r="D121" s="136"/>
      <c r="E121" s="136"/>
      <c r="F121" s="136"/>
      <c r="G121" s="136"/>
      <c r="H121" s="86"/>
      <c r="I121" s="86">
        <v>14</v>
      </c>
      <c r="K121" s="86"/>
    </row>
    <row r="122" spans="2:11" ht="20.85" customHeight="1" x14ac:dyDescent="0.25">
      <c r="B122" s="136" t="s">
        <v>880</v>
      </c>
      <c r="C122" s="136"/>
      <c r="D122" s="136"/>
      <c r="E122" s="136"/>
      <c r="F122" s="136"/>
      <c r="G122" s="136"/>
      <c r="H122" s="86"/>
      <c r="I122" s="86">
        <v>15</v>
      </c>
      <c r="K122" s="86"/>
    </row>
    <row r="123" spans="2:11" ht="20.85" customHeight="1" x14ac:dyDescent="0.25">
      <c r="B123" s="136" t="s">
        <v>881</v>
      </c>
      <c r="C123" s="136"/>
      <c r="D123" s="136"/>
      <c r="E123" s="136"/>
      <c r="F123" s="136"/>
      <c r="G123" s="136"/>
      <c r="H123" s="86"/>
      <c r="I123" s="86">
        <v>15</v>
      </c>
      <c r="K123" s="86"/>
    </row>
    <row r="124" spans="2:11" ht="20.85" customHeight="1" x14ac:dyDescent="0.25">
      <c r="B124" s="136" t="s">
        <v>882</v>
      </c>
      <c r="C124" s="136"/>
      <c r="D124" s="136"/>
      <c r="E124" s="136"/>
      <c r="F124" s="136"/>
      <c r="G124" s="136"/>
      <c r="H124" s="86"/>
      <c r="I124" s="86">
        <v>16</v>
      </c>
      <c r="K124" s="86"/>
    </row>
    <row r="125" spans="2:11" ht="20.85" customHeight="1" x14ac:dyDescent="0.25">
      <c r="B125" s="136" t="s">
        <v>883</v>
      </c>
      <c r="C125" s="136"/>
      <c r="D125" s="136"/>
      <c r="E125" s="136"/>
      <c r="F125" s="136"/>
      <c r="G125" s="136"/>
      <c r="H125" s="86"/>
      <c r="I125" s="86">
        <v>16</v>
      </c>
      <c r="K125" s="86"/>
    </row>
    <row r="126" spans="2:11" ht="20.85" customHeight="1" x14ac:dyDescent="0.25">
      <c r="B126" s="136" t="s">
        <v>884</v>
      </c>
      <c r="C126" s="136"/>
      <c r="D126" s="136"/>
      <c r="E126" s="136"/>
      <c r="F126" s="136"/>
      <c r="G126" s="136"/>
      <c r="H126" s="86"/>
      <c r="I126" s="86">
        <v>17</v>
      </c>
      <c r="K126" s="86"/>
    </row>
    <row r="127" spans="2:11" ht="20.85" customHeight="1" x14ac:dyDescent="0.25">
      <c r="B127" s="86"/>
      <c r="C127" s="86"/>
      <c r="D127" s="86"/>
      <c r="E127" s="86"/>
      <c r="F127" s="86"/>
      <c r="G127" s="86"/>
      <c r="H127" s="86"/>
      <c r="I127" s="86"/>
      <c r="J127" s="86"/>
      <c r="K127" s="86"/>
    </row>
    <row r="128" spans="2:11" ht="15" x14ac:dyDescent="0.25">
      <c r="B128" s="87" t="s">
        <v>67</v>
      </c>
      <c r="C128" s="86"/>
      <c r="D128" s="86"/>
      <c r="E128" s="86"/>
      <c r="F128" s="86"/>
      <c r="G128" s="86"/>
      <c r="H128" s="86"/>
      <c r="I128" s="86"/>
      <c r="J128" s="86"/>
      <c r="K128" s="91"/>
    </row>
    <row r="129" spans="2:11" ht="14.25" customHeight="1" x14ac:dyDescent="0.25">
      <c r="B129" s="204"/>
      <c r="C129" s="204"/>
      <c r="D129" s="204"/>
      <c r="E129" s="204"/>
      <c r="F129" s="204"/>
      <c r="G129" s="204"/>
      <c r="H129" s="204"/>
      <c r="I129" s="204"/>
      <c r="J129" s="204"/>
      <c r="K129" s="204"/>
    </row>
    <row r="130" spans="2:11" ht="14.25" customHeight="1" x14ac:dyDescent="0.25">
      <c r="B130" s="2161"/>
      <c r="C130" s="2162"/>
      <c r="D130" s="2162"/>
      <c r="E130" s="2162"/>
      <c r="F130" s="2162"/>
      <c r="G130" s="2162"/>
      <c r="H130" s="2162"/>
      <c r="I130" s="2162"/>
      <c r="J130" s="2162"/>
      <c r="K130" s="204"/>
    </row>
    <row r="131" spans="2:11" ht="14.25" customHeight="1" x14ac:dyDescent="0.25">
      <c r="B131" s="2162"/>
      <c r="C131" s="2162"/>
      <c r="D131" s="2162"/>
      <c r="E131" s="2162"/>
      <c r="F131" s="2162"/>
      <c r="G131" s="2162"/>
      <c r="H131" s="2162"/>
      <c r="I131" s="2162"/>
      <c r="J131" s="2162"/>
      <c r="K131" s="204"/>
    </row>
    <row r="132" spans="2:11" ht="14.25" customHeight="1" x14ac:dyDescent="0.25">
      <c r="B132" s="2162"/>
      <c r="C132" s="2162"/>
      <c r="D132" s="2162"/>
      <c r="E132" s="2162"/>
      <c r="F132" s="2162"/>
      <c r="G132" s="2162"/>
      <c r="H132" s="2162"/>
      <c r="I132" s="2162"/>
      <c r="J132" s="2162"/>
      <c r="K132" s="204"/>
    </row>
    <row r="133" spans="2:11" ht="16.5" customHeight="1" x14ac:dyDescent="0.25">
      <c r="B133" s="2162"/>
      <c r="C133" s="2162"/>
      <c r="D133" s="2162"/>
      <c r="E133" s="2162"/>
      <c r="F133" s="2162"/>
      <c r="G133" s="2162"/>
      <c r="H133" s="2162"/>
      <c r="I133" s="2162"/>
      <c r="J133" s="2162"/>
      <c r="K133" s="204"/>
    </row>
    <row r="134" spans="2:11" ht="16.5" customHeight="1" x14ac:dyDescent="0.25">
      <c r="B134" s="2162"/>
      <c r="C134" s="2162"/>
      <c r="D134" s="2162"/>
      <c r="E134" s="2162"/>
      <c r="F134" s="2162"/>
      <c r="G134" s="2162"/>
      <c r="H134" s="2162"/>
      <c r="I134" s="2162"/>
      <c r="J134" s="2162"/>
      <c r="K134" s="204"/>
    </row>
    <row r="135" spans="2:11" ht="16.5" customHeight="1" x14ac:dyDescent="0.25">
      <c r="B135" s="2162"/>
      <c r="C135" s="2162"/>
      <c r="D135" s="2162"/>
      <c r="E135" s="2162"/>
      <c r="F135" s="2162"/>
      <c r="G135" s="2162"/>
      <c r="H135" s="2162"/>
      <c r="I135" s="2162"/>
      <c r="J135" s="2162"/>
      <c r="K135" s="204"/>
    </row>
    <row r="136" spans="2:11" ht="16.5" customHeight="1" x14ac:dyDescent="0.25">
      <c r="B136" s="2162"/>
      <c r="C136" s="2162"/>
      <c r="D136" s="2162"/>
      <c r="E136" s="2162"/>
      <c r="F136" s="2162"/>
      <c r="G136" s="2162"/>
      <c r="H136" s="2162"/>
      <c r="I136" s="2162"/>
      <c r="J136" s="2162"/>
      <c r="K136" s="204"/>
    </row>
    <row r="137" spans="2:11" ht="16.5" customHeight="1" x14ac:dyDescent="0.25">
      <c r="B137" s="2162"/>
      <c r="C137" s="2162"/>
      <c r="D137" s="2162"/>
      <c r="E137" s="2162"/>
      <c r="F137" s="2162"/>
      <c r="G137" s="2162"/>
      <c r="H137" s="2162"/>
      <c r="I137" s="2162"/>
      <c r="J137" s="2162"/>
      <c r="K137" s="204"/>
    </row>
    <row r="138" spans="2:11" ht="16.5" customHeight="1" x14ac:dyDescent="0.25">
      <c r="B138" s="2162"/>
      <c r="C138" s="2162"/>
      <c r="D138" s="2162"/>
      <c r="E138" s="2162"/>
      <c r="F138" s="2162"/>
      <c r="G138" s="2162"/>
      <c r="H138" s="2162"/>
      <c r="I138" s="2162"/>
      <c r="J138" s="2162"/>
      <c r="K138" s="204"/>
    </row>
    <row r="139" spans="2:11" ht="16.5" customHeight="1" x14ac:dyDescent="0.25">
      <c r="B139" s="2162"/>
      <c r="C139" s="2162"/>
      <c r="D139" s="2162"/>
      <c r="E139" s="2162"/>
      <c r="F139" s="2162"/>
      <c r="G139" s="2162"/>
      <c r="H139" s="2162"/>
      <c r="I139" s="2162"/>
      <c r="J139" s="2162"/>
      <c r="K139" s="204"/>
    </row>
    <row r="140" spans="2:11" ht="16.5" customHeight="1" x14ac:dyDescent="0.25">
      <c r="B140" s="2162"/>
      <c r="C140" s="2162"/>
      <c r="D140" s="2162"/>
      <c r="E140" s="2162"/>
      <c r="F140" s="2162"/>
      <c r="G140" s="2162"/>
      <c r="H140" s="2162"/>
      <c r="I140" s="2162"/>
      <c r="J140" s="2162"/>
      <c r="K140" s="204"/>
    </row>
    <row r="141" spans="2:11" ht="16.5" customHeight="1" x14ac:dyDescent="0.25">
      <c r="B141" s="2162"/>
      <c r="C141" s="2162"/>
      <c r="D141" s="2162"/>
      <c r="E141" s="2162"/>
      <c r="F141" s="2162"/>
      <c r="G141" s="2162"/>
      <c r="H141" s="2162"/>
      <c r="I141" s="2162"/>
      <c r="J141" s="2162"/>
      <c r="K141" s="204"/>
    </row>
    <row r="142" spans="2:11" ht="16.5" customHeight="1" x14ac:dyDescent="0.25">
      <c r="B142" s="2162"/>
      <c r="C142" s="2162"/>
      <c r="D142" s="2162"/>
      <c r="E142" s="2162"/>
      <c r="F142" s="2162"/>
      <c r="G142" s="2162"/>
      <c r="H142" s="2162"/>
      <c r="I142" s="2162"/>
      <c r="J142" s="2162"/>
      <c r="K142" s="204"/>
    </row>
    <row r="143" spans="2:11" ht="16.5" customHeight="1" x14ac:dyDescent="0.25">
      <c r="B143" s="2162"/>
      <c r="C143" s="2162"/>
      <c r="D143" s="2162"/>
      <c r="E143" s="2162"/>
      <c r="F143" s="2162"/>
      <c r="G143" s="2162"/>
      <c r="H143" s="2162"/>
      <c r="I143" s="2162"/>
      <c r="J143" s="2162"/>
      <c r="K143" s="204"/>
    </row>
    <row r="144" spans="2:11" ht="16.5" customHeight="1" x14ac:dyDescent="0.25">
      <c r="B144" s="2162"/>
      <c r="C144" s="2162"/>
      <c r="D144" s="2162"/>
      <c r="E144" s="2162"/>
      <c r="F144" s="2162"/>
      <c r="G144" s="2162"/>
      <c r="H144" s="2162"/>
      <c r="I144" s="2162"/>
      <c r="J144" s="2162"/>
      <c r="K144" s="204"/>
    </row>
    <row r="145" spans="2:11" ht="16.5" customHeight="1" x14ac:dyDescent="0.25">
      <c r="B145" s="2162"/>
      <c r="C145" s="2162"/>
      <c r="D145" s="2162"/>
      <c r="E145" s="2162"/>
      <c r="F145" s="2162"/>
      <c r="G145" s="2162"/>
      <c r="H145" s="2162"/>
      <c r="I145" s="2162"/>
      <c r="J145" s="2162"/>
      <c r="K145" s="204"/>
    </row>
    <row r="146" spans="2:11" ht="14.25" customHeight="1" x14ac:dyDescent="0.25">
      <c r="B146" s="2162"/>
      <c r="C146" s="2162"/>
      <c r="D146" s="2162"/>
      <c r="E146" s="2162"/>
      <c r="F146" s="2162"/>
      <c r="G146" s="2162"/>
      <c r="H146" s="2162"/>
      <c r="I146" s="2162"/>
      <c r="J146" s="2162"/>
      <c r="K146" s="204"/>
    </row>
    <row r="147" spans="2:11" ht="14.25" customHeight="1" x14ac:dyDescent="0.25">
      <c r="B147" s="2162"/>
      <c r="C147" s="2162"/>
      <c r="D147" s="2162"/>
      <c r="E147" s="2162"/>
      <c r="F147" s="2162"/>
      <c r="G147" s="2162"/>
      <c r="H147" s="2162"/>
      <c r="I147" s="2162"/>
      <c r="J147" s="2162"/>
      <c r="K147" s="204"/>
    </row>
    <row r="148" spans="2:11" ht="18" customHeight="1" x14ac:dyDescent="0.25">
      <c r="B148" s="204"/>
      <c r="C148" s="204"/>
      <c r="D148" s="204"/>
      <c r="E148" s="204"/>
      <c r="F148" s="204"/>
      <c r="G148" s="204"/>
      <c r="H148" s="204"/>
      <c r="I148" s="204"/>
      <c r="J148" s="204"/>
      <c r="K148" s="204"/>
    </row>
    <row r="149" spans="2:11" ht="4.3499999999999996" customHeight="1" x14ac:dyDescent="0.25">
      <c r="B149" s="86"/>
      <c r="C149" s="86"/>
      <c r="D149" s="86"/>
      <c r="E149" s="86"/>
      <c r="F149" s="86"/>
      <c r="G149" s="86"/>
      <c r="H149" s="86"/>
      <c r="I149" s="86"/>
      <c r="J149" s="86"/>
      <c r="K149" s="86"/>
    </row>
    <row r="150" spans="2:11" ht="33" customHeight="1" x14ac:dyDescent="0.25">
      <c r="B150" s="86" t="s">
        <v>182</v>
      </c>
      <c r="C150" s="86"/>
      <c r="D150" s="86"/>
      <c r="E150" s="86"/>
      <c r="F150" s="86"/>
      <c r="G150" s="86"/>
      <c r="H150" s="86"/>
      <c r="I150" s="86"/>
      <c r="J150" s="86"/>
      <c r="K150" s="86"/>
    </row>
    <row r="151" spans="2:11" ht="14.25" customHeight="1" x14ac:dyDescent="0.25">
      <c r="B151" s="2121" t="s">
        <v>432</v>
      </c>
      <c r="C151" s="2121"/>
      <c r="D151" s="2121"/>
      <c r="E151" s="2121"/>
      <c r="F151" s="2121"/>
      <c r="G151" s="2121"/>
      <c r="H151" s="2121"/>
      <c r="I151" s="2121"/>
      <c r="J151" s="2121"/>
      <c r="K151" s="205"/>
    </row>
    <row r="152" spans="2:11" ht="15" customHeight="1" x14ac:dyDescent="0.25">
      <c r="B152" s="2121"/>
      <c r="C152" s="2121"/>
      <c r="D152" s="2121"/>
      <c r="E152" s="2121"/>
      <c r="F152" s="2121"/>
      <c r="G152" s="2121"/>
      <c r="H152" s="2121"/>
      <c r="I152" s="2121"/>
      <c r="J152" s="2121"/>
      <c r="K152" s="205"/>
    </row>
    <row r="153" spans="2:11" ht="14.25" customHeight="1" x14ac:dyDescent="0.25">
      <c r="B153" s="2121"/>
      <c r="C153" s="2121"/>
      <c r="D153" s="2121"/>
      <c r="E153" s="2121"/>
      <c r="F153" s="2121"/>
      <c r="G153" s="2121"/>
      <c r="H153" s="2121"/>
      <c r="I153" s="2121"/>
      <c r="J153" s="2121"/>
      <c r="K153" s="205"/>
    </row>
    <row r="154" spans="2:11" ht="15" x14ac:dyDescent="0.25">
      <c r="B154" s="2121"/>
      <c r="C154" s="2121"/>
      <c r="D154" s="2121"/>
      <c r="E154" s="2121"/>
      <c r="F154" s="2121"/>
      <c r="G154" s="2121"/>
      <c r="H154" s="2121"/>
      <c r="I154" s="2121"/>
      <c r="J154" s="2121"/>
      <c r="K154" s="86"/>
    </row>
    <row r="155" spans="2:11" ht="15" customHeight="1" x14ac:dyDescent="0.25">
      <c r="B155" s="86"/>
      <c r="C155" s="86"/>
      <c r="D155" s="86"/>
      <c r="E155" s="86"/>
      <c r="F155" s="86"/>
      <c r="G155" s="86"/>
      <c r="H155" s="86"/>
      <c r="I155" s="86"/>
      <c r="J155" s="86"/>
      <c r="K155" s="86"/>
    </row>
    <row r="156" spans="2:11" ht="15" customHeight="1" x14ac:dyDescent="0.25">
      <c r="B156" s="2123"/>
      <c r="C156" s="2123"/>
      <c r="D156" s="2123"/>
      <c r="E156" s="86"/>
      <c r="F156" s="86"/>
      <c r="G156" s="86"/>
      <c r="H156" s="86"/>
      <c r="I156" s="86"/>
      <c r="J156" s="86"/>
      <c r="K156" s="86"/>
    </row>
    <row r="157" spans="2:11" ht="25.5" customHeight="1" x14ac:dyDescent="0.25">
      <c r="B157" s="2031" t="s">
        <v>183</v>
      </c>
      <c r="C157" s="2031"/>
      <c r="D157" s="2031"/>
      <c r="E157" s="86"/>
      <c r="F157" s="86"/>
      <c r="G157" s="86"/>
      <c r="H157" s="86"/>
      <c r="I157" s="86"/>
      <c r="J157" s="86"/>
      <c r="K157" s="86"/>
    </row>
    <row r="158" spans="2:11" ht="15" x14ac:dyDescent="0.25">
      <c r="B158" s="86"/>
      <c r="C158" s="86"/>
      <c r="D158" s="86"/>
      <c r="E158" s="86"/>
      <c r="F158" s="86"/>
      <c r="G158" s="86"/>
      <c r="H158" s="86"/>
      <c r="I158" s="86"/>
      <c r="J158" s="86"/>
      <c r="K158" s="86"/>
    </row>
    <row r="159" spans="2:11" ht="15" customHeight="1" x14ac:dyDescent="0.25">
      <c r="B159" s="86"/>
      <c r="C159" s="86"/>
      <c r="D159" s="86"/>
      <c r="E159" s="86"/>
      <c r="F159" s="86"/>
      <c r="G159" s="86"/>
      <c r="H159" s="86"/>
      <c r="I159" s="86"/>
      <c r="J159" s="86"/>
      <c r="K159" s="86"/>
    </row>
    <row r="160" spans="2:11" ht="15" customHeight="1" x14ac:dyDescent="0.25">
      <c r="B160" s="92"/>
      <c r="C160" s="92"/>
      <c r="D160" s="92"/>
      <c r="E160" s="86"/>
      <c r="F160" s="86"/>
      <c r="G160" s="86"/>
      <c r="H160" s="86"/>
      <c r="I160" s="86"/>
      <c r="J160" s="86"/>
      <c r="K160" s="86"/>
    </row>
    <row r="161" spans="2:11" ht="25.5" customHeight="1" x14ac:dyDescent="0.25">
      <c r="B161" s="2124" t="s">
        <v>184</v>
      </c>
      <c r="C161" s="2124"/>
      <c r="D161" s="2124"/>
      <c r="E161" s="86"/>
      <c r="F161" s="86"/>
      <c r="G161" s="86"/>
      <c r="H161" s="86"/>
      <c r="I161" s="86"/>
      <c r="J161" s="86"/>
      <c r="K161" s="86"/>
    </row>
    <row r="162" spans="2:11" ht="15" x14ac:dyDescent="0.25">
      <c r="B162" s="86"/>
      <c r="C162" s="86"/>
      <c r="D162" s="86"/>
      <c r="E162" s="86"/>
      <c r="F162" s="86"/>
      <c r="G162" s="86"/>
      <c r="H162" s="86"/>
      <c r="I162" s="86"/>
      <c r="J162" s="86"/>
      <c r="K162" s="86"/>
    </row>
    <row r="163" spans="2:11" ht="15" x14ac:dyDescent="0.25">
      <c r="B163" s="86"/>
      <c r="C163" s="86"/>
      <c r="D163" s="86"/>
      <c r="E163" s="86"/>
      <c r="F163" s="86"/>
      <c r="G163" s="86"/>
      <c r="H163" s="86"/>
      <c r="I163" s="86"/>
      <c r="J163" s="86"/>
      <c r="K163" s="86"/>
    </row>
    <row r="164" spans="2:11" ht="15" x14ac:dyDescent="0.25">
      <c r="B164" s="92"/>
      <c r="C164" s="92"/>
      <c r="D164" s="92"/>
      <c r="E164" s="86"/>
      <c r="F164" s="86"/>
      <c r="G164" s="86"/>
      <c r="H164" s="86"/>
      <c r="I164" s="86"/>
      <c r="J164" s="86"/>
      <c r="K164" s="86"/>
    </row>
    <row r="165" spans="2:11" ht="25.5" customHeight="1" x14ac:dyDescent="0.25">
      <c r="B165" s="2124" t="s">
        <v>185</v>
      </c>
      <c r="C165" s="2124"/>
      <c r="D165" s="2124"/>
      <c r="E165" s="86"/>
      <c r="F165" s="86"/>
      <c r="G165" s="93" t="s">
        <v>186</v>
      </c>
      <c r="H165" s="2123"/>
      <c r="I165" s="2123"/>
      <c r="J165" s="86"/>
      <c r="K165" s="86"/>
    </row>
    <row r="166" spans="2:11" ht="15" x14ac:dyDescent="0.25">
      <c r="B166" s="86"/>
      <c r="C166" s="86"/>
      <c r="D166" s="86"/>
      <c r="E166" s="86"/>
      <c r="F166" s="86"/>
      <c r="G166" s="86"/>
      <c r="H166" s="86"/>
      <c r="I166" s="86"/>
      <c r="J166" s="86"/>
      <c r="K166" s="86"/>
    </row>
    <row r="167" spans="2:11" ht="15" x14ac:dyDescent="0.25">
      <c r="B167" s="86"/>
      <c r="C167" s="86"/>
      <c r="D167" s="86"/>
      <c r="E167" s="86"/>
      <c r="F167" s="86"/>
      <c r="G167" s="86"/>
      <c r="H167" s="86"/>
      <c r="I167" s="86"/>
      <c r="J167" s="86"/>
      <c r="K167" s="86"/>
    </row>
    <row r="168" spans="2:11" ht="15" x14ac:dyDescent="0.25">
      <c r="B168" s="94" t="s">
        <v>304</v>
      </c>
      <c r="C168" s="86"/>
      <c r="D168" s="86"/>
      <c r="E168" s="86"/>
      <c r="F168" s="86"/>
      <c r="G168" s="86"/>
      <c r="H168" s="86"/>
      <c r="I168" s="86"/>
      <c r="J168" s="86"/>
      <c r="K168" s="95" t="e">
        <f>ThisPage</f>
        <v>#NAME?</v>
      </c>
    </row>
    <row r="169" spans="2:11" ht="14.25" customHeight="1" x14ac:dyDescent="0.25">
      <c r="B169" s="2037" t="s">
        <v>424</v>
      </c>
      <c r="C169" s="2037"/>
      <c r="D169" s="2037"/>
      <c r="E169" s="2037"/>
      <c r="F169" s="2037"/>
      <c r="G169" s="2037"/>
      <c r="H169" s="2037"/>
      <c r="I169" s="2037"/>
      <c r="J169" s="2037"/>
      <c r="K169" s="205"/>
    </row>
    <row r="170" spans="2:11" ht="14.25" customHeight="1" x14ac:dyDescent="0.25">
      <c r="B170" s="2037"/>
      <c r="C170" s="2037"/>
      <c r="D170" s="2037"/>
      <c r="E170" s="2037"/>
      <c r="F170" s="2037"/>
      <c r="G170" s="2037"/>
      <c r="H170" s="2037"/>
      <c r="I170" s="2037"/>
      <c r="J170" s="2037"/>
      <c r="K170" s="205"/>
    </row>
    <row r="171" spans="2:11" ht="14.25" customHeight="1" x14ac:dyDescent="0.25">
      <c r="B171" s="2037"/>
      <c r="C171" s="2037"/>
      <c r="D171" s="2037"/>
      <c r="E171" s="2037"/>
      <c r="F171" s="2037"/>
      <c r="G171" s="2037"/>
      <c r="H171" s="2037"/>
      <c r="I171" s="2037"/>
      <c r="J171" s="2037"/>
      <c r="K171" s="205"/>
    </row>
    <row r="172" spans="2:11" ht="15" x14ac:dyDescent="0.25">
      <c r="B172" s="87" t="s">
        <v>307</v>
      </c>
      <c r="C172" s="86"/>
      <c r="D172" s="86"/>
      <c r="E172" s="86"/>
      <c r="F172" s="86"/>
      <c r="G172" s="86"/>
      <c r="H172" s="86"/>
      <c r="I172" s="86"/>
      <c r="J172" s="86"/>
      <c r="K172" s="95" t="e">
        <f>ThisPage</f>
        <v>#NAME?</v>
      </c>
    </row>
    <row r="173" spans="2:11" ht="14.25" customHeight="1" x14ac:dyDescent="0.25">
      <c r="B173" s="2122" t="s">
        <v>849</v>
      </c>
      <c r="C173" s="2122"/>
      <c r="D173" s="2122"/>
      <c r="E173" s="2122"/>
      <c r="F173" s="2122"/>
      <c r="G173" s="2122"/>
      <c r="H173" s="2122"/>
      <c r="I173" s="2122"/>
      <c r="J173" s="2122"/>
      <c r="K173" s="206"/>
    </row>
    <row r="174" spans="2:11" ht="14.25" customHeight="1" x14ac:dyDescent="0.25">
      <c r="B174" s="2122"/>
      <c r="C174" s="2122"/>
      <c r="D174" s="2122"/>
      <c r="E174" s="2122"/>
      <c r="F174" s="2122"/>
      <c r="G174" s="2122"/>
      <c r="H174" s="2122"/>
      <c r="I174" s="2122"/>
      <c r="J174" s="2122"/>
      <c r="K174" s="206"/>
    </row>
    <row r="175" spans="2:11" ht="15" x14ac:dyDescent="0.25">
      <c r="B175" s="96"/>
      <c r="C175" s="86"/>
      <c r="D175" s="86"/>
      <c r="E175" s="86"/>
      <c r="F175" s="86"/>
      <c r="G175" s="86"/>
      <c r="H175" s="86"/>
      <c r="I175" s="86"/>
      <c r="J175" s="86"/>
      <c r="K175" s="86"/>
    </row>
    <row r="176" spans="2:11" ht="19.7" customHeight="1" x14ac:dyDescent="0.25">
      <c r="B176" s="2001" t="s">
        <v>850</v>
      </c>
      <c r="C176" s="2001"/>
      <c r="D176" s="2001"/>
      <c r="E176" s="2001"/>
      <c r="F176" s="2001"/>
      <c r="G176" s="2001"/>
      <c r="H176" s="2001"/>
      <c r="I176" s="2001"/>
      <c r="J176" s="2001"/>
      <c r="K176" s="102" t="e">
        <f>ThisPage</f>
        <v>#NAME?</v>
      </c>
    </row>
    <row r="177" spans="2:11" ht="26.25" customHeight="1" x14ac:dyDescent="0.25">
      <c r="B177" s="2002" t="s">
        <v>851</v>
      </c>
      <c r="C177" s="2125"/>
      <c r="D177" s="2003"/>
      <c r="E177" s="2096"/>
      <c r="F177" s="2097"/>
      <c r="G177" s="2097"/>
      <c r="H177" s="2097"/>
      <c r="I177" s="2097"/>
      <c r="J177" s="2098"/>
      <c r="K177" s="207"/>
    </row>
    <row r="178" spans="2:11" ht="15" x14ac:dyDescent="0.25">
      <c r="B178" s="2126" t="s">
        <v>83</v>
      </c>
      <c r="C178" s="2127"/>
      <c r="D178" s="2128"/>
      <c r="E178" s="2096"/>
      <c r="F178" s="2097"/>
      <c r="G178" s="2097"/>
      <c r="H178" s="2097"/>
      <c r="I178" s="2097"/>
      <c r="J178" s="2098"/>
      <c r="K178" s="207"/>
    </row>
    <row r="179" spans="2:11" ht="15" x14ac:dyDescent="0.25">
      <c r="B179" s="2126" t="s">
        <v>298</v>
      </c>
      <c r="C179" s="2127"/>
      <c r="D179" s="2128"/>
      <c r="E179" s="2096"/>
      <c r="F179" s="2097"/>
      <c r="G179" s="2097"/>
      <c r="H179" s="2097"/>
      <c r="I179" s="2097"/>
      <c r="J179" s="2098"/>
      <c r="K179" s="207"/>
    </row>
    <row r="180" spans="2:11" ht="15" x14ac:dyDescent="0.25">
      <c r="B180" s="2129" t="s">
        <v>84</v>
      </c>
      <c r="C180" s="2130"/>
      <c r="D180" s="2131"/>
      <c r="E180" s="800"/>
      <c r="F180" s="801"/>
      <c r="G180" s="801"/>
      <c r="H180" s="801"/>
      <c r="I180" s="801"/>
      <c r="J180" s="802"/>
      <c r="K180" s="207"/>
    </row>
    <row r="181" spans="2:11" ht="15" x14ac:dyDescent="0.25">
      <c r="B181" s="2132"/>
      <c r="C181" s="2133"/>
      <c r="D181" s="2134"/>
      <c r="E181" s="803"/>
      <c r="F181" s="207"/>
      <c r="G181" s="207"/>
      <c r="H181" s="207"/>
      <c r="I181" s="207"/>
      <c r="J181" s="804"/>
      <c r="K181" s="207"/>
    </row>
    <row r="182" spans="2:11" ht="15" x14ac:dyDescent="0.25">
      <c r="B182" s="2135"/>
      <c r="C182" s="2136"/>
      <c r="D182" s="2137"/>
      <c r="E182" s="803"/>
      <c r="F182" s="207"/>
      <c r="G182" s="207"/>
      <c r="H182" s="207"/>
      <c r="I182" s="207"/>
      <c r="J182" s="804"/>
      <c r="K182" s="207"/>
    </row>
    <row r="183" spans="2:11" ht="18.75" customHeight="1" x14ac:dyDescent="0.25">
      <c r="B183" s="2002" t="s">
        <v>680</v>
      </c>
      <c r="C183" s="2125"/>
      <c r="D183" s="2003"/>
      <c r="E183" s="2138"/>
      <c r="F183" s="2138"/>
      <c r="G183" s="2138"/>
      <c r="H183" s="2138"/>
      <c r="I183" s="2138"/>
      <c r="J183" s="2138"/>
      <c r="K183" s="207"/>
    </row>
    <row r="184" spans="2:11" ht="15" customHeight="1" x14ac:dyDescent="0.25">
      <c r="B184" s="2160" t="s">
        <v>86</v>
      </c>
      <c r="C184" s="2160"/>
      <c r="D184" s="2160"/>
      <c r="E184" s="2096"/>
      <c r="F184" s="2097"/>
      <c r="G184" s="2097"/>
      <c r="H184" s="2097"/>
      <c r="I184" s="2097"/>
      <c r="J184" s="2098"/>
      <c r="K184" s="207"/>
    </row>
    <row r="185" spans="2:11" ht="30.75" customHeight="1" x14ac:dyDescent="0.25">
      <c r="B185" s="2095" t="s">
        <v>852</v>
      </c>
      <c r="C185" s="2095"/>
      <c r="D185" s="2095"/>
      <c r="E185" s="2096"/>
      <c r="F185" s="2097"/>
      <c r="G185" s="2097"/>
      <c r="H185" s="2097"/>
      <c r="I185" s="2097"/>
      <c r="J185" s="2098"/>
      <c r="K185" s="207"/>
    </row>
    <row r="186" spans="2:11" ht="15" x14ac:dyDescent="0.25">
      <c r="B186" s="97"/>
      <c r="C186" s="97"/>
      <c r="D186" s="97"/>
      <c r="E186" s="98"/>
      <c r="F186" s="98"/>
      <c r="G186" s="98"/>
      <c r="H186" s="98"/>
      <c r="I186" s="98"/>
      <c r="J186" s="98"/>
      <c r="K186" s="98"/>
    </row>
    <row r="187" spans="2:11" ht="17.100000000000001" customHeight="1" x14ac:dyDescent="0.25">
      <c r="B187" s="2099" t="s">
        <v>841</v>
      </c>
      <c r="C187" s="2099"/>
      <c r="D187" s="2099"/>
      <c r="E187" s="2099"/>
      <c r="F187" s="2099"/>
      <c r="G187" s="2099"/>
      <c r="H187" s="2099"/>
      <c r="I187" s="2099"/>
      <c r="J187" s="2099"/>
      <c r="K187" s="208"/>
    </row>
    <row r="188" spans="2:11" ht="15" x14ac:dyDescent="0.25">
      <c r="B188" s="2099"/>
      <c r="C188" s="2099"/>
      <c r="D188" s="2099"/>
      <c r="E188" s="2099"/>
      <c r="F188" s="2099"/>
      <c r="G188" s="2099"/>
      <c r="H188" s="2099"/>
      <c r="I188" s="2099"/>
      <c r="J188" s="2099"/>
      <c r="K188" s="98"/>
    </row>
    <row r="189" spans="2:11" ht="15" x14ac:dyDescent="0.25">
      <c r="B189" s="396"/>
      <c r="C189" s="396"/>
      <c r="D189" s="396"/>
      <c r="E189" s="396"/>
      <c r="F189" s="396"/>
      <c r="G189" s="396"/>
      <c r="H189" s="396"/>
      <c r="I189" s="396"/>
      <c r="J189" s="396"/>
      <c r="K189" s="98"/>
    </row>
    <row r="190" spans="2:11" ht="15" x14ac:dyDescent="0.25">
      <c r="B190" s="87" t="s">
        <v>308</v>
      </c>
      <c r="C190" s="100"/>
      <c r="D190" s="100"/>
      <c r="E190" s="98"/>
      <c r="F190" s="98"/>
      <c r="G190" s="98"/>
      <c r="H190" s="98"/>
      <c r="I190" s="98"/>
      <c r="J190" s="98"/>
      <c r="K190" s="101" t="e">
        <f>ThisPage</f>
        <v>#NAME?</v>
      </c>
    </row>
    <row r="191" spans="2:11" ht="14.25" customHeight="1" x14ac:dyDescent="0.25">
      <c r="B191" s="2100" t="s">
        <v>310</v>
      </c>
      <c r="C191" s="2100"/>
      <c r="D191" s="2100"/>
      <c r="E191" s="2100"/>
      <c r="F191" s="2100"/>
      <c r="G191" s="2100"/>
      <c r="H191" s="2100"/>
      <c r="I191" s="2100"/>
      <c r="J191" s="2100"/>
      <c r="K191" s="99"/>
    </row>
    <row r="192" spans="2:11" ht="14.25" customHeight="1" x14ac:dyDescent="0.25">
      <c r="B192" s="2100"/>
      <c r="C192" s="2100"/>
      <c r="D192" s="2100"/>
      <c r="E192" s="2100"/>
      <c r="F192" s="2100"/>
      <c r="G192" s="2100"/>
      <c r="H192" s="2100"/>
      <c r="I192" s="2100"/>
      <c r="J192" s="2100"/>
      <c r="K192" s="99"/>
    </row>
    <row r="193" spans="2:11" ht="14.25" customHeight="1" x14ac:dyDescent="0.25">
      <c r="B193" s="2100"/>
      <c r="C193" s="2100"/>
      <c r="D193" s="2100"/>
      <c r="E193" s="2100"/>
      <c r="F193" s="2100"/>
      <c r="G193" s="2100"/>
      <c r="H193" s="2100"/>
      <c r="I193" s="2100"/>
      <c r="J193" s="2100"/>
      <c r="K193" s="99"/>
    </row>
    <row r="194" spans="2:11" ht="14.25" customHeight="1" x14ac:dyDescent="0.25">
      <c r="B194" s="2100"/>
      <c r="C194" s="2100"/>
      <c r="D194" s="2100"/>
      <c r="E194" s="2100"/>
      <c r="F194" s="2100"/>
      <c r="G194" s="2100"/>
      <c r="H194" s="2100"/>
      <c r="I194" s="2100"/>
      <c r="J194" s="2100"/>
      <c r="K194" s="99"/>
    </row>
    <row r="195" spans="2:11" ht="14.25" customHeight="1" x14ac:dyDescent="0.25">
      <c r="B195" s="2100"/>
      <c r="C195" s="2100"/>
      <c r="D195" s="2100"/>
      <c r="E195" s="2100"/>
      <c r="F195" s="2100"/>
      <c r="G195" s="2100"/>
      <c r="H195" s="2100"/>
      <c r="I195" s="2100"/>
      <c r="J195" s="2100"/>
      <c r="K195" s="99"/>
    </row>
    <row r="196" spans="2:11" ht="19.5" customHeight="1" x14ac:dyDescent="0.25">
      <c r="B196" s="2025" t="s">
        <v>698</v>
      </c>
      <c r="C196" s="2025"/>
      <c r="D196" s="2025"/>
      <c r="E196" s="2025"/>
      <c r="F196" s="2025"/>
      <c r="G196" s="2025"/>
      <c r="H196" s="2025"/>
      <c r="I196" s="2025"/>
      <c r="J196" s="2025"/>
      <c r="K196" s="102" t="e">
        <f>ThisPage</f>
        <v>#NAME?</v>
      </c>
    </row>
    <row r="197" spans="2:11" ht="15" x14ac:dyDescent="0.25">
      <c r="B197" s="1985" t="s">
        <v>78</v>
      </c>
      <c r="C197" s="1985"/>
      <c r="D197" s="2074" t="s">
        <v>79</v>
      </c>
      <c r="E197" s="2076"/>
      <c r="F197" s="299" t="s">
        <v>80</v>
      </c>
      <c r="G197" s="2101" t="s">
        <v>569</v>
      </c>
      <c r="H197" s="2102"/>
      <c r="I197" s="2103"/>
      <c r="J197" s="395" t="s">
        <v>570</v>
      </c>
      <c r="K197" s="86"/>
    </row>
    <row r="198" spans="2:11" ht="15" x14ac:dyDescent="0.25">
      <c r="B198" s="1310" t="s">
        <v>575</v>
      </c>
      <c r="C198" s="1310"/>
      <c r="D198" s="1787"/>
      <c r="E198" s="1788"/>
      <c r="F198" s="1787"/>
      <c r="G198" s="1840"/>
      <c r="H198" s="1840"/>
      <c r="I198" s="1788"/>
      <c r="J198" s="655"/>
      <c r="K198" s="86"/>
    </row>
    <row r="199" spans="2:11" ht="15" x14ac:dyDescent="0.25">
      <c r="B199" s="1283" t="s">
        <v>574</v>
      </c>
      <c r="C199" s="1284"/>
      <c r="D199" s="1787"/>
      <c r="E199" s="1788"/>
      <c r="F199" s="1787"/>
      <c r="G199" s="1840"/>
      <c r="H199" s="1840"/>
      <c r="I199" s="1788"/>
      <c r="J199" s="655"/>
      <c r="K199" s="86"/>
    </row>
    <row r="200" spans="2:11" ht="15" x14ac:dyDescent="0.25">
      <c r="B200" s="1310" t="s">
        <v>275</v>
      </c>
      <c r="C200" s="1310"/>
      <c r="D200" s="1787"/>
      <c r="E200" s="1788"/>
      <c r="F200" s="1787"/>
      <c r="G200" s="1840"/>
      <c r="H200" s="1840"/>
      <c r="I200" s="1788"/>
      <c r="J200" s="655"/>
      <c r="K200" s="86"/>
    </row>
    <row r="201" spans="2:11" ht="15" x14ac:dyDescent="0.25">
      <c r="B201" s="1310" t="s">
        <v>229</v>
      </c>
      <c r="C201" s="1310"/>
      <c r="D201" s="1787"/>
      <c r="E201" s="1788"/>
      <c r="F201" s="1787"/>
      <c r="G201" s="1840"/>
      <c r="H201" s="1840"/>
      <c r="I201" s="1788"/>
      <c r="J201" s="505"/>
      <c r="K201" s="86"/>
    </row>
    <row r="202" spans="2:11" ht="15" x14ac:dyDescent="0.25">
      <c r="B202" s="1310" t="s">
        <v>69</v>
      </c>
      <c r="C202" s="1310"/>
      <c r="D202" s="1787"/>
      <c r="E202" s="1788"/>
      <c r="F202" s="1787"/>
      <c r="G202" s="1840"/>
      <c r="H202" s="1840"/>
      <c r="I202" s="1788"/>
      <c r="J202" s="654"/>
      <c r="K202" s="86"/>
    </row>
    <row r="203" spans="2:11" ht="15" x14ac:dyDescent="0.25">
      <c r="B203" s="1283" t="s">
        <v>70</v>
      </c>
      <c r="C203" s="1284"/>
      <c r="D203" s="1787"/>
      <c r="E203" s="1788"/>
      <c r="F203" s="1787"/>
      <c r="G203" s="1840"/>
      <c r="H203" s="1840"/>
      <c r="I203" s="1788"/>
      <c r="J203" s="505"/>
      <c r="K203" s="86"/>
    </row>
    <row r="204" spans="2:11" ht="15" x14ac:dyDescent="0.25">
      <c r="B204" s="77"/>
      <c r="C204" s="77"/>
      <c r="D204" s="401"/>
      <c r="E204" s="401"/>
      <c r="F204" s="401"/>
      <c r="G204" s="401"/>
      <c r="H204" s="401"/>
      <c r="I204" s="401"/>
      <c r="J204" s="219"/>
      <c r="K204" s="86"/>
    </row>
    <row r="205" spans="2:11" ht="15" x14ac:dyDescent="0.25">
      <c r="B205" s="2001" t="s">
        <v>697</v>
      </c>
      <c r="C205" s="2001"/>
      <c r="D205" s="2001"/>
      <c r="E205" s="2001"/>
      <c r="F205" s="2001"/>
      <c r="G205" s="2001"/>
      <c r="H205" s="2001"/>
      <c r="I205" s="2001"/>
      <c r="J205" s="2001"/>
      <c r="K205" s="86"/>
    </row>
    <row r="206" spans="2:11" ht="15" x14ac:dyDescent="0.25">
      <c r="B206" s="1985" t="s">
        <v>78</v>
      </c>
      <c r="C206" s="1985"/>
      <c r="D206" s="2074" t="s">
        <v>91</v>
      </c>
      <c r="E206" s="2076"/>
      <c r="F206" s="2059" t="s">
        <v>98</v>
      </c>
      <c r="G206" s="2060"/>
      <c r="H206" s="2060"/>
      <c r="I206" s="2060"/>
      <c r="J206" s="2061"/>
      <c r="K206" s="86"/>
    </row>
    <row r="207" spans="2:11" ht="15" x14ac:dyDescent="0.25">
      <c r="B207" s="1310" t="s">
        <v>576</v>
      </c>
      <c r="C207" s="1310"/>
      <c r="D207" s="1741"/>
      <c r="E207" s="1741"/>
      <c r="F207" s="523"/>
      <c r="G207" s="1583"/>
      <c r="H207" s="1584"/>
      <c r="I207" s="1584"/>
      <c r="J207" s="1585"/>
      <c r="K207" s="86"/>
    </row>
    <row r="208" spans="2:11" ht="15" x14ac:dyDescent="0.25">
      <c r="B208" s="1283" t="s">
        <v>574</v>
      </c>
      <c r="C208" s="1284"/>
      <c r="D208" s="1512"/>
      <c r="E208" s="1513"/>
      <c r="F208" s="631"/>
      <c r="G208" s="1586"/>
      <c r="H208" s="1587"/>
      <c r="I208" s="1587"/>
      <c r="J208" s="1674"/>
      <c r="K208" s="86"/>
    </row>
    <row r="209" spans="2:11" ht="15" x14ac:dyDescent="0.25">
      <c r="B209" s="1310" t="s">
        <v>275</v>
      </c>
      <c r="C209" s="1310"/>
      <c r="D209" s="1741"/>
      <c r="E209" s="1741"/>
      <c r="F209" s="523"/>
      <c r="G209" s="1583"/>
      <c r="H209" s="1584"/>
      <c r="I209" s="1584"/>
      <c r="J209" s="1585"/>
      <c r="K209" s="86"/>
    </row>
    <row r="210" spans="2:11" ht="15" x14ac:dyDescent="0.25">
      <c r="B210" s="1310" t="s">
        <v>229</v>
      </c>
      <c r="C210" s="1310"/>
      <c r="D210" s="1741"/>
      <c r="E210" s="1741"/>
      <c r="F210" s="523"/>
      <c r="G210" s="1583"/>
      <c r="H210" s="1584"/>
      <c r="I210" s="1584"/>
      <c r="J210" s="1585"/>
      <c r="K210" s="86"/>
    </row>
    <row r="211" spans="2:11" ht="15" x14ac:dyDescent="0.25">
      <c r="B211" s="1310" t="s">
        <v>69</v>
      </c>
      <c r="C211" s="1310"/>
      <c r="D211" s="1741"/>
      <c r="E211" s="1741"/>
      <c r="F211" s="523"/>
      <c r="G211" s="1583"/>
      <c r="H211" s="1584"/>
      <c r="I211" s="1584"/>
      <c r="J211" s="1585"/>
      <c r="K211" s="86"/>
    </row>
    <row r="212" spans="2:11" ht="15" x14ac:dyDescent="0.25">
      <c r="B212" s="1283" t="s">
        <v>70</v>
      </c>
      <c r="C212" s="1284"/>
      <c r="D212" s="1741"/>
      <c r="E212" s="1741"/>
      <c r="F212" s="523"/>
      <c r="G212" s="1583"/>
      <c r="H212" s="1584"/>
      <c r="I212" s="1584"/>
      <c r="J212" s="1585"/>
      <c r="K212" s="86"/>
    </row>
    <row r="213" spans="2:11" ht="15" x14ac:dyDescent="0.25">
      <c r="B213" s="2006"/>
      <c r="C213" s="2006"/>
      <c r="D213" s="2006"/>
      <c r="E213" s="2006"/>
      <c r="F213" s="86"/>
      <c r="G213" s="86"/>
      <c r="H213" s="86"/>
      <c r="I213" s="86"/>
      <c r="J213" s="86"/>
      <c r="K213" s="86"/>
    </row>
    <row r="214" spans="2:11" ht="15" x14ac:dyDescent="0.25">
      <c r="B214" s="2031" t="s">
        <v>276</v>
      </c>
      <c r="C214" s="2031"/>
      <c r="D214" s="2031"/>
      <c r="E214" s="2031"/>
      <c r="F214" s="2031"/>
      <c r="G214" s="2031"/>
      <c r="H214" s="2031"/>
      <c r="I214" s="2031"/>
      <c r="J214" s="2031"/>
      <c r="K214" s="2031"/>
    </row>
    <row r="215" spans="2:11" ht="15" x14ac:dyDescent="0.25">
      <c r="B215" s="2031" t="s">
        <v>277</v>
      </c>
      <c r="C215" s="2031"/>
      <c r="D215" s="2031"/>
      <c r="E215" s="2031"/>
      <c r="F215" s="2031"/>
      <c r="G215" s="2031"/>
      <c r="H215" s="2031"/>
      <c r="I215" s="2031"/>
      <c r="J215" s="2031"/>
      <c r="K215" s="2031"/>
    </row>
    <row r="216" spans="2:11" ht="15" x14ac:dyDescent="0.25">
      <c r="B216" s="2031" t="s">
        <v>278</v>
      </c>
      <c r="C216" s="2031"/>
      <c r="D216" s="2031"/>
      <c r="E216" s="2031"/>
      <c r="F216" s="2031"/>
      <c r="G216" s="2031"/>
      <c r="H216" s="2031"/>
      <c r="I216" s="2031"/>
      <c r="J216" s="2031"/>
      <c r="K216" s="2031"/>
    </row>
    <row r="217" spans="2:11" ht="15" x14ac:dyDescent="0.25">
      <c r="B217" s="417"/>
      <c r="C217" s="417"/>
      <c r="D217" s="417"/>
      <c r="E217" s="417"/>
      <c r="F217" s="417"/>
      <c r="G217" s="417"/>
      <c r="H217" s="417"/>
      <c r="I217" s="417"/>
      <c r="J217" s="417"/>
      <c r="K217" s="417"/>
    </row>
    <row r="218" spans="2:11" s="174" customFormat="1" ht="15" x14ac:dyDescent="0.25">
      <c r="B218" s="77"/>
      <c r="C218" s="77"/>
      <c r="D218" s="394"/>
      <c r="E218" s="394"/>
      <c r="F218" s="394"/>
      <c r="G218" s="394"/>
      <c r="H218" s="394"/>
      <c r="I218" s="394"/>
      <c r="J218" s="394"/>
      <c r="K218" s="212"/>
    </row>
    <row r="219" spans="2:11" ht="15" x14ac:dyDescent="0.25">
      <c r="B219" s="1222" t="s">
        <v>692</v>
      </c>
      <c r="C219" s="1222"/>
      <c r="D219" s="1222"/>
      <c r="E219" s="1222"/>
      <c r="F219" s="1222"/>
      <c r="G219" s="1222"/>
      <c r="H219" s="1222"/>
      <c r="I219" s="1222"/>
      <c r="J219" s="1222"/>
      <c r="K219" s="86"/>
    </row>
    <row r="220" spans="2:11" ht="30" customHeight="1" x14ac:dyDescent="0.25">
      <c r="B220" s="387" t="s">
        <v>565</v>
      </c>
      <c r="C220" s="398" t="s">
        <v>566</v>
      </c>
      <c r="D220" s="324" t="s">
        <v>578</v>
      </c>
      <c r="E220" s="400" t="s">
        <v>222</v>
      </c>
      <c r="F220" s="388"/>
      <c r="G220" s="1226" t="s">
        <v>568</v>
      </c>
      <c r="H220" s="1354"/>
      <c r="I220" s="1354"/>
      <c r="J220" s="1227"/>
      <c r="K220" s="95" t="e">
        <f>ThisPage</f>
        <v>#NAME?</v>
      </c>
    </row>
    <row r="221" spans="2:11" ht="14.25" customHeight="1" x14ac:dyDescent="0.25">
      <c r="B221" s="158"/>
      <c r="C221" s="158"/>
      <c r="D221" s="158"/>
      <c r="E221" s="158"/>
      <c r="F221" s="158"/>
      <c r="G221" s="158"/>
      <c r="H221" s="158"/>
      <c r="I221" s="158"/>
      <c r="J221" s="158"/>
      <c r="K221" s="213"/>
    </row>
    <row r="222" spans="2:11" ht="15" x14ac:dyDescent="0.25">
      <c r="B222" s="150"/>
      <c r="C222" s="150"/>
      <c r="D222" s="150"/>
      <c r="E222" s="150"/>
      <c r="F222" s="150"/>
      <c r="G222" s="391"/>
      <c r="H222" s="391"/>
      <c r="I222" s="391"/>
      <c r="J222" s="391"/>
      <c r="K222" s="86"/>
    </row>
    <row r="223" spans="2:11" ht="15" x14ac:dyDescent="0.25">
      <c r="B223" s="150"/>
      <c r="C223" s="150"/>
      <c r="D223" s="150"/>
      <c r="E223" s="150"/>
      <c r="F223" s="150"/>
      <c r="G223" s="730"/>
      <c r="H223" s="730"/>
      <c r="I223" s="730"/>
      <c r="J223" s="730"/>
      <c r="K223" s="86"/>
    </row>
    <row r="224" spans="2:11" ht="15" x14ac:dyDescent="0.25">
      <c r="B224" s="150"/>
      <c r="C224" s="150"/>
      <c r="D224" s="150"/>
      <c r="E224" s="150"/>
      <c r="F224" s="150"/>
      <c r="G224" s="730"/>
      <c r="H224" s="730"/>
      <c r="I224" s="730"/>
      <c r="J224" s="730"/>
      <c r="K224" s="86"/>
    </row>
    <row r="225" spans="2:11" ht="15" x14ac:dyDescent="0.25">
      <c r="B225" s="51" t="s">
        <v>699</v>
      </c>
      <c r="C225" s="51"/>
      <c r="D225" s="51"/>
      <c r="E225" s="51"/>
      <c r="F225" s="51"/>
      <c r="G225" s="51"/>
      <c r="H225" s="49"/>
      <c r="I225" s="49"/>
      <c r="J225" s="49"/>
      <c r="K225" s="56" t="e">
        <f>ThisPage</f>
        <v>#NAME?</v>
      </c>
    </row>
    <row r="226" spans="2:11" x14ac:dyDescent="0.25">
      <c r="B226" s="1317" t="s">
        <v>380</v>
      </c>
      <c r="C226" s="1317"/>
      <c r="D226" s="1317"/>
      <c r="E226" s="1317"/>
      <c r="F226" s="1317"/>
      <c r="G226" s="1317"/>
      <c r="H226" s="1317"/>
      <c r="I226" s="1317"/>
      <c r="J226" s="1317"/>
      <c r="K226" s="1317"/>
    </row>
    <row r="227" spans="2:11" x14ac:dyDescent="0.25">
      <c r="B227" s="1317"/>
      <c r="C227" s="1317"/>
      <c r="D227" s="1317"/>
      <c r="E227" s="1317"/>
      <c r="F227" s="1317"/>
      <c r="G227" s="1317"/>
      <c r="H227" s="1317"/>
      <c r="I227" s="1317"/>
      <c r="J227" s="1317"/>
      <c r="K227" s="1317"/>
    </row>
    <row r="228" spans="2:11" x14ac:dyDescent="0.25">
      <c r="B228" s="1317"/>
      <c r="C228" s="1317"/>
      <c r="D228" s="1317"/>
      <c r="E228" s="1317"/>
      <c r="F228" s="1317"/>
      <c r="G228" s="1317"/>
      <c r="H228" s="1317"/>
      <c r="I228" s="1317"/>
      <c r="J228" s="1317"/>
      <c r="K228" s="1317"/>
    </row>
    <row r="229" spans="2:11" ht="15" x14ac:dyDescent="0.25">
      <c r="B229" s="150"/>
      <c r="C229" s="150"/>
      <c r="D229" s="150"/>
      <c r="E229" s="150"/>
      <c r="F229" s="150"/>
      <c r="G229" s="391"/>
      <c r="H229" s="391"/>
      <c r="I229" s="391"/>
      <c r="J229" s="391"/>
      <c r="K229" s="86"/>
    </row>
    <row r="230" spans="2:11" ht="19.7" customHeight="1" x14ac:dyDescent="0.25">
      <c r="B230" s="2001" t="s">
        <v>704</v>
      </c>
      <c r="C230" s="2001"/>
      <c r="D230" s="2001"/>
      <c r="E230" s="2001"/>
      <c r="F230" s="2001"/>
      <c r="G230" s="2001"/>
      <c r="H230" s="2001"/>
      <c r="I230" s="2001"/>
      <c r="J230" s="2001"/>
      <c r="K230" s="102" t="e">
        <f>ThisPage</f>
        <v>#NAME?</v>
      </c>
    </row>
    <row r="231" spans="2:11" ht="15" x14ac:dyDescent="0.25">
      <c r="B231" s="2094" t="s">
        <v>74</v>
      </c>
      <c r="C231" s="2094"/>
      <c r="D231" s="2091" t="s">
        <v>75</v>
      </c>
      <c r="E231" s="2092"/>
      <c r="F231" s="2092"/>
      <c r="G231" s="2092"/>
      <c r="H231" s="2093"/>
      <c r="I231" s="810" t="s">
        <v>76</v>
      </c>
      <c r="J231" s="810" t="s">
        <v>579</v>
      </c>
      <c r="K231" s="214"/>
    </row>
    <row r="232" spans="2:11" ht="15" x14ac:dyDescent="0.25">
      <c r="B232" s="2089"/>
      <c r="C232" s="2089"/>
      <c r="D232" s="1861"/>
      <c r="E232" s="1867"/>
      <c r="F232" s="1867"/>
      <c r="G232" s="1862"/>
      <c r="H232" s="621"/>
      <c r="I232" s="2089"/>
      <c r="J232" s="2090"/>
      <c r="K232" s="215"/>
    </row>
    <row r="233" spans="2:11" ht="15" x14ac:dyDescent="0.25">
      <c r="B233" s="2089"/>
      <c r="C233" s="2089"/>
      <c r="D233" s="1863"/>
      <c r="E233" s="1868"/>
      <c r="F233" s="1868"/>
      <c r="G233" s="1864"/>
      <c r="H233" s="621"/>
      <c r="I233" s="2089"/>
      <c r="J233" s="2090"/>
      <c r="K233" s="215"/>
    </row>
    <row r="234" spans="2:11" ht="15" x14ac:dyDescent="0.25">
      <c r="B234" s="2089"/>
      <c r="C234" s="2089"/>
      <c r="D234" s="1865"/>
      <c r="E234" s="1869"/>
      <c r="F234" s="1869"/>
      <c r="G234" s="1866"/>
      <c r="H234" s="621"/>
      <c r="I234" s="2089"/>
      <c r="J234" s="2090"/>
      <c r="K234" s="215"/>
    </row>
    <row r="235" spans="2:11" ht="18" customHeight="1" x14ac:dyDescent="0.25">
      <c r="B235" s="86"/>
      <c r="C235" s="86"/>
      <c r="D235" s="86"/>
      <c r="E235" s="86"/>
      <c r="F235" s="86"/>
      <c r="G235" s="86"/>
      <c r="H235" s="86"/>
      <c r="I235" s="86"/>
      <c r="J235" s="86"/>
      <c r="K235" s="86"/>
    </row>
    <row r="236" spans="2:11" ht="18" customHeight="1" x14ac:dyDescent="0.25">
      <c r="B236" s="88" t="s">
        <v>700</v>
      </c>
      <c r="C236" s="86"/>
      <c r="D236" s="86"/>
      <c r="E236" s="86"/>
      <c r="F236" s="86"/>
      <c r="G236" s="86"/>
      <c r="H236" s="86"/>
      <c r="I236" s="86"/>
      <c r="J236" s="86"/>
      <c r="K236" s="86"/>
    </row>
    <row r="237" spans="2:11" ht="18" customHeight="1" x14ac:dyDescent="0.25">
      <c r="B237" s="2037" t="s">
        <v>542</v>
      </c>
      <c r="C237" s="2037"/>
      <c r="D237" s="2037"/>
      <c r="E237" s="2037"/>
      <c r="F237" s="2037"/>
      <c r="G237" s="2037"/>
      <c r="H237" s="2037"/>
      <c r="I237" s="2037"/>
      <c r="J237" s="2037"/>
      <c r="K237" s="86"/>
    </row>
    <row r="238" spans="2:11" ht="18" customHeight="1" x14ac:dyDescent="0.25">
      <c r="B238" s="216"/>
      <c r="C238" s="216"/>
      <c r="D238" s="216"/>
      <c r="E238" s="216"/>
      <c r="F238" s="216"/>
      <c r="G238" s="216"/>
      <c r="H238" s="216"/>
      <c r="I238" s="216"/>
      <c r="J238" s="216"/>
      <c r="K238" s="86"/>
    </row>
    <row r="239" spans="2:11" ht="18" customHeight="1" x14ac:dyDescent="0.25">
      <c r="B239" s="2080"/>
      <c r="C239" s="2081"/>
      <c r="D239" s="2081"/>
      <c r="E239" s="2081"/>
      <c r="F239" s="2081"/>
      <c r="G239" s="2081"/>
      <c r="H239" s="2081"/>
      <c r="I239" s="2081"/>
      <c r="J239" s="2082"/>
      <c r="K239" s="86"/>
    </row>
    <row r="240" spans="2:11" ht="18" customHeight="1" x14ac:dyDescent="0.25">
      <c r="B240" s="2083"/>
      <c r="C240" s="2084"/>
      <c r="D240" s="2084"/>
      <c r="E240" s="2084"/>
      <c r="F240" s="2084"/>
      <c r="G240" s="2084"/>
      <c r="H240" s="2084"/>
      <c r="I240" s="2084"/>
      <c r="J240" s="2085"/>
      <c r="K240" s="86"/>
    </row>
    <row r="241" spans="2:11" ht="18" customHeight="1" x14ac:dyDescent="0.25">
      <c r="B241" s="2083"/>
      <c r="C241" s="2084"/>
      <c r="D241" s="2084"/>
      <c r="E241" s="2084"/>
      <c r="F241" s="2084"/>
      <c r="G241" s="2084"/>
      <c r="H241" s="2084"/>
      <c r="I241" s="2084"/>
      <c r="J241" s="2085"/>
      <c r="K241" s="86"/>
    </row>
    <row r="242" spans="2:11" ht="18" customHeight="1" x14ac:dyDescent="0.25">
      <c r="B242" s="2083"/>
      <c r="C242" s="2084"/>
      <c r="D242" s="2084"/>
      <c r="E242" s="2084"/>
      <c r="F242" s="2084"/>
      <c r="G242" s="2084"/>
      <c r="H242" s="2084"/>
      <c r="I242" s="2084"/>
      <c r="J242" s="2085"/>
      <c r="K242" s="86"/>
    </row>
    <row r="243" spans="2:11" ht="18" customHeight="1" x14ac:dyDescent="0.25">
      <c r="B243" s="2083"/>
      <c r="C243" s="2084"/>
      <c r="D243" s="2084"/>
      <c r="E243" s="2084"/>
      <c r="F243" s="2084"/>
      <c r="G243" s="2084"/>
      <c r="H243" s="2084"/>
      <c r="I243" s="2084"/>
      <c r="J243" s="2085"/>
      <c r="K243" s="86"/>
    </row>
    <row r="244" spans="2:11" ht="18" customHeight="1" x14ac:dyDescent="0.25">
      <c r="B244" s="2083"/>
      <c r="C244" s="2084"/>
      <c r="D244" s="2084"/>
      <c r="E244" s="2084"/>
      <c r="F244" s="2084"/>
      <c r="G244" s="2084"/>
      <c r="H244" s="2084"/>
      <c r="I244" s="2084"/>
      <c r="J244" s="2085"/>
      <c r="K244" s="86"/>
    </row>
    <row r="245" spans="2:11" ht="18" customHeight="1" x14ac:dyDescent="0.25">
      <c r="B245" s="2083"/>
      <c r="C245" s="2084"/>
      <c r="D245" s="2084"/>
      <c r="E245" s="2084"/>
      <c r="F245" s="2084"/>
      <c r="G245" s="2084"/>
      <c r="H245" s="2084"/>
      <c r="I245" s="2084"/>
      <c r="J245" s="2085"/>
      <c r="K245" s="86"/>
    </row>
    <row r="246" spans="2:11" ht="18" customHeight="1" x14ac:dyDescent="0.25">
      <c r="B246" s="2083"/>
      <c r="C246" s="2084"/>
      <c r="D246" s="2084"/>
      <c r="E246" s="2084"/>
      <c r="F246" s="2084"/>
      <c r="G246" s="2084"/>
      <c r="H246" s="2084"/>
      <c r="I246" s="2084"/>
      <c r="J246" s="2085"/>
      <c r="K246" s="86"/>
    </row>
    <row r="247" spans="2:11" ht="18" customHeight="1" x14ac:dyDescent="0.25">
      <c r="B247" s="2083"/>
      <c r="C247" s="2084"/>
      <c r="D247" s="2084"/>
      <c r="E247" s="2084"/>
      <c r="F247" s="2084"/>
      <c r="G247" s="2084"/>
      <c r="H247" s="2084"/>
      <c r="I247" s="2084"/>
      <c r="J247" s="2085"/>
      <c r="K247" s="86"/>
    </row>
    <row r="248" spans="2:11" ht="18" customHeight="1" x14ac:dyDescent="0.25">
      <c r="B248" s="2083"/>
      <c r="C248" s="2084"/>
      <c r="D248" s="2084"/>
      <c r="E248" s="2084"/>
      <c r="F248" s="2084"/>
      <c r="G248" s="2084"/>
      <c r="H248" s="2084"/>
      <c r="I248" s="2084"/>
      <c r="J248" s="2085"/>
      <c r="K248" s="86"/>
    </row>
    <row r="249" spans="2:11" ht="18" customHeight="1" x14ac:dyDescent="0.25">
      <c r="B249" s="2083"/>
      <c r="C249" s="2084"/>
      <c r="D249" s="2084"/>
      <c r="E249" s="2084"/>
      <c r="F249" s="2084"/>
      <c r="G249" s="2084"/>
      <c r="H249" s="2084"/>
      <c r="I249" s="2084"/>
      <c r="J249" s="2085"/>
      <c r="K249" s="86"/>
    </row>
    <row r="250" spans="2:11" ht="18" customHeight="1" x14ac:dyDescent="0.25">
      <c r="B250" s="2086"/>
      <c r="C250" s="2087"/>
      <c r="D250" s="2087"/>
      <c r="E250" s="2087"/>
      <c r="F250" s="2087"/>
      <c r="G250" s="2087"/>
      <c r="H250" s="2087"/>
      <c r="I250" s="2087"/>
      <c r="J250" s="2088"/>
      <c r="K250" s="86"/>
    </row>
    <row r="251" spans="2:11" ht="18" customHeight="1" x14ac:dyDescent="0.25">
      <c r="B251" s="418"/>
      <c r="C251" s="418"/>
      <c r="D251" s="418"/>
      <c r="E251" s="418"/>
      <c r="F251" s="418"/>
      <c r="G251" s="418"/>
      <c r="H251" s="418"/>
      <c r="I251" s="418"/>
      <c r="J251" s="418"/>
      <c r="K251" s="86"/>
    </row>
    <row r="252" spans="2:11" ht="18" customHeight="1" x14ac:dyDescent="0.25">
      <c r="B252" s="88" t="s">
        <v>701</v>
      </c>
      <c r="C252" s="86"/>
      <c r="D252" s="86"/>
      <c r="E252" s="86"/>
      <c r="F252" s="86"/>
      <c r="G252" s="86"/>
      <c r="H252" s="86"/>
      <c r="I252" s="86"/>
      <c r="J252" s="86"/>
      <c r="K252" s="86"/>
    </row>
    <row r="253" spans="2:11" ht="15" x14ac:dyDescent="0.25">
      <c r="B253" s="86" t="s">
        <v>87</v>
      </c>
      <c r="C253" s="86"/>
      <c r="D253" s="86"/>
      <c r="E253" s="86"/>
      <c r="F253" s="86"/>
      <c r="G253" s="86"/>
      <c r="H253" s="86"/>
      <c r="I253" s="86"/>
      <c r="J253" s="86"/>
      <c r="K253" s="86"/>
    </row>
    <row r="254" spans="2:11" ht="15" x14ac:dyDescent="0.25">
      <c r="B254" s="86"/>
      <c r="C254" s="86"/>
      <c r="D254" s="86"/>
      <c r="E254" s="86"/>
      <c r="F254" s="86"/>
      <c r="G254" s="86"/>
      <c r="H254" s="86"/>
      <c r="I254" s="86"/>
      <c r="J254" s="86"/>
      <c r="K254" s="86"/>
    </row>
    <row r="255" spans="2:11" ht="15" x14ac:dyDescent="0.25">
      <c r="B255" s="2001" t="s">
        <v>705</v>
      </c>
      <c r="C255" s="2001"/>
      <c r="D255" s="2001"/>
      <c r="E255" s="2001"/>
      <c r="F255" s="2001"/>
      <c r="G255" s="2001"/>
      <c r="H255" s="2001"/>
      <c r="I255" s="2001"/>
      <c r="J255" s="2001"/>
      <c r="K255" s="86"/>
    </row>
    <row r="256" spans="2:11" ht="15" x14ac:dyDescent="0.25">
      <c r="B256" s="2074" t="s">
        <v>580</v>
      </c>
      <c r="C256" s="2075"/>
      <c r="D256" s="2076"/>
      <c r="E256" s="2077"/>
      <c r="F256" s="2078"/>
      <c r="G256" s="2078"/>
      <c r="H256" s="2078"/>
      <c r="I256" s="2078"/>
      <c r="J256" s="2079"/>
      <c r="K256" s="86"/>
    </row>
    <row r="257" spans="2:11" ht="15" x14ac:dyDescent="0.25">
      <c r="B257" s="1985" t="s">
        <v>93</v>
      </c>
      <c r="C257" s="1985"/>
      <c r="D257" s="1985"/>
      <c r="E257" s="1986"/>
      <c r="F257" s="1986"/>
      <c r="G257" s="1986"/>
      <c r="H257" s="1986"/>
      <c r="I257" s="1986"/>
      <c r="J257" s="1986"/>
      <c r="K257" s="86"/>
    </row>
    <row r="258" spans="2:11" ht="15" x14ac:dyDescent="0.25">
      <c r="B258" s="1985" t="s">
        <v>543</v>
      </c>
      <c r="C258" s="1985"/>
      <c r="D258" s="1985"/>
      <c r="E258" s="1986"/>
      <c r="F258" s="1986"/>
      <c r="G258" s="1986"/>
      <c r="H258" s="1986"/>
      <c r="I258" s="1986"/>
      <c r="J258" s="1986"/>
      <c r="K258" s="86"/>
    </row>
    <row r="259" spans="2:11" ht="15" x14ac:dyDescent="0.25">
      <c r="B259" s="1985" t="s">
        <v>581</v>
      </c>
      <c r="C259" s="1985"/>
      <c r="D259" s="1985"/>
      <c r="E259" s="1986"/>
      <c r="F259" s="1986"/>
      <c r="G259" s="1986"/>
      <c r="H259" s="1986"/>
      <c r="I259" s="1986"/>
      <c r="J259" s="1986"/>
      <c r="K259" s="86"/>
    </row>
    <row r="260" spans="2:11" ht="15" x14ac:dyDescent="0.25">
      <c r="B260" s="1985" t="s">
        <v>93</v>
      </c>
      <c r="C260" s="1985"/>
      <c r="D260" s="1985"/>
      <c r="E260" s="1986"/>
      <c r="F260" s="1986"/>
      <c r="G260" s="1986"/>
      <c r="H260" s="1986"/>
      <c r="I260" s="1986"/>
      <c r="J260" s="1986"/>
      <c r="K260" s="86"/>
    </row>
    <row r="261" spans="2:11" ht="15" x14ac:dyDescent="0.25">
      <c r="B261" s="1985" t="s">
        <v>543</v>
      </c>
      <c r="C261" s="1985"/>
      <c r="D261" s="1985"/>
      <c r="E261" s="1986"/>
      <c r="F261" s="1986"/>
      <c r="G261" s="1986"/>
      <c r="H261" s="1986"/>
      <c r="I261" s="1986"/>
      <c r="J261" s="1986"/>
      <c r="K261" s="86"/>
    </row>
    <row r="262" spans="2:11" ht="15" x14ac:dyDescent="0.25">
      <c r="B262" s="86"/>
      <c r="C262" s="86"/>
      <c r="D262" s="86"/>
      <c r="E262" s="86"/>
      <c r="F262" s="86"/>
      <c r="G262" s="86"/>
      <c r="H262" s="86"/>
      <c r="I262" s="86"/>
      <c r="J262" s="86"/>
      <c r="K262" s="86"/>
    </row>
    <row r="263" spans="2:11" ht="15" x14ac:dyDescent="0.25">
      <c r="B263" s="88" t="s">
        <v>309</v>
      </c>
      <c r="C263" s="86"/>
      <c r="D263" s="86"/>
      <c r="E263" s="86"/>
      <c r="F263" s="86"/>
      <c r="G263" s="86"/>
      <c r="H263" s="86"/>
      <c r="I263" s="86"/>
      <c r="J263" s="86"/>
      <c r="K263" s="95" t="e">
        <f>ThisPage</f>
        <v>#NAME?</v>
      </c>
    </row>
    <row r="264" spans="2:11" ht="14.25" customHeight="1" x14ac:dyDescent="0.25">
      <c r="B264" s="2037" t="s">
        <v>88</v>
      </c>
      <c r="C264" s="2037"/>
      <c r="D264" s="2037"/>
      <c r="E264" s="2037"/>
      <c r="F264" s="2037"/>
      <c r="G264" s="2037"/>
      <c r="H264" s="2037"/>
      <c r="I264" s="2037"/>
      <c r="J264" s="2037"/>
      <c r="K264" s="213"/>
    </row>
    <row r="265" spans="2:11" ht="14.25" customHeight="1" x14ac:dyDescent="0.25">
      <c r="B265" s="2037"/>
      <c r="C265" s="2037"/>
      <c r="D265" s="2037"/>
      <c r="E265" s="2037"/>
      <c r="F265" s="2037"/>
      <c r="G265" s="2037"/>
      <c r="H265" s="2037"/>
      <c r="I265" s="2037"/>
      <c r="J265" s="2037"/>
      <c r="K265" s="213"/>
    </row>
    <row r="266" spans="2:11" ht="15" x14ac:dyDescent="0.25">
      <c r="B266" s="2037"/>
      <c r="C266" s="2037"/>
      <c r="D266" s="2037"/>
      <c r="E266" s="2037"/>
      <c r="F266" s="2037"/>
      <c r="G266" s="2037"/>
      <c r="H266" s="2037"/>
      <c r="I266" s="2037"/>
      <c r="J266" s="2037"/>
      <c r="K266" s="86"/>
    </row>
    <row r="267" spans="2:11" ht="15" x14ac:dyDescent="0.25">
      <c r="B267" s="86"/>
      <c r="C267" s="86"/>
      <c r="D267" s="86"/>
      <c r="E267" s="86"/>
      <c r="F267" s="86"/>
      <c r="G267" s="86"/>
      <c r="H267" s="86"/>
      <c r="I267" s="86"/>
      <c r="J267" s="86"/>
      <c r="K267" s="86"/>
    </row>
    <row r="268" spans="2:11" ht="15" x14ac:dyDescent="0.25">
      <c r="B268" s="88" t="s">
        <v>311</v>
      </c>
      <c r="C268" s="86"/>
      <c r="D268" s="86"/>
      <c r="E268" s="86"/>
      <c r="F268" s="86"/>
      <c r="G268" s="86"/>
      <c r="H268" s="86"/>
      <c r="I268" s="86"/>
      <c r="J268" s="86"/>
      <c r="K268" s="95" t="e">
        <f>ThisPage</f>
        <v>#NAME?</v>
      </c>
    </row>
    <row r="269" spans="2:11" ht="27" customHeight="1" x14ac:dyDescent="0.25">
      <c r="B269" s="1434" t="s">
        <v>649</v>
      </c>
      <c r="C269" s="1434"/>
      <c r="D269" s="1434"/>
      <c r="E269" s="1434"/>
      <c r="F269" s="1434"/>
      <c r="G269" s="1434"/>
      <c r="H269" s="1434"/>
      <c r="I269" s="1434"/>
      <c r="J269" s="1434"/>
      <c r="K269" s="1434"/>
    </row>
    <row r="270" spans="2:11" ht="32.25" customHeight="1" x14ac:dyDescent="0.25">
      <c r="B270" s="1550" t="s">
        <v>661</v>
      </c>
      <c r="C270" s="1550"/>
      <c r="D270" s="1550"/>
      <c r="E270" s="1550"/>
      <c r="F270" s="1550"/>
      <c r="G270" s="1550"/>
      <c r="H270" s="1550"/>
      <c r="I270" s="1550"/>
      <c r="J270" s="1550"/>
      <c r="K270" s="1550"/>
    </row>
    <row r="271" spans="2:11" ht="19.7" customHeight="1" x14ac:dyDescent="0.25">
      <c r="B271" s="2001" t="s">
        <v>708</v>
      </c>
      <c r="C271" s="2001"/>
      <c r="D271" s="2001"/>
      <c r="E271" s="2001"/>
      <c r="F271" s="2001"/>
      <c r="G271" s="2001"/>
      <c r="H271" s="2001"/>
      <c r="I271" s="2001"/>
      <c r="J271" s="2001"/>
      <c r="K271" s="102" t="e">
        <f>ThisPage</f>
        <v>#NAME?</v>
      </c>
    </row>
    <row r="272" spans="2:11" ht="15" x14ac:dyDescent="0.25">
      <c r="B272" s="1345" t="s">
        <v>89</v>
      </c>
      <c r="C272" s="1346"/>
      <c r="D272" s="1347"/>
      <c r="E272" s="1900"/>
      <c r="F272" s="1901"/>
      <c r="G272" s="1901"/>
      <c r="H272" s="1901"/>
      <c r="I272" s="1901"/>
      <c r="J272" s="1902"/>
      <c r="K272" s="217"/>
    </row>
    <row r="273" spans="1:11" ht="15" x14ac:dyDescent="0.25">
      <c r="B273" s="1348" t="s">
        <v>90</v>
      </c>
      <c r="C273" s="1349"/>
      <c r="D273" s="1350"/>
      <c r="E273" s="1900"/>
      <c r="F273" s="1901"/>
      <c r="G273" s="1901"/>
      <c r="H273" s="1901"/>
      <c r="I273" s="1901"/>
      <c r="J273" s="1902"/>
      <c r="K273" s="217"/>
    </row>
    <row r="274" spans="1:11" ht="15" x14ac:dyDescent="0.25">
      <c r="B274" s="1341" t="s">
        <v>91</v>
      </c>
      <c r="C274" s="1342"/>
      <c r="D274" s="1343"/>
      <c r="E274" s="1900"/>
      <c r="F274" s="1901"/>
      <c r="G274" s="1901"/>
      <c r="H274" s="1901"/>
      <c r="I274" s="1901"/>
      <c r="J274" s="1902"/>
      <c r="K274" s="217"/>
    </row>
    <row r="275" spans="1:11" ht="15" x14ac:dyDescent="0.25">
      <c r="B275" s="1341" t="s">
        <v>92</v>
      </c>
      <c r="C275" s="1342"/>
      <c r="D275" s="1343"/>
      <c r="E275" s="1900"/>
      <c r="F275" s="1901"/>
      <c r="G275" s="1901"/>
      <c r="H275" s="1901"/>
      <c r="I275" s="1901"/>
      <c r="J275" s="1902"/>
      <c r="K275" s="217"/>
    </row>
    <row r="276" spans="1:11" ht="15" x14ac:dyDescent="0.25">
      <c r="B276" s="1341" t="s">
        <v>584</v>
      </c>
      <c r="C276" s="1342"/>
      <c r="D276" s="1343"/>
      <c r="E276" s="1900"/>
      <c r="F276" s="1901"/>
      <c r="G276" s="1901"/>
      <c r="H276" s="1901"/>
      <c r="I276" s="1901"/>
      <c r="J276" s="1902"/>
      <c r="K276" s="217"/>
    </row>
    <row r="277" spans="1:11" ht="27" customHeight="1" x14ac:dyDescent="0.25">
      <c r="B277" s="1351" t="s">
        <v>583</v>
      </c>
      <c r="C277" s="1352"/>
      <c r="D277" s="1353"/>
      <c r="E277" s="1900"/>
      <c r="F277" s="1901"/>
      <c r="G277" s="1901"/>
      <c r="H277" s="1901"/>
      <c r="I277" s="1901"/>
      <c r="J277" s="1902"/>
      <c r="K277" s="217"/>
    </row>
    <row r="278" spans="1:11" ht="15" x14ac:dyDescent="0.25">
      <c r="B278" s="105"/>
      <c r="C278" s="105"/>
      <c r="D278" s="105"/>
      <c r="E278" s="105"/>
      <c r="F278" s="105"/>
      <c r="G278" s="105"/>
      <c r="H278" s="105"/>
      <c r="I278" s="105"/>
      <c r="J278" s="105"/>
      <c r="K278" s="105"/>
    </row>
    <row r="279" spans="1:11" ht="15" x14ac:dyDescent="0.25">
      <c r="B279" s="88" t="s">
        <v>312</v>
      </c>
      <c r="C279" s="86"/>
      <c r="D279" s="86"/>
      <c r="E279" s="86"/>
      <c r="F279" s="86"/>
      <c r="G279" s="86"/>
      <c r="H279" s="86"/>
      <c r="I279" s="86"/>
      <c r="J279" s="86"/>
      <c r="K279" s="95" t="e">
        <f>ThisPage</f>
        <v>#NAME?</v>
      </c>
    </row>
    <row r="280" spans="1:11" ht="14.25" customHeight="1" x14ac:dyDescent="0.25">
      <c r="B280" s="2037" t="s">
        <v>320</v>
      </c>
      <c r="C280" s="2037"/>
      <c r="D280" s="2037"/>
      <c r="E280" s="2037"/>
      <c r="F280" s="2037"/>
      <c r="G280" s="2037"/>
      <c r="H280" s="2037"/>
      <c r="I280" s="2037"/>
      <c r="J280" s="2037"/>
      <c r="K280" s="213"/>
    </row>
    <row r="281" spans="1:11" ht="14.25" customHeight="1" x14ac:dyDescent="0.25">
      <c r="B281" s="2037"/>
      <c r="C281" s="2037"/>
      <c r="D281" s="2037"/>
      <c r="E281" s="2037"/>
      <c r="F281" s="2037"/>
      <c r="G281" s="2037"/>
      <c r="H281" s="2037"/>
      <c r="I281" s="2037"/>
      <c r="J281" s="2037"/>
      <c r="K281" s="213"/>
    </row>
    <row r="282" spans="1:11" ht="15" x14ac:dyDescent="0.25">
      <c r="B282" s="86"/>
      <c r="C282" s="86"/>
      <c r="D282" s="86"/>
      <c r="E282" s="86"/>
      <c r="F282" s="86"/>
      <c r="G282" s="86"/>
      <c r="H282" s="86"/>
      <c r="I282" s="86"/>
      <c r="J282" s="86"/>
      <c r="K282" s="86"/>
    </row>
    <row r="283" spans="1:11" s="42" customFormat="1" ht="19.7" customHeight="1" x14ac:dyDescent="0.25">
      <c r="A283" s="146"/>
      <c r="B283" s="2001" t="s">
        <v>713</v>
      </c>
      <c r="C283" s="2001"/>
      <c r="D283" s="2001"/>
      <c r="E283" s="2001"/>
      <c r="F283" s="2001"/>
      <c r="G283" s="2001"/>
      <c r="H283" s="2001"/>
      <c r="I283" s="2001"/>
      <c r="J283" s="2001"/>
      <c r="K283" s="102" t="e">
        <f>ThisPage</f>
        <v>#NAME?</v>
      </c>
    </row>
    <row r="284" spans="1:11" ht="15" x14ac:dyDescent="0.25">
      <c r="B284" s="300"/>
      <c r="C284" s="300" t="s">
        <v>43</v>
      </c>
      <c r="D284" s="300" t="s">
        <v>42</v>
      </c>
      <c r="E284" s="2170" t="s">
        <v>443</v>
      </c>
      <c r="F284" s="1772"/>
      <c r="G284" s="300" t="s">
        <v>41</v>
      </c>
      <c r="H284" s="300" t="s">
        <v>41</v>
      </c>
      <c r="I284" s="300" t="s">
        <v>39</v>
      </c>
      <c r="J284" s="300" t="s">
        <v>519</v>
      </c>
      <c r="K284" s="218"/>
    </row>
    <row r="285" spans="1:11" ht="15" x14ac:dyDescent="0.25">
      <c r="B285" s="348" t="s">
        <v>485</v>
      </c>
      <c r="C285" s="350">
        <f>'FY 2020'!V199</f>
        <v>36</v>
      </c>
      <c r="D285" s="350">
        <f>'FY 2020'!V198</f>
        <v>24</v>
      </c>
      <c r="E285" s="2171">
        <f>'FY 2020'!V195</f>
        <v>0</v>
      </c>
      <c r="F285" s="1772"/>
      <c r="G285" s="350">
        <f>'FY 2020'!V194</f>
        <v>0</v>
      </c>
      <c r="H285" s="350"/>
      <c r="I285" s="350">
        <f>'FY 2020'!V193</f>
        <v>0</v>
      </c>
      <c r="J285" s="350">
        <f>'FY 2020'!V200</f>
        <v>60</v>
      </c>
      <c r="K285" s="351"/>
    </row>
    <row r="286" spans="1:11" ht="24" x14ac:dyDescent="0.25">
      <c r="B286" s="349" t="s">
        <v>492</v>
      </c>
      <c r="C286" s="350">
        <f>'FY 2020'!R199</f>
        <v>71</v>
      </c>
      <c r="D286" s="350">
        <f>'FY 2020'!R198</f>
        <v>27</v>
      </c>
      <c r="E286" s="2171">
        <f>'FY 2020'!R195</f>
        <v>0</v>
      </c>
      <c r="F286" s="1772"/>
      <c r="G286" s="350">
        <f>'FY 2020'!R194</f>
        <v>0</v>
      </c>
      <c r="H286" s="350"/>
      <c r="I286" s="350">
        <f>'FY 2020'!R193</f>
        <v>0</v>
      </c>
      <c r="J286" s="350">
        <f>'FY 2020'!R200</f>
        <v>98</v>
      </c>
      <c r="K286" s="351"/>
    </row>
    <row r="287" spans="1:11" ht="19.5" customHeight="1" x14ac:dyDescent="0.25">
      <c r="B287" s="1661" t="s">
        <v>491</v>
      </c>
      <c r="C287" s="1661"/>
      <c r="D287" s="425" t="s">
        <v>1</v>
      </c>
      <c r="E287" s="1811" t="s">
        <v>485</v>
      </c>
      <c r="F287" s="1811"/>
      <c r="G287" s="2164" t="s">
        <v>492</v>
      </c>
      <c r="H287" s="2165"/>
      <c r="I287" s="422" t="s">
        <v>659</v>
      </c>
      <c r="J287" s="422" t="s">
        <v>662</v>
      </c>
      <c r="K287" s="351"/>
    </row>
    <row r="288" spans="1:11" ht="15" x14ac:dyDescent="0.25">
      <c r="B288" s="2166" t="s">
        <v>517</v>
      </c>
      <c r="C288" s="2167"/>
      <c r="D288" s="311" t="s">
        <v>589</v>
      </c>
      <c r="E288" s="1312">
        <f>'FY 2020'!V196</f>
        <v>0</v>
      </c>
      <c r="F288" s="1313"/>
      <c r="G288" s="1312">
        <f>'FY 2020'!R196</f>
        <v>0</v>
      </c>
      <c r="H288" s="1313"/>
      <c r="I288" s="741"/>
      <c r="J288" s="742"/>
      <c r="K288" s="351"/>
    </row>
    <row r="289" spans="2:11" ht="15" x14ac:dyDescent="0.25">
      <c r="B289" s="2168" t="s">
        <v>518</v>
      </c>
      <c r="C289" s="2168"/>
      <c r="D289" s="311" t="s">
        <v>589</v>
      </c>
      <c r="E289" s="1311">
        <f>'FY 2020'!V193</f>
        <v>0</v>
      </c>
      <c r="F289" s="1311"/>
      <c r="G289" s="1311">
        <f>'FY 2020'!R201</f>
        <v>0</v>
      </c>
      <c r="H289" s="1311"/>
      <c r="I289" s="343">
        <v>0</v>
      </c>
      <c r="J289" s="311"/>
      <c r="K289" s="351"/>
    </row>
    <row r="290" spans="2:11" ht="15" x14ac:dyDescent="0.25">
      <c r="B290" s="86"/>
      <c r="C290" s="86"/>
      <c r="D290" s="86"/>
      <c r="E290" s="86"/>
      <c r="F290" s="86"/>
      <c r="G290" s="86"/>
      <c r="H290" s="86"/>
      <c r="I290" s="86"/>
      <c r="J290" s="86"/>
      <c r="K290" s="86"/>
    </row>
    <row r="291" spans="2:11" ht="15" x14ac:dyDescent="0.25">
      <c r="B291" s="88" t="s">
        <v>709</v>
      </c>
      <c r="C291" s="86"/>
      <c r="D291" s="86"/>
      <c r="E291" s="86"/>
      <c r="F291" s="86"/>
      <c r="G291" s="86"/>
      <c r="H291" s="86"/>
      <c r="I291" s="86"/>
      <c r="J291" s="86"/>
      <c r="K291" s="95" t="e">
        <f>ThisPage</f>
        <v>#NAME?</v>
      </c>
    </row>
    <row r="292" spans="2:11" ht="15" x14ac:dyDescent="0.25">
      <c r="B292" s="86" t="s">
        <v>444</v>
      </c>
      <c r="C292" s="86"/>
      <c r="D292" s="86"/>
      <c r="E292" s="86"/>
      <c r="F292" s="86"/>
      <c r="G292" s="86"/>
      <c r="H292" s="86"/>
      <c r="I292" s="86"/>
      <c r="J292" s="86"/>
      <c r="K292" s="86"/>
    </row>
    <row r="293" spans="2:11" ht="15" x14ac:dyDescent="0.25">
      <c r="B293" s="86"/>
      <c r="C293" s="86"/>
      <c r="D293" s="86"/>
      <c r="E293" s="86"/>
      <c r="F293" s="86"/>
      <c r="G293" s="86"/>
      <c r="H293" s="86"/>
      <c r="I293" s="86"/>
      <c r="J293" s="86"/>
      <c r="K293" s="86"/>
    </row>
    <row r="294" spans="2:11" ht="19.7" customHeight="1" x14ac:dyDescent="0.25">
      <c r="B294" s="2001" t="s">
        <v>715</v>
      </c>
      <c r="C294" s="2001"/>
      <c r="D294" s="2001"/>
      <c r="E294" s="2001"/>
      <c r="F294" s="2001"/>
      <c r="G294" s="2001"/>
      <c r="H294" s="2001"/>
      <c r="I294" s="2001"/>
      <c r="J294" s="2001"/>
      <c r="K294" s="174"/>
    </row>
    <row r="295" spans="2:11" ht="24.75" customHeight="1" x14ac:dyDescent="0.25">
      <c r="B295" s="656" t="s">
        <v>97</v>
      </c>
      <c r="C295" s="656" t="s">
        <v>96</v>
      </c>
      <c r="D295" s="656" t="s">
        <v>95</v>
      </c>
      <c r="E295" s="2101" t="s">
        <v>710</v>
      </c>
      <c r="F295" s="2102"/>
      <c r="G295" s="2102"/>
      <c r="H295" s="2102"/>
      <c r="I295" s="2103"/>
      <c r="J295" s="640" t="s">
        <v>94</v>
      </c>
      <c r="K295" s="220"/>
    </row>
    <row r="296" spans="2:11" ht="15" x14ac:dyDescent="0.25">
      <c r="B296" s="2152"/>
      <c r="C296" s="2149"/>
      <c r="D296" s="2149"/>
      <c r="E296" s="2140"/>
      <c r="F296" s="2141"/>
      <c r="G296" s="2141"/>
      <c r="H296" s="2141"/>
      <c r="I296" s="2142"/>
      <c r="J296" s="2149"/>
      <c r="K296" s="103"/>
    </row>
    <row r="297" spans="2:11" ht="15" x14ac:dyDescent="0.25">
      <c r="B297" s="2150"/>
      <c r="C297" s="2150"/>
      <c r="D297" s="2150"/>
      <c r="E297" s="2143"/>
      <c r="F297" s="2144"/>
      <c r="G297" s="2144"/>
      <c r="H297" s="2144"/>
      <c r="I297" s="2145"/>
      <c r="J297" s="2150"/>
      <c r="K297" s="103"/>
    </row>
    <row r="298" spans="2:11" ht="15" x14ac:dyDescent="0.25">
      <c r="B298" s="2150"/>
      <c r="C298" s="2150"/>
      <c r="D298" s="2150"/>
      <c r="E298" s="2143"/>
      <c r="F298" s="2144"/>
      <c r="G298" s="2144"/>
      <c r="H298" s="2144"/>
      <c r="I298" s="2145"/>
      <c r="J298" s="2150"/>
      <c r="K298" s="103"/>
    </row>
    <row r="299" spans="2:11" ht="15" x14ac:dyDescent="0.25">
      <c r="B299" s="2150"/>
      <c r="C299" s="2150"/>
      <c r="D299" s="2150"/>
      <c r="E299" s="2143"/>
      <c r="F299" s="2144"/>
      <c r="G299" s="2144"/>
      <c r="H299" s="2144"/>
      <c r="I299" s="2145"/>
      <c r="J299" s="2150"/>
      <c r="K299" s="103"/>
    </row>
    <row r="300" spans="2:11" ht="15" x14ac:dyDescent="0.25">
      <c r="B300" s="2151"/>
      <c r="C300" s="2151"/>
      <c r="D300" s="2151"/>
      <c r="E300" s="2146"/>
      <c r="F300" s="2147"/>
      <c r="G300" s="2147"/>
      <c r="H300" s="2147"/>
      <c r="I300" s="2148"/>
      <c r="J300" s="2151"/>
      <c r="K300" s="221"/>
    </row>
    <row r="301" spans="2:11" ht="15" x14ac:dyDescent="0.25">
      <c r="B301" s="86"/>
      <c r="C301" s="86"/>
      <c r="D301" s="86"/>
      <c r="E301" s="86"/>
      <c r="F301" s="86"/>
      <c r="G301" s="86"/>
      <c r="H301" s="86"/>
      <c r="I301" s="86"/>
      <c r="J301" s="86"/>
      <c r="K301" s="219"/>
    </row>
    <row r="302" spans="2:11" ht="5.25" customHeight="1" x14ac:dyDescent="0.25">
      <c r="B302" s="86"/>
      <c r="C302" s="86"/>
      <c r="D302" s="86"/>
      <c r="E302" s="86"/>
      <c r="F302" s="86"/>
      <c r="G302" s="86"/>
      <c r="H302" s="86"/>
      <c r="I302" s="86"/>
      <c r="J302" s="86"/>
      <c r="K302" s="86"/>
    </row>
    <row r="303" spans="2:11" ht="15" x14ac:dyDescent="0.25">
      <c r="B303" s="88" t="s">
        <v>313</v>
      </c>
      <c r="C303" s="86"/>
      <c r="D303" s="86"/>
      <c r="E303" s="86"/>
      <c r="F303" s="86"/>
      <c r="G303" s="86"/>
      <c r="H303" s="86"/>
      <c r="I303" s="86"/>
      <c r="J303" s="86"/>
      <c r="K303" s="95" t="e">
        <f>ThisPage</f>
        <v>#NAME?</v>
      </c>
    </row>
    <row r="304" spans="2:11" x14ac:dyDescent="0.25">
      <c r="B304" s="1434" t="s">
        <v>319</v>
      </c>
      <c r="C304" s="1434"/>
      <c r="D304" s="1434"/>
      <c r="E304" s="1434"/>
      <c r="F304" s="1434"/>
      <c r="G304" s="1434"/>
      <c r="H304" s="1434"/>
      <c r="I304" s="1434"/>
      <c r="J304" s="1434"/>
      <c r="K304" s="1434"/>
    </row>
    <row r="305" spans="2:11" x14ac:dyDescent="0.25">
      <c r="B305" s="1434"/>
      <c r="C305" s="1434"/>
      <c r="D305" s="1434"/>
      <c r="E305" s="1434"/>
      <c r="F305" s="1434"/>
      <c r="G305" s="1434"/>
      <c r="H305" s="1434"/>
      <c r="I305" s="1434"/>
      <c r="J305" s="1434"/>
      <c r="K305" s="1434"/>
    </row>
    <row r="306" spans="2:11" ht="15" x14ac:dyDescent="0.25">
      <c r="B306" s="86"/>
      <c r="C306" s="86"/>
      <c r="D306" s="86"/>
      <c r="E306" s="86"/>
      <c r="F306" s="86"/>
      <c r="G306" s="86"/>
      <c r="H306" s="86"/>
      <c r="I306" s="86"/>
      <c r="J306" s="86"/>
      <c r="K306" s="86"/>
    </row>
    <row r="307" spans="2:11" ht="19.7" customHeight="1" x14ac:dyDescent="0.25">
      <c r="B307" s="2001" t="s">
        <v>717</v>
      </c>
      <c r="C307" s="2001"/>
      <c r="D307" s="2001"/>
      <c r="E307" s="2001"/>
      <c r="F307" s="2001"/>
      <c r="G307" s="2001"/>
      <c r="H307" s="2001"/>
      <c r="I307" s="2001"/>
      <c r="J307" s="2001"/>
      <c r="K307" s="102" t="e">
        <f>ThisPage</f>
        <v>#NAME?</v>
      </c>
    </row>
    <row r="308" spans="2:11" ht="28.5" customHeight="1" x14ac:dyDescent="0.25">
      <c r="B308" s="2157" t="s">
        <v>78</v>
      </c>
      <c r="C308" s="2157"/>
      <c r="D308" s="2157" t="s">
        <v>99</v>
      </c>
      <c r="E308" s="2157"/>
      <c r="F308" s="2109" t="s">
        <v>91</v>
      </c>
      <c r="G308" s="2109"/>
      <c r="H308" s="2059" t="s">
        <v>98</v>
      </c>
      <c r="I308" s="2060"/>
      <c r="J308" s="2061"/>
      <c r="K308" s="211"/>
    </row>
    <row r="309" spans="2:11" ht="15" x14ac:dyDescent="0.25">
      <c r="B309" s="1939" t="s">
        <v>548</v>
      </c>
      <c r="C309" s="1940"/>
      <c r="D309" s="1797"/>
      <c r="E309" s="1797"/>
      <c r="F309" s="1797"/>
      <c r="G309" s="1797"/>
      <c r="H309" s="1797"/>
      <c r="I309" s="1797"/>
      <c r="J309" s="1797"/>
      <c r="K309" s="222"/>
    </row>
    <row r="310" spans="2:11" ht="15" x14ac:dyDescent="0.25">
      <c r="B310" s="1939" t="s">
        <v>247</v>
      </c>
      <c r="C310" s="1940"/>
      <c r="D310" s="1796"/>
      <c r="E310" s="1797"/>
      <c r="F310" s="1797"/>
      <c r="G310" s="1797"/>
      <c r="H310" s="2104"/>
      <c r="I310" s="1797"/>
      <c r="J310" s="1797"/>
      <c r="K310" s="222"/>
    </row>
    <row r="311" spans="2:11" ht="15" x14ac:dyDescent="0.25">
      <c r="B311" s="1939" t="s">
        <v>248</v>
      </c>
      <c r="C311" s="1940"/>
      <c r="D311" s="1797"/>
      <c r="E311" s="1797"/>
      <c r="F311" s="1797"/>
      <c r="G311" s="1797"/>
      <c r="H311" s="1797"/>
      <c r="I311" s="1797"/>
      <c r="J311" s="1797"/>
      <c r="K311" s="222"/>
    </row>
    <row r="312" spans="2:11" ht="15" x14ac:dyDescent="0.25">
      <c r="B312" s="1939" t="s">
        <v>249</v>
      </c>
      <c r="C312" s="1940"/>
      <c r="D312" s="1797"/>
      <c r="E312" s="1797"/>
      <c r="F312" s="1797"/>
      <c r="G312" s="1797"/>
      <c r="H312" s="2104"/>
      <c r="I312" s="2104"/>
      <c r="J312" s="2104"/>
      <c r="K312" s="222"/>
    </row>
    <row r="313" spans="2:11" ht="15" x14ac:dyDescent="0.25">
      <c r="B313" s="1939" t="s">
        <v>620</v>
      </c>
      <c r="C313" s="1940"/>
      <c r="D313" s="1797"/>
      <c r="E313" s="1797"/>
      <c r="F313" s="1797"/>
      <c r="G313" s="1797"/>
      <c r="H313" s="1797"/>
      <c r="I313" s="1797"/>
      <c r="J313" s="1797"/>
      <c r="K313" s="222"/>
    </row>
    <row r="314" spans="2:11" ht="15" x14ac:dyDescent="0.25">
      <c r="B314" s="86"/>
      <c r="C314" s="86"/>
      <c r="D314" s="86"/>
      <c r="E314" s="86"/>
      <c r="F314" s="86"/>
      <c r="G314" s="86"/>
      <c r="H314" s="86"/>
      <c r="I314" s="86"/>
      <c r="J314" s="86"/>
      <c r="K314" s="86"/>
    </row>
    <row r="315" spans="2:11" ht="15" x14ac:dyDescent="0.25">
      <c r="B315" s="88" t="s">
        <v>314</v>
      </c>
      <c r="C315" s="86"/>
      <c r="D315" s="86"/>
      <c r="E315" s="86"/>
      <c r="F315" s="86"/>
      <c r="G315" s="86"/>
      <c r="H315" s="86"/>
      <c r="I315" s="86"/>
      <c r="J315" s="86"/>
      <c r="K315" s="95" t="e">
        <f>ThisPage</f>
        <v>#NAME?</v>
      </c>
    </row>
    <row r="316" spans="2:11" ht="15" x14ac:dyDescent="0.25">
      <c r="B316" s="2156" t="s">
        <v>315</v>
      </c>
      <c r="C316" s="2156"/>
      <c r="D316" s="2156"/>
      <c r="E316" s="2156"/>
      <c r="F316" s="2156"/>
      <c r="G316" s="2156"/>
      <c r="H316" s="2156"/>
      <c r="I316" s="2156"/>
      <c r="J316" s="2156"/>
      <c r="K316" s="136"/>
    </row>
    <row r="317" spans="2:11" ht="15" x14ac:dyDescent="0.25">
      <c r="B317" s="2156"/>
      <c r="C317" s="2156"/>
      <c r="D317" s="2156"/>
      <c r="E317" s="2156"/>
      <c r="F317" s="2156"/>
      <c r="G317" s="2156"/>
      <c r="H317" s="2156"/>
      <c r="I317" s="2156"/>
      <c r="J317" s="2156"/>
      <c r="K317" s="219"/>
    </row>
    <row r="318" spans="2:11" ht="15" x14ac:dyDescent="0.25">
      <c r="B318" s="2001" t="s">
        <v>720</v>
      </c>
      <c r="C318" s="2001"/>
      <c r="D318" s="2001"/>
      <c r="E318" s="2001"/>
      <c r="F318" s="2001"/>
      <c r="G318" s="2001"/>
      <c r="H318" s="2001"/>
      <c r="I318" s="2001"/>
      <c r="J318" s="2001"/>
      <c r="K318" s="219"/>
    </row>
    <row r="319" spans="2:11" ht="30" x14ac:dyDescent="0.25">
      <c r="B319" s="2063" t="s">
        <v>101</v>
      </c>
      <c r="C319" s="2063"/>
      <c r="D319" s="2153" t="s">
        <v>102</v>
      </c>
      <c r="E319" s="2154"/>
      <c r="F319" s="2154"/>
      <c r="G319" s="2154"/>
      <c r="H319" s="2155"/>
      <c r="I319" s="203" t="s">
        <v>100</v>
      </c>
      <c r="J319" s="202" t="s">
        <v>103</v>
      </c>
      <c r="K319" s="223"/>
    </row>
    <row r="320" spans="2:11" ht="15" x14ac:dyDescent="0.25">
      <c r="B320" s="1583"/>
      <c r="C320" s="1585"/>
      <c r="D320" s="1586"/>
      <c r="E320" s="1674"/>
      <c r="F320" s="645"/>
      <c r="G320" s="1662"/>
      <c r="H320" s="1584"/>
      <c r="I320" s="1585"/>
      <c r="J320" s="645"/>
      <c r="K320" s="219"/>
    </row>
    <row r="321" spans="2:11" ht="15" x14ac:dyDescent="0.25">
      <c r="B321" s="1583"/>
      <c r="C321" s="1585"/>
      <c r="D321" s="1583"/>
      <c r="E321" s="1585"/>
      <c r="F321" s="648"/>
      <c r="G321" s="1905"/>
      <c r="H321" s="1906"/>
      <c r="I321" s="1907"/>
      <c r="J321" s="649"/>
      <c r="K321" s="219"/>
    </row>
    <row r="322" spans="2:11" ht="15" x14ac:dyDescent="0.25">
      <c r="B322" s="1583"/>
      <c r="C322" s="1585"/>
      <c r="D322" s="1583"/>
      <c r="E322" s="1585"/>
      <c r="F322" s="645"/>
      <c r="G322" s="1583"/>
      <c r="H322" s="1584"/>
      <c r="I322" s="1585"/>
      <c r="J322" s="645"/>
      <c r="K322" s="219"/>
    </row>
    <row r="323" spans="2:11" ht="15" x14ac:dyDescent="0.25">
      <c r="B323" s="86"/>
      <c r="C323" s="86"/>
      <c r="D323" s="86"/>
      <c r="E323" s="86"/>
      <c r="F323" s="86"/>
      <c r="G323" s="86"/>
      <c r="H323" s="86"/>
      <c r="I323" s="86"/>
      <c r="J323" s="86"/>
      <c r="K323" s="219"/>
    </row>
    <row r="324" spans="2:11" ht="15" x14ac:dyDescent="0.25">
      <c r="B324" s="51" t="s">
        <v>886</v>
      </c>
      <c r="C324" s="86"/>
      <c r="D324" s="86"/>
      <c r="E324" s="86"/>
      <c r="F324" s="86"/>
      <c r="G324" s="86"/>
      <c r="H324" s="86"/>
      <c r="I324" s="86"/>
      <c r="J324" s="86"/>
      <c r="K324" s="95" t="e">
        <f>ThisPage</f>
        <v>#NAME?</v>
      </c>
    </row>
    <row r="325" spans="2:11" ht="25.5" customHeight="1" x14ac:dyDescent="0.25">
      <c r="B325" s="1344" t="s">
        <v>859</v>
      </c>
      <c r="C325" s="1344"/>
      <c r="D325" s="1344"/>
      <c r="E325" s="1344"/>
      <c r="F325" s="1344"/>
      <c r="G325" s="1344"/>
      <c r="H325" s="1344"/>
      <c r="I325" s="1344"/>
      <c r="J325" s="1344"/>
      <c r="K325" s="1344"/>
    </row>
    <row r="326" spans="2:11" ht="30" customHeight="1" x14ac:dyDescent="0.25">
      <c r="B326" s="1450" t="s">
        <v>858</v>
      </c>
      <c r="C326" s="1450"/>
      <c r="D326" s="1450"/>
      <c r="E326" s="1450"/>
      <c r="F326" s="1450"/>
      <c r="G326" s="1450"/>
      <c r="H326" s="1450"/>
      <c r="I326" s="1450"/>
      <c r="J326" s="1450"/>
      <c r="K326" s="727"/>
    </row>
    <row r="327" spans="2:11" ht="15" x14ac:dyDescent="0.25">
      <c r="B327" s="1222" t="s">
        <v>887</v>
      </c>
      <c r="C327" s="1222"/>
      <c r="D327" s="1222"/>
      <c r="E327" s="1222"/>
      <c r="F327" s="1222"/>
      <c r="G327" s="1222"/>
      <c r="H327" s="1222"/>
      <c r="I327" s="1222"/>
      <c r="J327" s="1222"/>
      <c r="K327" s="150"/>
    </row>
    <row r="328" spans="2:11" ht="30" customHeight="1" x14ac:dyDescent="0.25">
      <c r="B328" s="1909" t="s">
        <v>860</v>
      </c>
      <c r="C328" s="1910"/>
      <c r="D328" s="1910"/>
      <c r="E328" s="1911"/>
      <c r="F328" s="1522" t="s">
        <v>550</v>
      </c>
      <c r="G328" s="1640"/>
      <c r="H328" s="1640"/>
      <c r="I328" s="1640"/>
      <c r="J328" s="1523"/>
      <c r="K328" s="367"/>
    </row>
    <row r="329" spans="2:11" ht="15" x14ac:dyDescent="0.25">
      <c r="B329" s="2112"/>
      <c r="C329" s="2113"/>
      <c r="D329" s="2113"/>
      <c r="E329" s="2114"/>
      <c r="F329" s="2115"/>
      <c r="G329" s="2116"/>
      <c r="H329" s="2116"/>
      <c r="I329" s="2116"/>
      <c r="J329" s="2117"/>
      <c r="K329" s="71"/>
    </row>
    <row r="330" spans="2:11" ht="15" x14ac:dyDescent="0.25">
      <c r="B330" s="1593"/>
      <c r="C330" s="1594"/>
      <c r="D330" s="1594"/>
      <c r="E330" s="1595"/>
      <c r="F330" s="1912"/>
      <c r="G330" s="1913"/>
      <c r="H330" s="1913"/>
      <c r="I330" s="1913"/>
      <c r="J330" s="1914"/>
      <c r="K330" s="71"/>
    </row>
    <row r="331" spans="2:11" ht="15" x14ac:dyDescent="0.25">
      <c r="B331" s="1915"/>
      <c r="C331" s="1916"/>
      <c r="D331" s="1916"/>
      <c r="E331" s="1917"/>
      <c r="F331" s="1918"/>
      <c r="G331" s="1919"/>
      <c r="H331" s="1919"/>
      <c r="I331" s="1919"/>
      <c r="J331" s="1920"/>
      <c r="K331" s="71"/>
    </row>
    <row r="332" spans="2:11" ht="17.100000000000001" customHeight="1" x14ac:dyDescent="0.25">
      <c r="B332" s="2110" t="s">
        <v>104</v>
      </c>
      <c r="C332" s="2110"/>
      <c r="D332" s="2111"/>
      <c r="E332" s="2111"/>
      <c r="F332" s="2111"/>
      <c r="G332" s="2111"/>
      <c r="H332" s="2111"/>
      <c r="I332" s="2111"/>
      <c r="J332" s="2111"/>
      <c r="K332" s="104"/>
    </row>
    <row r="333" spans="2:11" ht="15" x14ac:dyDescent="0.25">
      <c r="B333" s="86"/>
      <c r="C333" s="86"/>
      <c r="D333" s="86"/>
      <c r="E333" s="86"/>
      <c r="F333" s="86"/>
      <c r="G333" s="86"/>
      <c r="H333" s="86"/>
      <c r="I333" s="86"/>
      <c r="J333" s="86"/>
      <c r="K333" s="86"/>
    </row>
    <row r="334" spans="2:11" ht="3" customHeight="1" x14ac:dyDescent="0.25">
      <c r="B334" s="86"/>
      <c r="C334" s="86"/>
      <c r="D334" s="86"/>
      <c r="E334" s="86"/>
      <c r="F334" s="86"/>
      <c r="G334" s="86"/>
      <c r="H334" s="86"/>
      <c r="I334" s="86"/>
      <c r="J334" s="86"/>
      <c r="K334" s="86"/>
    </row>
    <row r="335" spans="2:11" ht="15" x14ac:dyDescent="0.25">
      <c r="B335" s="88" t="s">
        <v>551</v>
      </c>
      <c r="C335" s="86"/>
      <c r="D335" s="86"/>
      <c r="E335" s="86"/>
      <c r="F335" s="86"/>
      <c r="G335" s="86"/>
      <c r="H335" s="86"/>
      <c r="I335" s="86"/>
      <c r="J335" s="86"/>
      <c r="K335" s="91" t="e">
        <f>ThisPage</f>
        <v>#NAME?</v>
      </c>
    </row>
    <row r="336" spans="2:11" ht="30.75" customHeight="1" x14ac:dyDescent="0.25">
      <c r="B336" s="1291" t="s">
        <v>552</v>
      </c>
      <c r="C336" s="1291"/>
      <c r="D336" s="1291"/>
      <c r="E336" s="1291"/>
      <c r="F336" s="1291"/>
      <c r="G336" s="1291"/>
      <c r="H336" s="1291"/>
      <c r="I336" s="1291"/>
      <c r="J336" s="1291"/>
      <c r="K336" s="134"/>
    </row>
    <row r="337" spans="2:13" ht="15" x14ac:dyDescent="0.25">
      <c r="B337" s="2001" t="s">
        <v>722</v>
      </c>
      <c r="C337" s="2001"/>
      <c r="D337" s="2001"/>
      <c r="E337" s="2001"/>
      <c r="F337" s="2001"/>
      <c r="G337" s="2001"/>
      <c r="H337" s="2001"/>
      <c r="I337" s="2001"/>
      <c r="J337" s="2001"/>
      <c r="K337" s="86"/>
    </row>
    <row r="338" spans="2:13" x14ac:dyDescent="0.25">
      <c r="B338" s="1522" t="s">
        <v>553</v>
      </c>
      <c r="C338" s="1640"/>
      <c r="D338" s="1640"/>
      <c r="E338" s="1640"/>
      <c r="F338" s="1640"/>
      <c r="G338" s="1640"/>
      <c r="H338" s="1640"/>
      <c r="I338" s="1640"/>
      <c r="J338" s="1523"/>
      <c r="K338" s="369"/>
    </row>
    <row r="339" spans="2:13" ht="15" x14ac:dyDescent="0.25">
      <c r="B339" s="1615" t="s">
        <v>554</v>
      </c>
      <c r="C339" s="1616"/>
      <c r="D339" s="1616"/>
      <c r="E339" s="1617"/>
      <c r="F339" s="1789"/>
      <c r="G339" s="1790"/>
      <c r="H339" s="1790"/>
      <c r="I339" s="1790"/>
      <c r="J339" s="1791"/>
      <c r="K339" s="370"/>
    </row>
    <row r="340" spans="2:13" ht="25.5" customHeight="1" x14ac:dyDescent="0.25">
      <c r="B340" s="1003" t="s">
        <v>862</v>
      </c>
      <c r="C340" s="1618"/>
      <c r="D340" s="1618"/>
      <c r="E340" s="1619"/>
      <c r="F340" s="1789"/>
      <c r="G340" s="1790"/>
      <c r="H340" s="1790"/>
      <c r="I340" s="1790"/>
      <c r="J340" s="1791"/>
      <c r="K340" s="370"/>
    </row>
    <row r="341" spans="2:13" ht="22.5" customHeight="1" x14ac:dyDescent="0.25">
      <c r="B341" s="1003" t="s">
        <v>590</v>
      </c>
      <c r="C341" s="1618"/>
      <c r="D341" s="1618"/>
      <c r="E341" s="1619"/>
      <c r="F341" s="643"/>
      <c r="G341" s="1748"/>
      <c r="H341" s="1748"/>
      <c r="I341" s="1748"/>
      <c r="J341" s="1749"/>
      <c r="K341" s="370"/>
    </row>
    <row r="342" spans="2:13" ht="35.25" customHeight="1" x14ac:dyDescent="0.25">
      <c r="B342" s="1661" t="s">
        <v>861</v>
      </c>
      <c r="C342" s="1661"/>
      <c r="D342" s="647" t="s">
        <v>1</v>
      </c>
      <c r="E342" s="1811" t="s">
        <v>485</v>
      </c>
      <c r="F342" s="1811"/>
      <c r="G342" s="1811" t="s">
        <v>492</v>
      </c>
      <c r="H342" s="1811"/>
      <c r="I342" s="1811"/>
      <c r="J342" s="853" t="s">
        <v>863</v>
      </c>
      <c r="K342" s="370"/>
    </row>
    <row r="343" spans="2:13" ht="15" x14ac:dyDescent="0.25">
      <c r="B343" s="1545"/>
      <c r="C343" s="1546"/>
      <c r="D343" s="644"/>
      <c r="E343" s="1936"/>
      <c r="F343" s="1937"/>
      <c r="G343" s="1908"/>
      <c r="H343" s="1908"/>
      <c r="I343" s="1908"/>
      <c r="J343" s="858"/>
      <c r="K343" s="370"/>
    </row>
    <row r="344" spans="2:13" ht="15" x14ac:dyDescent="0.25">
      <c r="B344" s="86"/>
      <c r="C344" s="86"/>
      <c r="D344" s="86"/>
      <c r="E344" s="86"/>
      <c r="F344" s="86"/>
      <c r="G344" s="86"/>
      <c r="H344" s="86"/>
      <c r="I344" s="86"/>
      <c r="J344" s="86"/>
      <c r="K344" s="86"/>
    </row>
    <row r="345" spans="2:13" ht="15" x14ac:dyDescent="0.25">
      <c r="B345" s="51" t="s">
        <v>864</v>
      </c>
      <c r="C345" s="86"/>
      <c r="D345" s="86"/>
      <c r="E345" s="86"/>
      <c r="F345" s="86"/>
      <c r="G345" s="86"/>
      <c r="H345" s="86"/>
      <c r="I345" s="86"/>
      <c r="J345" s="86"/>
      <c r="K345" s="95" t="e">
        <f>ThisPage</f>
        <v>#NAME?</v>
      </c>
    </row>
    <row r="346" spans="2:13" ht="14.25" customHeight="1" x14ac:dyDescent="0.25">
      <c r="B346" s="1412" t="s">
        <v>725</v>
      </c>
      <c r="C346" s="1412"/>
      <c r="D346" s="1412"/>
      <c r="E346" s="1412"/>
      <c r="F346" s="1412"/>
      <c r="G346" s="1412"/>
      <c r="H346" s="1412"/>
      <c r="I346" s="1412"/>
      <c r="J346" s="1412"/>
      <c r="K346" s="191"/>
    </row>
    <row r="347" spans="2:13" ht="33" customHeight="1" x14ac:dyDescent="0.25">
      <c r="B347" s="1412"/>
      <c r="C347" s="1412"/>
      <c r="D347" s="1412"/>
      <c r="E347" s="1412"/>
      <c r="F347" s="1412"/>
      <c r="G347" s="1412"/>
      <c r="H347" s="1412"/>
      <c r="I347" s="1412"/>
      <c r="J347" s="1412"/>
      <c r="K347" s="191"/>
    </row>
    <row r="348" spans="2:13" ht="43.5" customHeight="1" x14ac:dyDescent="0.25">
      <c r="B348" s="1290" t="s">
        <v>915</v>
      </c>
      <c r="C348" s="1290"/>
      <c r="D348" s="1290"/>
      <c r="E348" s="1290"/>
      <c r="F348" s="1290"/>
      <c r="G348" s="1290"/>
      <c r="H348" s="1290"/>
      <c r="I348" s="1290"/>
      <c r="J348" s="1290"/>
      <c r="K348" s="1290"/>
      <c r="L348" s="1290"/>
      <c r="M348" s="1290"/>
    </row>
    <row r="349" spans="2:13" ht="32.25" customHeight="1" x14ac:dyDescent="0.25">
      <c r="B349" s="1522" t="s">
        <v>911</v>
      </c>
      <c r="C349" s="1640"/>
      <c r="D349" s="1523"/>
      <c r="E349" s="1656" t="s">
        <v>916</v>
      </c>
      <c r="F349" s="1759"/>
      <c r="G349" s="1759"/>
      <c r="H349" s="1759"/>
      <c r="I349" s="1759"/>
      <c r="J349" s="1657"/>
      <c r="K349" s="174"/>
    </row>
    <row r="350" spans="2:13" ht="15" x14ac:dyDescent="0.25">
      <c r="B350" s="1997" t="s">
        <v>917</v>
      </c>
      <c r="C350" s="1998"/>
      <c r="D350" s="1998"/>
      <c r="E350" s="2033"/>
      <c r="F350" s="2034"/>
      <c r="G350" s="2034"/>
      <c r="H350" s="2034"/>
      <c r="I350" s="2034"/>
      <c r="J350" s="2035"/>
      <c r="K350" s="71"/>
    </row>
    <row r="351" spans="2:13" ht="15" x14ac:dyDescent="0.25">
      <c r="B351" s="1997" t="s">
        <v>867</v>
      </c>
      <c r="C351" s="1998"/>
      <c r="D351" s="1998"/>
      <c r="E351" s="2033"/>
      <c r="F351" s="2034"/>
      <c r="G351" s="2034"/>
      <c r="H351" s="2034"/>
      <c r="I351" s="2034"/>
      <c r="J351" s="2035"/>
      <c r="K351" s="367"/>
    </row>
    <row r="352" spans="2:13" ht="15" x14ac:dyDescent="0.25">
      <c r="B352" s="1977" t="s">
        <v>868</v>
      </c>
      <c r="C352" s="1977"/>
      <c r="D352" s="1977"/>
      <c r="E352" s="2036"/>
      <c r="F352" s="2036"/>
      <c r="G352" s="2036"/>
      <c r="H352" s="2036"/>
      <c r="I352" s="2036"/>
      <c r="J352" s="2036"/>
      <c r="K352" s="367"/>
    </row>
    <row r="353" spans="2:11" ht="15" x14ac:dyDescent="0.25">
      <c r="B353" s="850"/>
      <c r="C353" s="850"/>
      <c r="D353" s="850"/>
      <c r="E353" s="821"/>
      <c r="F353" s="820"/>
      <c r="G353" s="820"/>
      <c r="H353" s="820"/>
      <c r="I353" s="820"/>
      <c r="J353" s="820"/>
      <c r="K353" s="367"/>
    </row>
    <row r="354" spans="2:11" ht="15" x14ac:dyDescent="0.25">
      <c r="B354" s="86"/>
      <c r="C354" s="86"/>
      <c r="D354" s="86"/>
      <c r="E354" s="86"/>
      <c r="F354" s="86"/>
      <c r="G354" s="86"/>
      <c r="H354" s="86"/>
      <c r="I354" s="86"/>
      <c r="J354" s="86"/>
      <c r="K354" s="86"/>
    </row>
    <row r="355" spans="2:11" ht="17.25" customHeight="1" x14ac:dyDescent="0.25">
      <c r="B355" s="86"/>
      <c r="C355" s="86"/>
      <c r="D355" s="86"/>
      <c r="E355" s="86"/>
      <c r="F355" s="86"/>
      <c r="G355" s="86"/>
      <c r="H355" s="86"/>
      <c r="I355" s="86"/>
      <c r="J355" s="86"/>
      <c r="K355" s="86"/>
    </row>
    <row r="356" spans="2:11" ht="17.25" customHeight="1" x14ac:dyDescent="0.25">
      <c r="B356" s="88" t="s">
        <v>317</v>
      </c>
      <c r="C356" s="86"/>
      <c r="D356" s="86"/>
      <c r="E356" s="86"/>
      <c r="F356" s="86"/>
      <c r="G356" s="86"/>
      <c r="H356" s="86"/>
      <c r="I356" s="86"/>
      <c r="J356" s="86"/>
      <c r="K356" s="95" t="e">
        <f>ThisPage</f>
        <v>#NAME?</v>
      </c>
    </row>
    <row r="357" spans="2:11" ht="15" x14ac:dyDescent="0.25">
      <c r="B357" s="2031" t="s">
        <v>747</v>
      </c>
      <c r="C357" s="2031"/>
      <c r="D357" s="2031"/>
      <c r="E357" s="2031"/>
      <c r="F357" s="2031"/>
      <c r="G357" s="2031"/>
      <c r="H357" s="2031"/>
      <c r="I357" s="2031"/>
      <c r="J357" s="2031"/>
      <c r="K357" s="2031"/>
    </row>
    <row r="358" spans="2:11" ht="15" x14ac:dyDescent="0.25">
      <c r="B358" s="86"/>
      <c r="C358" s="86"/>
      <c r="D358" s="86"/>
      <c r="E358" s="86"/>
      <c r="F358" s="86"/>
      <c r="G358" s="86"/>
      <c r="H358" s="86"/>
      <c r="I358" s="86"/>
      <c r="J358" s="86"/>
      <c r="K358" s="86"/>
    </row>
    <row r="359" spans="2:11" ht="15" x14ac:dyDescent="0.25">
      <c r="B359" s="88" t="s">
        <v>326</v>
      </c>
      <c r="C359" s="86"/>
      <c r="D359" s="86"/>
      <c r="E359" s="86"/>
      <c r="F359" s="86"/>
      <c r="G359" s="86"/>
      <c r="H359" s="86"/>
      <c r="I359" s="86"/>
      <c r="J359" s="86"/>
      <c r="K359" s="95" t="e">
        <f>ThisPage</f>
        <v>#NAME?</v>
      </c>
    </row>
    <row r="360" spans="2:11" s="45" customFormat="1" ht="30" customHeight="1" x14ac:dyDescent="0.25">
      <c r="B360" s="1344" t="s">
        <v>744</v>
      </c>
      <c r="C360" s="1344"/>
      <c r="D360" s="1344"/>
      <c r="E360" s="1344"/>
      <c r="F360" s="1344"/>
      <c r="G360" s="1344"/>
      <c r="H360" s="1344"/>
      <c r="I360" s="1344"/>
      <c r="J360" s="1344"/>
      <c r="K360" s="1344"/>
    </row>
    <row r="361" spans="2:11" ht="15" x14ac:dyDescent="0.25">
      <c r="B361" s="1683" t="s">
        <v>653</v>
      </c>
      <c r="C361" s="1684"/>
      <c r="D361" s="1684"/>
      <c r="E361" s="1684"/>
      <c r="F361" s="1684"/>
      <c r="G361" s="1685"/>
      <c r="H361" s="573" t="s">
        <v>445</v>
      </c>
      <c r="I361" s="583" t="s">
        <v>445</v>
      </c>
      <c r="J361" s="574" t="s">
        <v>230</v>
      </c>
      <c r="K361" s="49"/>
    </row>
    <row r="362" spans="2:11" ht="15" x14ac:dyDescent="0.25">
      <c r="B362" s="86"/>
      <c r="C362" s="86"/>
      <c r="D362" s="86"/>
      <c r="E362" s="86"/>
      <c r="F362" s="86"/>
      <c r="G362" s="86"/>
      <c r="H362" s="86"/>
      <c r="I362" s="86"/>
      <c r="J362" s="86"/>
      <c r="K362" s="86"/>
    </row>
    <row r="363" spans="2:11" ht="15" x14ac:dyDescent="0.25">
      <c r="B363" s="2001" t="s">
        <v>739</v>
      </c>
      <c r="C363" s="2001"/>
      <c r="D363" s="2001"/>
      <c r="E363" s="2001"/>
      <c r="F363" s="2001"/>
      <c r="G363" s="2001"/>
      <c r="H363" s="2001"/>
      <c r="I363" s="2001"/>
      <c r="J363" s="2001"/>
      <c r="K363" s="102" t="e">
        <f>ThisPage</f>
        <v>#NAME?</v>
      </c>
    </row>
    <row r="364" spans="2:11" ht="36.75" thickBot="1" x14ac:dyDescent="0.3">
      <c r="B364" s="668" t="s">
        <v>108</v>
      </c>
      <c r="C364" s="668" t="s">
        <v>593</v>
      </c>
      <c r="D364" s="668" t="s">
        <v>619</v>
      </c>
      <c r="E364" s="1996" t="s">
        <v>110</v>
      </c>
      <c r="F364" s="1996"/>
      <c r="G364" s="1996"/>
      <c r="H364" s="669"/>
      <c r="I364" s="1999" t="s">
        <v>279</v>
      </c>
      <c r="J364" s="1999"/>
      <c r="K364" s="220"/>
    </row>
    <row r="365" spans="2:11" ht="15" x14ac:dyDescent="0.25">
      <c r="B365" s="609"/>
      <c r="C365" s="596"/>
      <c r="D365" s="593"/>
      <c r="E365" s="1835"/>
      <c r="F365" s="1835"/>
      <c r="G365" s="1835"/>
      <c r="H365" s="652"/>
      <c r="I365" s="584"/>
      <c r="J365" s="585"/>
      <c r="K365" s="103"/>
    </row>
    <row r="366" spans="2:11" ht="15" x14ac:dyDescent="0.25">
      <c r="B366" s="610"/>
      <c r="C366" s="598"/>
      <c r="D366" s="594"/>
      <c r="E366" s="1835"/>
      <c r="F366" s="1835"/>
      <c r="G366" s="1835"/>
      <c r="H366" s="599"/>
      <c r="I366" s="586"/>
      <c r="J366" s="587"/>
      <c r="K366" s="103"/>
    </row>
    <row r="367" spans="2:11" ht="15" x14ac:dyDescent="0.25">
      <c r="B367" s="610"/>
      <c r="C367" s="598"/>
      <c r="D367" s="594"/>
      <c r="E367" s="2000"/>
      <c r="F367" s="2000"/>
      <c r="G367" s="2000"/>
      <c r="H367" s="600"/>
      <c r="I367" s="586"/>
      <c r="J367" s="587"/>
      <c r="K367" s="103"/>
    </row>
    <row r="368" spans="2:11" ht="15.75" thickBot="1" x14ac:dyDescent="0.3">
      <c r="B368" s="611"/>
      <c r="C368" s="602"/>
      <c r="D368" s="595"/>
      <c r="E368" s="1837"/>
      <c r="F368" s="1837"/>
      <c r="G368" s="1837"/>
      <c r="H368" s="603"/>
      <c r="I368" s="588"/>
      <c r="J368" s="589"/>
      <c r="K368" s="103"/>
    </row>
    <row r="369" spans="2:11" ht="15" x14ac:dyDescent="0.25">
      <c r="B369" s="609"/>
      <c r="C369" s="596"/>
      <c r="D369" s="593"/>
      <c r="E369" s="1835"/>
      <c r="F369" s="1835"/>
      <c r="G369" s="1835"/>
      <c r="H369" s="597"/>
      <c r="I369" s="584"/>
      <c r="J369" s="585"/>
      <c r="K369" s="103"/>
    </row>
    <row r="370" spans="2:11" ht="15" x14ac:dyDescent="0.25">
      <c r="B370" s="610"/>
      <c r="C370" s="598"/>
      <c r="D370" s="594"/>
      <c r="E370" s="1835"/>
      <c r="F370" s="1835"/>
      <c r="G370" s="1835"/>
      <c r="H370" s="599"/>
      <c r="I370" s="586"/>
      <c r="J370" s="587"/>
      <c r="K370" s="103"/>
    </row>
    <row r="371" spans="2:11" ht="15" x14ac:dyDescent="0.25">
      <c r="B371" s="610"/>
      <c r="C371" s="598"/>
      <c r="D371" s="594"/>
      <c r="E371" s="2000"/>
      <c r="F371" s="2000"/>
      <c r="G371" s="2000"/>
      <c r="H371" s="600"/>
      <c r="I371" s="586"/>
      <c r="J371" s="587"/>
      <c r="K371" s="103"/>
    </row>
    <row r="372" spans="2:11" ht="15.75" thickBot="1" x14ac:dyDescent="0.3">
      <c r="B372" s="610"/>
      <c r="C372" s="598"/>
      <c r="D372" s="594"/>
      <c r="E372" s="1835"/>
      <c r="F372" s="1835"/>
      <c r="G372" s="1835"/>
      <c r="H372" s="601"/>
      <c r="I372" s="586"/>
      <c r="J372" s="587"/>
      <c r="K372" s="103"/>
    </row>
    <row r="373" spans="2:11" ht="15" x14ac:dyDescent="0.25">
      <c r="B373" s="609"/>
      <c r="C373" s="596"/>
      <c r="D373" s="593"/>
      <c r="E373" s="1995"/>
      <c r="F373" s="1995"/>
      <c r="G373" s="1995"/>
      <c r="H373" s="597"/>
      <c r="I373" s="584"/>
      <c r="J373" s="585"/>
      <c r="K373" s="103"/>
    </row>
    <row r="374" spans="2:11" ht="15" x14ac:dyDescent="0.25">
      <c r="B374" s="610"/>
      <c r="C374" s="598"/>
      <c r="D374" s="594"/>
      <c r="E374" s="1995"/>
      <c r="F374" s="1995"/>
      <c r="G374" s="1995"/>
      <c r="H374" s="599"/>
      <c r="I374" s="586"/>
      <c r="J374" s="587"/>
      <c r="K374" s="103"/>
    </row>
    <row r="375" spans="2:11" ht="15" x14ac:dyDescent="0.25">
      <c r="B375" s="610"/>
      <c r="C375" s="598"/>
      <c r="D375" s="594"/>
      <c r="E375" s="2108"/>
      <c r="F375" s="2108"/>
      <c r="G375" s="2108"/>
      <c r="H375" s="600"/>
      <c r="I375" s="586"/>
      <c r="J375" s="587"/>
      <c r="K375" s="103"/>
    </row>
    <row r="376" spans="2:11" ht="15" x14ac:dyDescent="0.25">
      <c r="B376" s="610"/>
      <c r="C376" s="598"/>
      <c r="D376" s="594"/>
      <c r="E376" s="1995"/>
      <c r="F376" s="1995"/>
      <c r="G376" s="1995"/>
      <c r="H376" s="601"/>
      <c r="I376" s="586"/>
      <c r="J376" s="587"/>
      <c r="K376" s="103"/>
    </row>
    <row r="377" spans="2:11" ht="15.75" thickBot="1" x14ac:dyDescent="0.3">
      <c r="B377" s="611"/>
      <c r="C377" s="602"/>
      <c r="D377" s="595"/>
      <c r="E377" s="2032"/>
      <c r="F377" s="2032"/>
      <c r="G377" s="2032"/>
      <c r="H377" s="603"/>
      <c r="I377" s="588"/>
      <c r="J377" s="589"/>
      <c r="K377" s="103"/>
    </row>
    <row r="378" spans="2:11" ht="15" x14ac:dyDescent="0.25">
      <c r="B378" s="106"/>
      <c r="C378" s="106"/>
      <c r="D378" s="106"/>
      <c r="E378" s="106"/>
      <c r="F378" s="106"/>
      <c r="G378" s="106"/>
      <c r="H378" s="106"/>
      <c r="I378" s="106"/>
      <c r="J378" s="106"/>
      <c r="K378" s="106"/>
    </row>
    <row r="379" spans="2:11" ht="15" x14ac:dyDescent="0.25">
      <c r="B379" s="653"/>
      <c r="C379" s="653"/>
      <c r="D379" s="653"/>
      <c r="E379" s="653"/>
      <c r="F379" s="653"/>
      <c r="G379" s="653"/>
      <c r="H379" s="653"/>
      <c r="I379" s="653"/>
      <c r="J379" s="653"/>
      <c r="K379" s="653"/>
    </row>
    <row r="380" spans="2:11" ht="15" x14ac:dyDescent="0.25">
      <c r="B380" s="653"/>
      <c r="C380" s="653"/>
      <c r="D380" s="653"/>
      <c r="E380" s="653"/>
      <c r="F380" s="653"/>
      <c r="G380" s="653"/>
      <c r="H380" s="653"/>
      <c r="I380" s="653"/>
      <c r="J380" s="653"/>
      <c r="K380" s="653"/>
    </row>
    <row r="381" spans="2:11" ht="15" x14ac:dyDescent="0.25">
      <c r="B381" s="653"/>
      <c r="C381" s="653"/>
      <c r="D381" s="653"/>
      <c r="E381" s="653"/>
      <c r="F381" s="653"/>
      <c r="G381" s="653"/>
      <c r="H381" s="653"/>
      <c r="I381" s="653"/>
      <c r="J381" s="653"/>
      <c r="K381" s="653"/>
    </row>
    <row r="382" spans="2:11" ht="15" x14ac:dyDescent="0.25">
      <c r="B382" s="88" t="s">
        <v>328</v>
      </c>
      <c r="C382" s="86"/>
      <c r="D382" s="86"/>
      <c r="E382" s="86"/>
      <c r="F382" s="86"/>
      <c r="G382" s="86"/>
      <c r="H382" s="86"/>
      <c r="I382" s="86"/>
      <c r="J382" s="86"/>
      <c r="K382" s="95" t="e">
        <f>ThisPage</f>
        <v>#NAME?</v>
      </c>
    </row>
    <row r="383" spans="2:11" ht="24.75" customHeight="1" x14ac:dyDescent="0.25">
      <c r="B383" s="1344" t="s">
        <v>754</v>
      </c>
      <c r="C383" s="1344"/>
      <c r="D383" s="1344"/>
      <c r="E383" s="1344"/>
      <c r="F383" s="1344"/>
      <c r="G383" s="1344"/>
      <c r="H383" s="1344"/>
      <c r="I383" s="1344"/>
      <c r="J383" s="1344"/>
      <c r="K383" s="1344"/>
    </row>
    <row r="384" spans="2:11" ht="15" x14ac:dyDescent="0.25">
      <c r="B384" s="1683" t="s">
        <v>654</v>
      </c>
      <c r="C384" s="1684"/>
      <c r="D384" s="1684"/>
      <c r="E384" s="1684"/>
      <c r="F384" s="1684"/>
      <c r="G384" s="1685"/>
      <c r="H384" s="573" t="s">
        <v>445</v>
      </c>
      <c r="I384" s="583" t="s">
        <v>445</v>
      </c>
      <c r="J384" s="574" t="s">
        <v>230</v>
      </c>
      <c r="K384" s="49"/>
    </row>
    <row r="385" spans="2:11" ht="15" x14ac:dyDescent="0.25">
      <c r="B385" s="107"/>
      <c r="C385" s="107"/>
      <c r="D385" s="107"/>
      <c r="E385" s="107"/>
      <c r="F385" s="107"/>
      <c r="G385" s="107"/>
      <c r="H385" s="107"/>
      <c r="I385" s="86"/>
      <c r="J385" s="86"/>
      <c r="K385" s="86"/>
    </row>
    <row r="386" spans="2:11" ht="15" x14ac:dyDescent="0.25">
      <c r="B386" s="2001" t="s">
        <v>740</v>
      </c>
      <c r="C386" s="2001"/>
      <c r="D386" s="2001"/>
      <c r="E386" s="2001"/>
      <c r="F386" s="2001"/>
      <c r="G386" s="2001"/>
      <c r="H386" s="2001"/>
      <c r="I386" s="2001"/>
      <c r="J386" s="2001"/>
      <c r="K386" s="102" t="e">
        <f>ThisPage</f>
        <v>#NAME?</v>
      </c>
    </row>
    <row r="387" spans="2:11" ht="36.75" thickBot="1" x14ac:dyDescent="0.3">
      <c r="B387" s="668" t="s">
        <v>108</v>
      </c>
      <c r="C387" s="668" t="s">
        <v>593</v>
      </c>
      <c r="D387" s="668" t="s">
        <v>619</v>
      </c>
      <c r="E387" s="1996" t="s">
        <v>110</v>
      </c>
      <c r="F387" s="1996"/>
      <c r="G387" s="1996"/>
      <c r="H387" s="669"/>
      <c r="I387" s="1999" t="s">
        <v>279</v>
      </c>
      <c r="J387" s="1999"/>
      <c r="K387" s="220"/>
    </row>
    <row r="388" spans="2:11" ht="15" x14ac:dyDescent="0.25">
      <c r="B388" s="609"/>
      <c r="C388" s="596"/>
      <c r="D388" s="593"/>
      <c r="E388" s="1951"/>
      <c r="F388" s="1951"/>
      <c r="G388" s="1951"/>
      <c r="H388" s="666"/>
      <c r="I388" s="584"/>
      <c r="J388" s="585"/>
      <c r="K388" s="103"/>
    </row>
    <row r="389" spans="2:11" ht="15" x14ac:dyDescent="0.25">
      <c r="B389" s="610"/>
      <c r="C389" s="598"/>
      <c r="D389" s="594"/>
      <c r="E389" s="1836"/>
      <c r="F389" s="1836"/>
      <c r="G389" s="1836"/>
      <c r="H389" s="665"/>
      <c r="I389" s="586"/>
      <c r="J389" s="587"/>
      <c r="K389" s="103"/>
    </row>
    <row r="390" spans="2:11" ht="15" x14ac:dyDescent="0.25">
      <c r="B390" s="610"/>
      <c r="C390" s="598"/>
      <c r="D390" s="594"/>
      <c r="E390" s="1835"/>
      <c r="F390" s="1835"/>
      <c r="G390" s="1835"/>
      <c r="H390" s="665"/>
      <c r="I390" s="586"/>
      <c r="J390" s="587"/>
      <c r="K390" s="103"/>
    </row>
    <row r="391" spans="2:11" ht="15" x14ac:dyDescent="0.25">
      <c r="B391" s="610"/>
      <c r="C391" s="598"/>
      <c r="D391" s="594"/>
      <c r="E391" s="1835"/>
      <c r="F391" s="1835"/>
      <c r="G391" s="1835"/>
      <c r="H391" s="665"/>
      <c r="I391" s="586"/>
      <c r="J391" s="587"/>
      <c r="K391" s="103"/>
    </row>
    <row r="392" spans="2:11" ht="15.75" thickBot="1" x14ac:dyDescent="0.3">
      <c r="B392" s="611"/>
      <c r="C392" s="602"/>
      <c r="D392" s="595"/>
      <c r="E392" s="2105"/>
      <c r="F392" s="2105"/>
      <c r="G392" s="2105"/>
      <c r="H392" s="667"/>
      <c r="I392" s="588"/>
      <c r="J392" s="589"/>
      <c r="K392" s="103"/>
    </row>
    <row r="393" spans="2:11" ht="15" x14ac:dyDescent="0.25">
      <c r="B393" s="609"/>
      <c r="C393" s="596"/>
      <c r="D393" s="593"/>
      <c r="E393" s="1951"/>
      <c r="F393" s="1951"/>
      <c r="G393" s="1951"/>
      <c r="H393" s="666"/>
      <c r="I393" s="584"/>
      <c r="J393" s="585"/>
      <c r="K393" s="103"/>
    </row>
    <row r="394" spans="2:11" ht="15" x14ac:dyDescent="0.25">
      <c r="B394" s="610"/>
      <c r="C394" s="598"/>
      <c r="D394" s="594"/>
      <c r="E394" s="1836"/>
      <c r="F394" s="1836"/>
      <c r="G394" s="1836"/>
      <c r="H394" s="665"/>
      <c r="I394" s="586"/>
      <c r="J394" s="587"/>
      <c r="K394" s="103"/>
    </row>
    <row r="395" spans="2:11" ht="15" x14ac:dyDescent="0.25">
      <c r="B395" s="610"/>
      <c r="C395" s="598"/>
      <c r="D395" s="594"/>
      <c r="E395" s="1836"/>
      <c r="F395" s="1836"/>
      <c r="G395" s="1836"/>
      <c r="H395" s="665"/>
      <c r="I395" s="586"/>
      <c r="J395" s="587"/>
      <c r="K395" s="103"/>
    </row>
    <row r="396" spans="2:11" ht="15" x14ac:dyDescent="0.25">
      <c r="B396" s="610"/>
      <c r="C396" s="598"/>
      <c r="D396" s="594"/>
      <c r="E396" s="1835"/>
      <c r="F396" s="1835"/>
      <c r="G396" s="1835"/>
      <c r="H396" s="665"/>
      <c r="I396" s="586"/>
      <c r="J396" s="587"/>
      <c r="K396" s="103"/>
    </row>
    <row r="397" spans="2:11" ht="15.75" thickBot="1" x14ac:dyDescent="0.3">
      <c r="B397" s="611"/>
      <c r="C397" s="602"/>
      <c r="D397" s="595"/>
      <c r="E397" s="2105"/>
      <c r="F397" s="2105"/>
      <c r="G397" s="2105"/>
      <c r="H397" s="667"/>
      <c r="I397" s="588"/>
      <c r="J397" s="589"/>
      <c r="K397" s="103"/>
    </row>
    <row r="398" spans="2:11" ht="15" x14ac:dyDescent="0.25">
      <c r="B398" s="609"/>
      <c r="C398" s="596"/>
      <c r="D398" s="593"/>
      <c r="E398" s="2107"/>
      <c r="F398" s="2107"/>
      <c r="G398" s="2107"/>
      <c r="H398" s="666"/>
      <c r="I398" s="584"/>
      <c r="J398" s="585"/>
      <c r="K398" s="103"/>
    </row>
    <row r="399" spans="2:11" ht="15" x14ac:dyDescent="0.25">
      <c r="B399" s="610"/>
      <c r="C399" s="598"/>
      <c r="D399" s="594"/>
      <c r="E399" s="2108"/>
      <c r="F399" s="2108"/>
      <c r="G399" s="2108"/>
      <c r="H399" s="665"/>
      <c r="I399" s="586"/>
      <c r="J399" s="587"/>
      <c r="K399" s="103"/>
    </row>
    <row r="400" spans="2:11" ht="15" x14ac:dyDescent="0.25">
      <c r="B400" s="610"/>
      <c r="C400" s="598"/>
      <c r="D400" s="594"/>
      <c r="E400" s="1995"/>
      <c r="F400" s="1995"/>
      <c r="G400" s="1995"/>
      <c r="H400" s="665"/>
      <c r="I400" s="586"/>
      <c r="J400" s="587"/>
      <c r="K400" s="103"/>
    </row>
    <row r="401" spans="2:11" ht="15" x14ac:dyDescent="0.25">
      <c r="B401" s="610"/>
      <c r="C401" s="598"/>
      <c r="D401" s="594"/>
      <c r="E401" s="1995"/>
      <c r="F401" s="1995"/>
      <c r="G401" s="1995"/>
      <c r="H401" s="665"/>
      <c r="I401" s="586"/>
      <c r="J401" s="587"/>
      <c r="K401" s="103"/>
    </row>
    <row r="402" spans="2:11" ht="15.75" thickBot="1" x14ac:dyDescent="0.3">
      <c r="B402" s="611"/>
      <c r="C402" s="602"/>
      <c r="D402" s="595"/>
      <c r="E402" s="2106"/>
      <c r="F402" s="2106"/>
      <c r="G402" s="2106"/>
      <c r="H402" s="667"/>
      <c r="I402" s="588"/>
      <c r="J402" s="589"/>
      <c r="K402" s="103"/>
    </row>
    <row r="403" spans="2:11" ht="15" x14ac:dyDescent="0.25">
      <c r="B403" s="653"/>
      <c r="C403" s="653"/>
      <c r="D403" s="653"/>
      <c r="E403" s="653"/>
      <c r="F403" s="653"/>
      <c r="G403" s="653"/>
      <c r="H403" s="653"/>
      <c r="I403" s="653"/>
      <c r="J403" s="653"/>
      <c r="K403" s="106"/>
    </row>
    <row r="404" spans="2:11" ht="15" x14ac:dyDescent="0.25">
      <c r="B404" s="2006"/>
      <c r="C404" s="2006"/>
      <c r="D404" s="2006"/>
      <c r="E404" s="2006"/>
      <c r="F404" s="2006"/>
      <c r="G404" s="653"/>
      <c r="H404" s="653"/>
      <c r="I404" s="653"/>
      <c r="J404" s="653"/>
      <c r="K404" s="106"/>
    </row>
    <row r="405" spans="2:11" ht="15" x14ac:dyDescent="0.25">
      <c r="B405" s="86" t="s">
        <v>294</v>
      </c>
      <c r="C405" s="86"/>
      <c r="D405" s="86"/>
      <c r="E405" s="86"/>
      <c r="F405" s="86"/>
      <c r="G405" s="86"/>
      <c r="H405" s="86"/>
      <c r="I405" s="653"/>
      <c r="J405" s="653"/>
      <c r="K405" s="106"/>
    </row>
    <row r="406" spans="2:11" ht="15" x14ac:dyDescent="0.25">
      <c r="B406" s="653"/>
      <c r="C406" s="653"/>
      <c r="D406" s="653"/>
      <c r="E406" s="653"/>
      <c r="F406" s="653"/>
      <c r="G406" s="653"/>
      <c r="H406" s="653"/>
      <c r="I406" s="653"/>
      <c r="J406" s="653"/>
      <c r="K406" s="106"/>
    </row>
    <row r="407" spans="2:11" ht="15" x14ac:dyDescent="0.25">
      <c r="B407" s="106"/>
      <c r="C407" s="106"/>
      <c r="D407" s="106"/>
      <c r="E407" s="106"/>
      <c r="F407" s="106"/>
      <c r="G407" s="106"/>
      <c r="H407" s="106"/>
      <c r="I407" s="106"/>
      <c r="J407" s="106"/>
      <c r="K407" s="106"/>
    </row>
    <row r="408" spans="2:11" ht="15" x14ac:dyDescent="0.25">
      <c r="B408" s="106"/>
      <c r="C408" s="106"/>
      <c r="D408" s="106"/>
      <c r="E408" s="106"/>
      <c r="F408" s="106"/>
      <c r="G408" s="106"/>
      <c r="H408" s="106"/>
      <c r="I408" s="106"/>
      <c r="J408" s="106"/>
      <c r="K408" s="106"/>
    </row>
    <row r="409" spans="2:11" ht="15" x14ac:dyDescent="0.25">
      <c r="B409" s="88" t="s">
        <v>324</v>
      </c>
      <c r="C409" s="86"/>
      <c r="D409" s="86"/>
      <c r="E409" s="86"/>
      <c r="F409" s="86"/>
      <c r="G409" s="86"/>
      <c r="H409" s="86"/>
      <c r="I409" s="86"/>
      <c r="J409" s="86"/>
      <c r="K409" s="95" t="e">
        <f>ThisPage</f>
        <v>#NAME?</v>
      </c>
    </row>
    <row r="410" spans="2:11" ht="15" x14ac:dyDescent="0.25">
      <c r="B410" s="2031" t="s">
        <v>743</v>
      </c>
      <c r="C410" s="2031"/>
      <c r="D410" s="2031"/>
      <c r="E410" s="2031"/>
      <c r="F410" s="2031"/>
      <c r="G410" s="2031"/>
      <c r="H410" s="2031"/>
      <c r="I410" s="2031"/>
      <c r="J410" s="2031"/>
      <c r="K410" s="2031"/>
    </row>
    <row r="411" spans="2:11" s="785" customFormat="1" ht="15" customHeight="1" x14ac:dyDescent="0.25"/>
    <row r="412" spans="2:11" ht="15" x14ac:dyDescent="0.25">
      <c r="B412" s="86" t="s">
        <v>732</v>
      </c>
      <c r="C412" s="86"/>
      <c r="D412" s="86"/>
      <c r="E412" s="86"/>
      <c r="F412" s="86"/>
      <c r="G412" s="86"/>
      <c r="H412" s="86"/>
      <c r="I412" s="86"/>
      <c r="J412" s="86"/>
      <c r="K412" s="86"/>
    </row>
    <row r="413" spans="2:11" ht="15" x14ac:dyDescent="0.25">
      <c r="B413" s="1985" t="s">
        <v>113</v>
      </c>
      <c r="C413" s="1985"/>
      <c r="D413" s="2059" t="s">
        <v>111</v>
      </c>
      <c r="E413" s="2060"/>
      <c r="F413" s="2060"/>
      <c r="G413" s="2061"/>
      <c r="H413" s="2059" t="s">
        <v>449</v>
      </c>
      <c r="I413" s="2060"/>
      <c r="J413" s="2061"/>
      <c r="K413" s="225"/>
    </row>
    <row r="414" spans="2:11" ht="19.5" customHeight="1" x14ac:dyDescent="0.25">
      <c r="B414" s="1985" t="s">
        <v>114</v>
      </c>
      <c r="C414" s="1985"/>
      <c r="D414" s="1586"/>
      <c r="E414" s="1587"/>
      <c r="F414" s="1587"/>
      <c r="G414" s="1674"/>
      <c r="H414" s="1582"/>
      <c r="I414" s="1582"/>
      <c r="J414" s="1582"/>
      <c r="K414" s="226"/>
    </row>
    <row r="415" spans="2:11" ht="18" customHeight="1" x14ac:dyDescent="0.25">
      <c r="B415" s="1985" t="s">
        <v>287</v>
      </c>
      <c r="C415" s="1985"/>
      <c r="D415" s="1586"/>
      <c r="E415" s="1587"/>
      <c r="F415" s="1587"/>
      <c r="G415" s="1674"/>
      <c r="H415" s="1582"/>
      <c r="I415" s="1582"/>
      <c r="J415" s="1582"/>
      <c r="K415" s="226"/>
    </row>
    <row r="416" spans="2:11" ht="22.5" customHeight="1" x14ac:dyDescent="0.25">
      <c r="B416" s="1985" t="s">
        <v>288</v>
      </c>
      <c r="C416" s="1985"/>
      <c r="D416" s="1586"/>
      <c r="E416" s="1587"/>
      <c r="F416" s="1587"/>
      <c r="G416" s="1674"/>
      <c r="H416" s="1582"/>
      <c r="I416" s="1582"/>
      <c r="J416" s="1582"/>
      <c r="K416" s="226"/>
    </row>
    <row r="417" spans="2:11" ht="15" x14ac:dyDescent="0.25">
      <c r="B417" s="86"/>
      <c r="C417" s="86"/>
      <c r="D417" s="86"/>
      <c r="E417" s="86"/>
      <c r="F417" s="86"/>
      <c r="G417" s="86"/>
      <c r="H417" s="86"/>
      <c r="I417" s="86"/>
      <c r="J417" s="86"/>
      <c r="K417" s="86"/>
    </row>
    <row r="418" spans="2:11" ht="15" x14ac:dyDescent="0.25">
      <c r="B418" s="2001" t="s">
        <v>734</v>
      </c>
      <c r="C418" s="2001"/>
      <c r="D418" s="2001"/>
      <c r="E418" s="2001"/>
      <c r="F418" s="2001"/>
      <c r="G418" s="2001"/>
      <c r="H418" s="2001"/>
      <c r="I418" s="2001"/>
      <c r="J418" s="2025"/>
      <c r="K418" s="102" t="e">
        <f>ThisPage</f>
        <v>#NAME?</v>
      </c>
    </row>
    <row r="419" spans="2:11" ht="36" x14ac:dyDescent="0.25">
      <c r="B419" s="650" t="s">
        <v>108</v>
      </c>
      <c r="C419" s="650" t="s">
        <v>595</v>
      </c>
      <c r="D419" s="1989" t="s">
        <v>596</v>
      </c>
      <c r="E419" s="1989"/>
      <c r="F419" s="1884" t="s">
        <v>750</v>
      </c>
      <c r="G419" s="2026"/>
      <c r="H419" s="2026"/>
      <c r="I419" s="2027"/>
      <c r="J419" s="650" t="s">
        <v>751</v>
      </c>
      <c r="K419" s="1990"/>
    </row>
    <row r="420" spans="2:11" ht="15" x14ac:dyDescent="0.25">
      <c r="B420" s="2028"/>
      <c r="C420" s="641"/>
      <c r="D420" s="1987"/>
      <c r="E420" s="1987"/>
      <c r="F420" s="1294"/>
      <c r="G420" s="1256"/>
      <c r="H420" s="1256"/>
      <c r="I420" s="1257"/>
      <c r="J420" s="641"/>
      <c r="K420" s="1990"/>
    </row>
    <row r="421" spans="2:11" ht="15" x14ac:dyDescent="0.25">
      <c r="B421" s="2029"/>
      <c r="C421" s="641"/>
      <c r="D421" s="1987"/>
      <c r="E421" s="1987"/>
      <c r="F421" s="1294"/>
      <c r="G421" s="1256"/>
      <c r="H421" s="1256"/>
      <c r="I421" s="1257"/>
      <c r="J421" s="641"/>
      <c r="K421" s="1990"/>
    </row>
    <row r="422" spans="2:11" ht="15" x14ac:dyDescent="0.25">
      <c r="B422" s="2029"/>
      <c r="C422" s="641"/>
      <c r="D422" s="1987"/>
      <c r="E422" s="1987"/>
      <c r="F422" s="1294"/>
      <c r="G422" s="1256"/>
      <c r="H422" s="1256"/>
      <c r="I422" s="1257"/>
      <c r="J422" s="641"/>
      <c r="K422" s="1990"/>
    </row>
    <row r="423" spans="2:11" ht="15" x14ac:dyDescent="0.25">
      <c r="B423" s="2029"/>
      <c r="C423" s="641"/>
      <c r="D423" s="1987"/>
      <c r="E423" s="1987"/>
      <c r="F423" s="1294"/>
      <c r="G423" s="1256"/>
      <c r="H423" s="1256"/>
      <c r="I423" s="1257"/>
      <c r="J423" s="641"/>
      <c r="K423" s="1990"/>
    </row>
    <row r="424" spans="2:11" ht="15" x14ac:dyDescent="0.25">
      <c r="B424" s="2029"/>
      <c r="C424" s="641"/>
      <c r="D424" s="1987"/>
      <c r="E424" s="1987"/>
      <c r="F424" s="1294"/>
      <c r="G424" s="1256"/>
      <c r="H424" s="1256"/>
      <c r="I424" s="1257"/>
      <c r="J424" s="641"/>
      <c r="K424" s="1990"/>
    </row>
    <row r="425" spans="2:11" ht="15" x14ac:dyDescent="0.25">
      <c r="B425" s="2029"/>
      <c r="C425" s="641"/>
      <c r="D425" s="1987"/>
      <c r="E425" s="1987"/>
      <c r="F425" s="1294"/>
      <c r="G425" s="1256"/>
      <c r="H425" s="1256"/>
      <c r="I425" s="1257"/>
      <c r="J425" s="641"/>
      <c r="K425" s="1990"/>
    </row>
    <row r="426" spans="2:11" ht="15" x14ac:dyDescent="0.25">
      <c r="B426" s="2029"/>
      <c r="C426" s="641"/>
      <c r="D426" s="1987"/>
      <c r="E426" s="1987"/>
      <c r="F426" s="1294"/>
      <c r="G426" s="1256"/>
      <c r="H426" s="1256"/>
      <c r="I426" s="1257"/>
      <c r="J426" s="641"/>
      <c r="K426" s="1990"/>
    </row>
    <row r="427" spans="2:11" ht="15" x14ac:dyDescent="0.25">
      <c r="B427" s="2030"/>
      <c r="C427" s="641"/>
      <c r="D427" s="1987"/>
      <c r="E427" s="1987"/>
      <c r="F427" s="1294"/>
      <c r="G427" s="1256"/>
      <c r="H427" s="1256"/>
      <c r="I427" s="1257"/>
      <c r="J427" s="641"/>
      <c r="K427" s="1990"/>
    </row>
    <row r="428" spans="2:11" ht="15" x14ac:dyDescent="0.25">
      <c r="B428" s="86"/>
      <c r="C428" s="86"/>
      <c r="D428" s="86"/>
      <c r="E428" s="86"/>
      <c r="F428" s="86"/>
      <c r="G428" s="86"/>
      <c r="H428" s="86"/>
      <c r="I428" s="86"/>
      <c r="J428" s="86"/>
      <c r="K428" s="86"/>
    </row>
    <row r="429" spans="2:11" ht="15" x14ac:dyDescent="0.25">
      <c r="B429" s="88" t="s">
        <v>325</v>
      </c>
      <c r="C429" s="86"/>
      <c r="D429" s="86"/>
      <c r="E429" s="86"/>
      <c r="F429" s="86"/>
      <c r="G429" s="86"/>
      <c r="H429" s="86"/>
      <c r="I429" s="86"/>
      <c r="J429" s="86"/>
      <c r="K429" s="95" t="e">
        <f>ThisPage</f>
        <v>#NAME?</v>
      </c>
    </row>
    <row r="430" spans="2:11" ht="15" x14ac:dyDescent="0.25">
      <c r="B430" s="1434" t="s">
        <v>737</v>
      </c>
      <c r="C430" s="1434"/>
      <c r="D430" s="1434"/>
      <c r="E430" s="1434"/>
      <c r="F430" s="1434"/>
      <c r="G430" s="1434"/>
      <c r="H430" s="1434"/>
      <c r="I430" s="1434"/>
      <c r="J430" s="1434"/>
      <c r="K430" s="1434"/>
    </row>
    <row r="431" spans="2:11" ht="15" x14ac:dyDescent="0.25">
      <c r="B431" s="1456" t="s">
        <v>654</v>
      </c>
      <c r="C431" s="1457"/>
      <c r="D431" s="1457"/>
      <c r="E431" s="1457"/>
      <c r="F431" s="1457"/>
      <c r="G431" s="1681"/>
      <c r="H431" s="1456" t="s">
        <v>655</v>
      </c>
      <c r="I431" s="1457"/>
      <c r="J431" s="1681"/>
      <c r="K431" s="86"/>
    </row>
    <row r="432" spans="2:11" ht="15" x14ac:dyDescent="0.25">
      <c r="B432" s="86"/>
      <c r="C432" s="86"/>
      <c r="D432" s="86"/>
      <c r="E432" s="86"/>
      <c r="F432" s="86"/>
      <c r="G432" s="86"/>
      <c r="H432" s="86"/>
      <c r="I432" s="86"/>
      <c r="J432" s="86"/>
      <c r="K432" s="86"/>
    </row>
    <row r="433" spans="2:11" ht="15" x14ac:dyDescent="0.25">
      <c r="B433" s="2001" t="s">
        <v>738</v>
      </c>
      <c r="C433" s="2001"/>
      <c r="D433" s="2001"/>
      <c r="E433" s="2001"/>
      <c r="F433" s="2001"/>
      <c r="G433" s="2001"/>
      <c r="H433" s="2001"/>
      <c r="I433" s="2001"/>
      <c r="J433" s="2001"/>
      <c r="K433" s="102" t="e">
        <f>ThisPage</f>
        <v>#NAME?</v>
      </c>
    </row>
    <row r="434" spans="2:11" ht="15" x14ac:dyDescent="0.25">
      <c r="B434" s="1989" t="s">
        <v>108</v>
      </c>
      <c r="C434" s="1989"/>
      <c r="D434" s="1989" t="s">
        <v>115</v>
      </c>
      <c r="E434" s="1989"/>
      <c r="F434" s="1989" t="s">
        <v>118</v>
      </c>
      <c r="G434" s="1989"/>
      <c r="H434" s="662" t="s">
        <v>187</v>
      </c>
      <c r="I434" s="663"/>
      <c r="J434" s="664"/>
      <c r="K434" s="225"/>
    </row>
    <row r="435" spans="2:11" ht="15" x14ac:dyDescent="0.25">
      <c r="B435" s="2158"/>
      <c r="C435" s="2159"/>
      <c r="D435" s="1668"/>
      <c r="E435" s="1669"/>
      <c r="F435" s="752"/>
      <c r="G435" s="753"/>
      <c r="H435" s="210"/>
      <c r="I435" s="1988"/>
      <c r="J435" s="1669"/>
      <c r="K435" s="225"/>
    </row>
    <row r="436" spans="2:11" ht="15" x14ac:dyDescent="0.25">
      <c r="B436" s="2158"/>
      <c r="C436" s="2159"/>
      <c r="D436" s="1668"/>
      <c r="E436" s="1669"/>
      <c r="F436" s="753"/>
      <c r="G436" s="753"/>
      <c r="H436" s="210"/>
      <c r="I436" s="1988"/>
      <c r="J436" s="1669"/>
      <c r="K436" s="225"/>
    </row>
    <row r="437" spans="2:11" ht="15" x14ac:dyDescent="0.25">
      <c r="B437" s="2158"/>
      <c r="C437" s="2159"/>
      <c r="D437" s="1668"/>
      <c r="E437" s="1669"/>
      <c r="F437" s="753"/>
      <c r="G437" s="753"/>
      <c r="H437" s="210"/>
      <c r="I437" s="1988"/>
      <c r="J437" s="1669"/>
      <c r="K437" s="225"/>
    </row>
    <row r="438" spans="2:11" ht="15" x14ac:dyDescent="0.25">
      <c r="B438" s="2158"/>
      <c r="C438" s="2159"/>
      <c r="D438" s="1668"/>
      <c r="E438" s="1669"/>
      <c r="F438" s="753"/>
      <c r="G438" s="753"/>
      <c r="H438" s="210"/>
      <c r="I438" s="1988"/>
      <c r="J438" s="1669"/>
      <c r="K438" s="225"/>
    </row>
    <row r="439" spans="2:11" ht="15" x14ac:dyDescent="0.25">
      <c r="B439" s="2158"/>
      <c r="C439" s="2159"/>
      <c r="D439" s="1668"/>
      <c r="E439" s="1669"/>
      <c r="F439" s="753"/>
      <c r="G439" s="753"/>
      <c r="H439" s="210"/>
      <c r="I439" s="1988"/>
      <c r="J439" s="1669"/>
      <c r="K439" s="225"/>
    </row>
    <row r="440" spans="2:11" ht="15" x14ac:dyDescent="0.25">
      <c r="B440" s="2158"/>
      <c r="C440" s="2159"/>
      <c r="D440" s="1668"/>
      <c r="E440" s="1669"/>
      <c r="F440" s="753"/>
      <c r="G440" s="753"/>
      <c r="H440" s="210"/>
      <c r="I440" s="1988"/>
      <c r="J440" s="1669"/>
      <c r="K440" s="225"/>
    </row>
    <row r="441" spans="2:11" ht="15" x14ac:dyDescent="0.25">
      <c r="B441" s="2158"/>
      <c r="C441" s="2159"/>
      <c r="D441" s="1668"/>
      <c r="E441" s="1669"/>
      <c r="F441" s="753"/>
      <c r="G441" s="753"/>
      <c r="H441" s="210"/>
      <c r="I441" s="1988"/>
      <c r="J441" s="1669"/>
      <c r="K441" s="225"/>
    </row>
    <row r="442" spans="2:11" ht="15" x14ac:dyDescent="0.25">
      <c r="B442" s="2158"/>
      <c r="C442" s="2159"/>
      <c r="D442" s="1668"/>
      <c r="E442" s="1669"/>
      <c r="F442" s="753"/>
      <c r="G442" s="753"/>
      <c r="H442" s="210"/>
      <c r="I442" s="1988"/>
      <c r="J442" s="1669"/>
      <c r="K442" s="225"/>
    </row>
    <row r="443" spans="2:11" ht="15" x14ac:dyDescent="0.25">
      <c r="B443" s="86"/>
      <c r="C443" s="86"/>
      <c r="D443" s="86"/>
      <c r="E443" s="86"/>
      <c r="F443" s="86"/>
      <c r="G443" s="86"/>
      <c r="H443" s="86"/>
      <c r="I443" s="86"/>
      <c r="J443" s="86"/>
      <c r="K443" s="91"/>
    </row>
    <row r="444" spans="2:11" ht="15" x14ac:dyDescent="0.25">
      <c r="B444" s="88" t="s">
        <v>329</v>
      </c>
      <c r="C444" s="86"/>
      <c r="D444" s="86"/>
      <c r="E444" s="86"/>
      <c r="F444" s="86"/>
      <c r="G444" s="86"/>
      <c r="H444" s="86"/>
      <c r="I444" s="86"/>
      <c r="J444" s="86"/>
      <c r="K444" s="95" t="e">
        <f>ThisPage</f>
        <v>#NAME?</v>
      </c>
    </row>
    <row r="445" spans="2:11" ht="15" x14ac:dyDescent="0.25">
      <c r="B445" s="86"/>
      <c r="C445" s="86"/>
      <c r="D445" s="86"/>
      <c r="E445" s="86"/>
      <c r="F445" s="86"/>
      <c r="G445" s="86"/>
      <c r="H445" s="86"/>
      <c r="I445" s="86"/>
      <c r="J445" s="86"/>
      <c r="K445" s="86"/>
    </row>
    <row r="446" spans="2:11" ht="15" x14ac:dyDescent="0.25">
      <c r="B446" s="2037" t="s">
        <v>755</v>
      </c>
      <c r="C446" s="2037"/>
      <c r="D446" s="2037"/>
      <c r="E446" s="2037"/>
      <c r="F446" s="2037"/>
      <c r="G446" s="2037"/>
      <c r="H446" s="2037"/>
      <c r="I446" s="2037"/>
      <c r="J446" s="2037"/>
      <c r="K446" s="205"/>
    </row>
    <row r="447" spans="2:11" ht="15" x14ac:dyDescent="0.25">
      <c r="B447" s="2037"/>
      <c r="C447" s="2037"/>
      <c r="D447" s="2037"/>
      <c r="E447" s="2037"/>
      <c r="F447" s="2037"/>
      <c r="G447" s="2037"/>
      <c r="H447" s="2037"/>
      <c r="I447" s="2037"/>
      <c r="J447" s="2037"/>
      <c r="K447" s="205"/>
    </row>
    <row r="448" spans="2:11" ht="15" x14ac:dyDescent="0.25">
      <c r="B448" s="2037"/>
      <c r="C448" s="2037"/>
      <c r="D448" s="2037"/>
      <c r="E448" s="2037"/>
      <c r="F448" s="2037"/>
      <c r="G448" s="2037"/>
      <c r="H448" s="2037"/>
      <c r="I448" s="2037"/>
      <c r="J448" s="2037"/>
      <c r="K448" s="205"/>
    </row>
    <row r="449" spans="2:11" ht="15" x14ac:dyDescent="0.25">
      <c r="B449" s="86"/>
      <c r="C449" s="86"/>
      <c r="D449" s="86"/>
      <c r="E449" s="86"/>
      <c r="F449" s="86"/>
      <c r="G449" s="86"/>
      <c r="H449" s="86"/>
      <c r="I449" s="86"/>
      <c r="J449" s="86"/>
      <c r="K449" s="86"/>
    </row>
    <row r="450" spans="2:11" ht="15" x14ac:dyDescent="0.25">
      <c r="B450" s="88" t="s">
        <v>330</v>
      </c>
      <c r="C450" s="86"/>
      <c r="D450" s="86"/>
      <c r="E450" s="86"/>
      <c r="F450" s="86"/>
      <c r="G450" s="86"/>
      <c r="H450" s="86"/>
      <c r="I450" s="86"/>
      <c r="J450" s="86"/>
      <c r="K450" s="95" t="e">
        <f>ThisPage</f>
        <v>#NAME?</v>
      </c>
    </row>
    <row r="451" spans="2:11" ht="15" x14ac:dyDescent="0.25">
      <c r="B451" s="2031" t="s">
        <v>119</v>
      </c>
      <c r="C451" s="2031"/>
      <c r="D451" s="2031"/>
      <c r="E451" s="2031"/>
      <c r="F451" s="2031"/>
      <c r="G451" s="2031"/>
      <c r="H451" s="2031"/>
      <c r="I451" s="2031"/>
      <c r="J451" s="2031"/>
      <c r="K451" s="2031"/>
    </row>
    <row r="452" spans="2:11" ht="15" x14ac:dyDescent="0.25">
      <c r="B452" s="86"/>
      <c r="C452" s="86"/>
      <c r="D452" s="86"/>
      <c r="E452" s="86"/>
      <c r="F452" s="86"/>
      <c r="G452" s="86"/>
      <c r="H452" s="86"/>
      <c r="I452" s="86"/>
      <c r="J452" s="86"/>
      <c r="K452" s="86"/>
    </row>
    <row r="453" spans="2:11" ht="15" x14ac:dyDescent="0.25">
      <c r="B453" s="2001" t="s">
        <v>770</v>
      </c>
      <c r="C453" s="2001"/>
      <c r="D453" s="2001"/>
      <c r="E453" s="2001"/>
      <c r="F453" s="2001"/>
      <c r="G453" s="2001"/>
      <c r="H453" s="2001"/>
      <c r="I453" s="2001"/>
      <c r="J453" s="2001"/>
      <c r="K453" s="102" t="e">
        <f>ThisPage</f>
        <v>#NAME?</v>
      </c>
    </row>
    <row r="454" spans="2:11" ht="24" x14ac:dyDescent="0.25">
      <c r="B454" s="1873" t="s">
        <v>112</v>
      </c>
      <c r="C454" s="1873"/>
      <c r="D454" s="635" t="s">
        <v>1</v>
      </c>
      <c r="E454" s="1873" t="s">
        <v>120</v>
      </c>
      <c r="F454" s="1873"/>
      <c r="G454" s="1873" t="s">
        <v>121</v>
      </c>
      <c r="H454" s="1873"/>
      <c r="I454" s="635" t="s">
        <v>122</v>
      </c>
      <c r="J454" s="633" t="s">
        <v>123</v>
      </c>
      <c r="K454" s="225"/>
    </row>
    <row r="455" spans="2:11" ht="15" x14ac:dyDescent="0.25">
      <c r="B455" s="1873" t="s">
        <v>124</v>
      </c>
      <c r="C455" s="1873"/>
      <c r="D455" s="109" t="s">
        <v>264</v>
      </c>
      <c r="E455" s="1965">
        <f>'FY 2020'!V24</f>
        <v>660832.79</v>
      </c>
      <c r="F455" s="1965"/>
      <c r="G455" s="1964">
        <f>'FY 2020'!R24</f>
        <v>1016652.88</v>
      </c>
      <c r="H455" s="1965"/>
      <c r="I455" s="110">
        <f>IF(ISERROR((E455-G455)/G455),0,(E455-G455)/G455)</f>
        <v>-0.34999171988771621</v>
      </c>
      <c r="J455" s="658"/>
      <c r="K455" s="226"/>
    </row>
    <row r="456" spans="2:11" ht="15" x14ac:dyDescent="0.25">
      <c r="B456" s="1873" t="s">
        <v>125</v>
      </c>
      <c r="C456" s="1873"/>
      <c r="D456" s="109" t="s">
        <v>264</v>
      </c>
      <c r="E456" s="1965">
        <f>'FY 2020'!V25</f>
        <v>103024.7</v>
      </c>
      <c r="F456" s="1965"/>
      <c r="G456" s="1964">
        <f>'FY 2020'!R25</f>
        <v>37411.68</v>
      </c>
      <c r="H456" s="1965"/>
      <c r="I456" s="110">
        <f>IF(ISERROR((E456-G456)/G456),0,(E456-G456)/G456)</f>
        <v>1.7538111092578572</v>
      </c>
      <c r="J456" s="658"/>
      <c r="K456" s="226"/>
    </row>
    <row r="457" spans="2:11" ht="15" x14ac:dyDescent="0.25">
      <c r="B457" s="1873" t="s">
        <v>126</v>
      </c>
      <c r="C457" s="1873"/>
      <c r="D457" s="109" t="s">
        <v>264</v>
      </c>
      <c r="E457" s="1965">
        <f>'FY 2020'!V27</f>
        <v>0</v>
      </c>
      <c r="F457" s="1965"/>
      <c r="G457" s="1964">
        <f>'FY 2020'!R27</f>
        <v>0</v>
      </c>
      <c r="H457" s="1965"/>
      <c r="I457" s="110">
        <f>IF(ISERROR((E457-G457)/G457),0,(E457-G457)/G457)</f>
        <v>0</v>
      </c>
      <c r="J457" s="658"/>
      <c r="K457" s="226"/>
    </row>
    <row r="458" spans="2:11" ht="15" x14ac:dyDescent="0.25">
      <c r="B458" s="1873" t="s">
        <v>476</v>
      </c>
      <c r="C458" s="1873"/>
      <c r="D458" s="142" t="s">
        <v>264</v>
      </c>
      <c r="E458" s="1965">
        <f>'FY 2020'!V28</f>
        <v>3474</v>
      </c>
      <c r="F458" s="1965"/>
      <c r="G458" s="1964">
        <f>'FY 2020'!R28</f>
        <v>4260</v>
      </c>
      <c r="H458" s="1965"/>
      <c r="I458" s="110">
        <f>IF(ISERROR((E458-G458)/G458),0,(E458-G458)/G458)</f>
        <v>-0.18450704225352113</v>
      </c>
      <c r="J458" s="658"/>
      <c r="K458" s="226"/>
    </row>
    <row r="459" spans="2:11" ht="15" x14ac:dyDescent="0.25">
      <c r="B459" s="1873" t="s">
        <v>127</v>
      </c>
      <c r="C459" s="1873"/>
      <c r="D459" s="109" t="s">
        <v>10</v>
      </c>
      <c r="E459" s="1965">
        <f>'FY 2020'!V29</f>
        <v>288071.40000000002</v>
      </c>
      <c r="F459" s="1965"/>
      <c r="G459" s="1964">
        <f>'FY 2020'!R29</f>
        <v>400542.07</v>
      </c>
      <c r="H459" s="1965"/>
      <c r="I459" s="110">
        <f>IF(ISERROR((E459-G459)/G459),0,(E459-G459)/G459)</f>
        <v>-0.28079614708137896</v>
      </c>
      <c r="J459" s="658"/>
      <c r="K459" s="226"/>
    </row>
    <row r="460" spans="2:11" ht="15" x14ac:dyDescent="0.25">
      <c r="B460" s="86"/>
      <c r="C460" s="86"/>
      <c r="D460" s="86"/>
      <c r="E460" s="86"/>
      <c r="F460" s="86"/>
      <c r="G460" s="86"/>
      <c r="H460" s="86"/>
      <c r="I460" s="86"/>
      <c r="J460" s="86"/>
      <c r="K460" s="86"/>
    </row>
    <row r="461" spans="2:11" ht="15" x14ac:dyDescent="0.25">
      <c r="B461" s="88" t="s">
        <v>331</v>
      </c>
      <c r="C461" s="86"/>
      <c r="D461" s="86"/>
      <c r="E461" s="86"/>
      <c r="F461" s="86"/>
      <c r="G461" s="86"/>
      <c r="H461" s="86"/>
      <c r="I461" s="86"/>
      <c r="J461" s="86"/>
      <c r="K461" s="95"/>
    </row>
    <row r="462" spans="2:11" ht="15" x14ac:dyDescent="0.25">
      <c r="B462" s="2037" t="s">
        <v>758</v>
      </c>
      <c r="C462" s="2037"/>
      <c r="D462" s="2037"/>
      <c r="E462" s="2037"/>
      <c r="F462" s="2037"/>
      <c r="G462" s="2037"/>
      <c r="H462" s="2037"/>
      <c r="I462" s="2037"/>
      <c r="J462" s="2037"/>
      <c r="K462" s="205"/>
    </row>
    <row r="463" spans="2:11" ht="15" x14ac:dyDescent="0.25">
      <c r="B463" s="2037"/>
      <c r="C463" s="2037"/>
      <c r="D463" s="2037"/>
      <c r="E463" s="2037"/>
      <c r="F463" s="2037"/>
      <c r="G463" s="2037"/>
      <c r="H463" s="2037"/>
      <c r="I463" s="2037"/>
      <c r="J463" s="2037"/>
      <c r="K463" s="205"/>
    </row>
    <row r="464" spans="2:11" ht="15" x14ac:dyDescent="0.25">
      <c r="B464" s="2037"/>
      <c r="C464" s="2037"/>
      <c r="D464" s="2037"/>
      <c r="E464" s="2037"/>
      <c r="F464" s="2037"/>
      <c r="G464" s="2037"/>
      <c r="H464" s="2037"/>
      <c r="I464" s="2037"/>
      <c r="J464" s="2037"/>
      <c r="K464" s="205"/>
    </row>
    <row r="465" spans="2:22" ht="15" x14ac:dyDescent="0.25">
      <c r="B465" s="86"/>
      <c r="C465" s="86"/>
      <c r="D465" s="86"/>
      <c r="E465" s="86"/>
      <c r="F465" s="86"/>
      <c r="G465" s="86"/>
      <c r="H465" s="86"/>
      <c r="I465" s="86" t="s">
        <v>230</v>
      </c>
      <c r="J465" s="86"/>
      <c r="K465" s="86"/>
    </row>
    <row r="466" spans="2:22" ht="15" x14ac:dyDescent="0.25">
      <c r="B466" s="2001" t="s">
        <v>768</v>
      </c>
      <c r="C466" s="2001"/>
      <c r="D466" s="2001"/>
      <c r="E466" s="2001"/>
      <c r="F466" s="2001"/>
      <c r="G466" s="2001"/>
      <c r="H466" s="2001"/>
      <c r="I466" s="2001"/>
      <c r="J466" s="2001"/>
      <c r="K466" s="102"/>
    </row>
    <row r="467" spans="2:22" ht="24" x14ac:dyDescent="0.25">
      <c r="B467" s="1884" t="s">
        <v>338</v>
      </c>
      <c r="C467" s="1885"/>
      <c r="D467" s="635" t="s">
        <v>1</v>
      </c>
      <c r="E467" s="635" t="s">
        <v>120</v>
      </c>
      <c r="F467" s="635"/>
      <c r="G467" s="635" t="s">
        <v>121</v>
      </c>
      <c r="H467" s="635"/>
      <c r="I467" s="635" t="s">
        <v>122</v>
      </c>
      <c r="J467" s="635" t="s">
        <v>123</v>
      </c>
      <c r="K467" s="225"/>
    </row>
    <row r="468" spans="2:22" ht="15" x14ac:dyDescent="0.25">
      <c r="B468" s="2139" t="s">
        <v>374</v>
      </c>
      <c r="C468" s="2139"/>
      <c r="D468" s="109" t="s">
        <v>340</v>
      </c>
      <c r="E468" s="1965">
        <f>'FY 2020'!V33</f>
        <v>1642</v>
      </c>
      <c r="F468" s="1965"/>
      <c r="G468" s="1964">
        <f>'FY 2020'!R33</f>
        <v>1642</v>
      </c>
      <c r="H468" s="1965"/>
      <c r="I468" s="110">
        <f>IF(ISERROR((E468-G468)/G468),0,((E468-G468)/G468))</f>
        <v>0</v>
      </c>
      <c r="J468" s="224"/>
      <c r="K468" s="226"/>
    </row>
    <row r="469" spans="2:22" ht="19.5" customHeight="1" x14ac:dyDescent="0.25">
      <c r="B469" s="1991" t="s">
        <v>375</v>
      </c>
      <c r="C469" s="1992"/>
      <c r="D469" s="114" t="s">
        <v>340</v>
      </c>
      <c r="E469" s="1965">
        <f>'FY 2020'!V34</f>
        <v>0</v>
      </c>
      <c r="F469" s="1965"/>
      <c r="G469" s="1964">
        <f>'FY 2020'!R34</f>
        <v>0</v>
      </c>
      <c r="H469" s="1965"/>
      <c r="I469" s="110">
        <f t="shared" ref="I469:I472" si="0">IF(ISERROR((E469-G469)/G469),0,((E469-G469)/G469))</f>
        <v>0</v>
      </c>
      <c r="J469" s="224"/>
      <c r="K469" s="226"/>
    </row>
    <row r="470" spans="2:22" ht="15" x14ac:dyDescent="0.25">
      <c r="B470" s="1991" t="s">
        <v>376</v>
      </c>
      <c r="C470" s="1992"/>
      <c r="D470" s="114" t="s">
        <v>340</v>
      </c>
      <c r="E470" s="1965">
        <f>'FY 2020'!V35</f>
        <v>10.8</v>
      </c>
      <c r="F470" s="1965"/>
      <c r="G470" s="1964">
        <f>'FY 2020'!R35</f>
        <v>10.8</v>
      </c>
      <c r="H470" s="1965"/>
      <c r="I470" s="110">
        <f t="shared" si="0"/>
        <v>0</v>
      </c>
      <c r="J470" s="224"/>
      <c r="K470" s="226"/>
    </row>
    <row r="471" spans="2:22" ht="15" x14ac:dyDescent="0.25">
      <c r="B471" s="1991" t="s">
        <v>377</v>
      </c>
      <c r="C471" s="1992"/>
      <c r="D471" s="114" t="s">
        <v>340</v>
      </c>
      <c r="E471" s="1965">
        <f>'FY 2020'!V36</f>
        <v>0</v>
      </c>
      <c r="F471" s="1965"/>
      <c r="G471" s="1964">
        <f>'FY 2020'!R36</f>
        <v>0</v>
      </c>
      <c r="H471" s="1965"/>
      <c r="I471" s="110">
        <f t="shared" si="0"/>
        <v>0</v>
      </c>
      <c r="J471" s="224"/>
      <c r="K471" s="226"/>
    </row>
    <row r="472" spans="2:22" ht="15" x14ac:dyDescent="0.25">
      <c r="B472" s="1991" t="s">
        <v>378</v>
      </c>
      <c r="C472" s="1992"/>
      <c r="D472" s="114" t="s">
        <v>340</v>
      </c>
      <c r="E472" s="1965">
        <f>'FY 2020'!V37</f>
        <v>1631.2</v>
      </c>
      <c r="F472" s="1965"/>
      <c r="G472" s="1964">
        <f>'FY 2020'!R37</f>
        <v>1631.2</v>
      </c>
      <c r="H472" s="1965"/>
      <c r="I472" s="110">
        <f t="shared" si="0"/>
        <v>0</v>
      </c>
      <c r="J472" s="224"/>
      <c r="K472" s="226"/>
    </row>
    <row r="473" spans="2:22" ht="15" x14ac:dyDescent="0.25">
      <c r="B473" s="86"/>
      <c r="C473" s="86"/>
      <c r="D473" s="86"/>
      <c r="E473" s="86"/>
      <c r="F473" s="86"/>
      <c r="G473" s="86"/>
      <c r="H473" s="86"/>
      <c r="I473" s="86"/>
      <c r="J473" s="86"/>
      <c r="K473" s="86"/>
      <c r="N473" s="174"/>
      <c r="O473" s="174"/>
      <c r="P473" s="174"/>
      <c r="Q473" s="174"/>
      <c r="R473" s="174"/>
      <c r="S473" s="174"/>
      <c r="T473" s="174"/>
      <c r="U473" s="174"/>
      <c r="V473" s="174"/>
    </row>
    <row r="474" spans="2:22" ht="15" x14ac:dyDescent="0.25">
      <c r="B474" s="88" t="s">
        <v>332</v>
      </c>
      <c r="C474" s="86"/>
      <c r="D474" s="86"/>
      <c r="E474" s="86"/>
      <c r="F474" s="86"/>
      <c r="G474" s="86"/>
      <c r="H474" s="86"/>
      <c r="I474" s="86"/>
      <c r="J474" s="86"/>
      <c r="K474" s="95"/>
    </row>
    <row r="475" spans="2:22" ht="15" x14ac:dyDescent="0.25">
      <c r="B475" s="2031" t="s">
        <v>671</v>
      </c>
      <c r="C475" s="2031"/>
      <c r="D475" s="2031"/>
      <c r="E475" s="2031"/>
      <c r="F475" s="2031"/>
      <c r="G475" s="2031"/>
      <c r="H475" s="2031"/>
      <c r="I475" s="2031"/>
      <c r="J475" s="2031"/>
      <c r="K475" s="2031"/>
    </row>
    <row r="476" spans="2:22" ht="15" x14ac:dyDescent="0.25">
      <c r="B476" s="86"/>
      <c r="C476" s="86"/>
      <c r="D476" s="86"/>
      <c r="E476" s="86"/>
      <c r="F476" s="86"/>
      <c r="G476" s="86"/>
      <c r="H476" s="86"/>
      <c r="I476" s="86"/>
      <c r="J476" s="86"/>
      <c r="K476" s="86"/>
    </row>
    <row r="477" spans="2:22" ht="15" x14ac:dyDescent="0.25">
      <c r="B477" s="88" t="s">
        <v>333</v>
      </c>
      <c r="C477" s="86"/>
      <c r="D477" s="86"/>
      <c r="E477" s="86"/>
      <c r="F477" s="86"/>
      <c r="G477" s="86"/>
      <c r="H477" s="86"/>
      <c r="I477" s="86"/>
      <c r="J477" s="86"/>
      <c r="K477" s="95"/>
    </row>
    <row r="478" spans="2:22" ht="15" x14ac:dyDescent="0.25">
      <c r="B478" s="2031" t="s">
        <v>673</v>
      </c>
      <c r="C478" s="2031"/>
      <c r="D478" s="2031"/>
      <c r="E478" s="2031"/>
      <c r="F478" s="2031"/>
      <c r="G478" s="2031"/>
      <c r="H478" s="2031"/>
      <c r="I478" s="2031"/>
      <c r="J478" s="2031"/>
      <c r="K478" s="2031"/>
    </row>
    <row r="479" spans="2:22" ht="15" x14ac:dyDescent="0.25">
      <c r="B479" s="86"/>
      <c r="C479" s="86"/>
      <c r="D479" s="86"/>
      <c r="E479" s="86"/>
      <c r="F479" s="86"/>
      <c r="G479" s="86"/>
      <c r="H479" s="86"/>
      <c r="I479" s="86"/>
      <c r="J479" s="86"/>
      <c r="K479" s="86"/>
    </row>
    <row r="480" spans="2:22" ht="16.350000000000001" customHeight="1" x14ac:dyDescent="0.25">
      <c r="B480" s="2038" t="s">
        <v>134</v>
      </c>
      <c r="C480" s="2039"/>
      <c r="D480" s="2039"/>
      <c r="E480" s="2040"/>
      <c r="F480" s="2038" t="s">
        <v>231</v>
      </c>
      <c r="G480" s="2039"/>
      <c r="H480" s="2039"/>
      <c r="I480" s="2039"/>
      <c r="J480" s="2040"/>
      <c r="K480" s="225"/>
    </row>
    <row r="481" spans="2:11" ht="16.350000000000001" customHeight="1" x14ac:dyDescent="0.25">
      <c r="B481" s="2072" t="s">
        <v>334</v>
      </c>
      <c r="C481" s="2072"/>
      <c r="D481" s="2072"/>
      <c r="E481" s="2072"/>
      <c r="F481" s="2041" t="str">
        <f>'Q 1'!F488:M488</f>
        <v>1520000m³</v>
      </c>
      <c r="G481" s="2042"/>
      <c r="H481" s="2042"/>
      <c r="I481" s="2042"/>
      <c r="J481" s="2043"/>
      <c r="K481" s="227"/>
    </row>
    <row r="482" spans="2:11" ht="16.350000000000001" customHeight="1" x14ac:dyDescent="0.25">
      <c r="B482" s="2072" t="s">
        <v>335</v>
      </c>
      <c r="C482" s="2072"/>
      <c r="D482" s="2072"/>
      <c r="E482" s="2072"/>
      <c r="F482" s="2044" t="str">
        <f>'Q 1'!F489:M489</f>
        <v>24000m³/a</v>
      </c>
      <c r="G482" s="2045"/>
      <c r="H482" s="2045"/>
      <c r="I482" s="2045"/>
      <c r="J482" s="2046"/>
      <c r="K482" s="227"/>
    </row>
    <row r="483" spans="2:11" ht="16.350000000000001" customHeight="1" x14ac:dyDescent="0.25">
      <c r="B483" s="2072" t="s">
        <v>232</v>
      </c>
      <c r="C483" s="2072"/>
      <c r="D483" s="2072"/>
      <c r="E483" s="2072"/>
      <c r="F483" s="2041" t="str">
        <f>'Q 1'!F490:M490</f>
        <v>349368m³/a</v>
      </c>
      <c r="G483" s="2042"/>
      <c r="H483" s="2042"/>
      <c r="I483" s="2042"/>
      <c r="J483" s="2043"/>
      <c r="K483" s="227"/>
    </row>
    <row r="484" spans="2:11" ht="34.5" customHeight="1" x14ac:dyDescent="0.25">
      <c r="B484" s="2072" t="s">
        <v>135</v>
      </c>
      <c r="C484" s="2072"/>
      <c r="D484" s="2072"/>
      <c r="E484" s="2072"/>
      <c r="F484" s="2044" t="str">
        <f>'Q 1'!F491:M491</f>
        <v>Acquired from Magalies Water through City of Tshwane as and when required - no limit is prescribed.</v>
      </c>
      <c r="G484" s="2045"/>
      <c r="H484" s="2045"/>
      <c r="I484" s="2045"/>
      <c r="J484" s="2046"/>
      <c r="K484" s="227"/>
    </row>
    <row r="485" spans="2:11" ht="15" x14ac:dyDescent="0.25">
      <c r="B485" s="86"/>
      <c r="C485" s="86"/>
      <c r="D485" s="86"/>
      <c r="E485" s="86"/>
      <c r="F485" s="86"/>
      <c r="G485" s="86"/>
      <c r="H485" s="86"/>
      <c r="I485" s="86"/>
      <c r="J485" s="86"/>
      <c r="K485" s="86"/>
    </row>
    <row r="486" spans="2:11" ht="19.7" customHeight="1" x14ac:dyDescent="0.25">
      <c r="B486" s="2001" t="s">
        <v>560</v>
      </c>
      <c r="C486" s="2001"/>
      <c r="D486" s="2001"/>
      <c r="E486" s="2001"/>
      <c r="F486" s="2001"/>
      <c r="G486" s="2001"/>
      <c r="H486" s="2001"/>
      <c r="I486" s="2001"/>
      <c r="J486" s="2001"/>
      <c r="K486" s="102"/>
    </row>
    <row r="487" spans="2:11" ht="36" customHeight="1" x14ac:dyDescent="0.25">
      <c r="B487" s="1223" t="s">
        <v>133</v>
      </c>
      <c r="C487" s="1223"/>
      <c r="D487" s="863" t="s">
        <v>1</v>
      </c>
      <c r="E487" s="1989" t="s">
        <v>120</v>
      </c>
      <c r="F487" s="1989"/>
      <c r="G487" s="1873" t="s">
        <v>121</v>
      </c>
      <c r="H487" s="1873"/>
      <c r="I487" s="635" t="s">
        <v>122</v>
      </c>
      <c r="J487" s="633" t="s">
        <v>123</v>
      </c>
      <c r="K487" s="225"/>
    </row>
    <row r="488" spans="2:11" ht="34.5" customHeight="1" x14ac:dyDescent="0.25">
      <c r="B488" s="1215" t="s">
        <v>481</v>
      </c>
      <c r="C488" s="1216"/>
      <c r="D488" s="862" t="s">
        <v>137</v>
      </c>
      <c r="E488" s="2004">
        <f>'FY 2020'!V43</f>
        <v>0</v>
      </c>
      <c r="F488" s="2004"/>
      <c r="G488" s="2005">
        <f>'FY 2020'!R43</f>
        <v>0</v>
      </c>
      <c r="H488" s="2004"/>
      <c r="I488" s="429">
        <f t="shared" ref="I488:I499" si="1">IF(ISERROR((E488-G488)/G488),0,((E488-G488)/G488))</f>
        <v>0</v>
      </c>
      <c r="J488" s="428"/>
      <c r="K488" s="226"/>
    </row>
    <row r="489" spans="2:11" ht="34.5" customHeight="1" x14ac:dyDescent="0.25">
      <c r="B489" s="1215" t="s">
        <v>480</v>
      </c>
      <c r="C489" s="1216"/>
      <c r="D489" s="862" t="s">
        <v>137</v>
      </c>
      <c r="E489" s="2004">
        <f>'FY 2020'!V44</f>
        <v>48911</v>
      </c>
      <c r="F489" s="2004"/>
      <c r="G489" s="2005">
        <f>'FY 2020'!R44</f>
        <v>37767</v>
      </c>
      <c r="H489" s="2004"/>
      <c r="I489" s="429">
        <f t="shared" si="1"/>
        <v>0.29507241771917281</v>
      </c>
      <c r="J489" s="428"/>
      <c r="K489" s="226"/>
    </row>
    <row r="490" spans="2:11" ht="34.5" customHeight="1" x14ac:dyDescent="0.25">
      <c r="B490" s="1232" t="s">
        <v>136</v>
      </c>
      <c r="C490" s="1232"/>
      <c r="D490" s="862" t="s">
        <v>137</v>
      </c>
      <c r="E490" s="2004">
        <f>'FY 2020'!V46</f>
        <v>0</v>
      </c>
      <c r="F490" s="2004"/>
      <c r="G490" s="2005">
        <f>'FY 2020'!R46</f>
        <v>6808</v>
      </c>
      <c r="H490" s="2004"/>
      <c r="I490" s="429">
        <f t="shared" si="1"/>
        <v>-1</v>
      </c>
      <c r="J490" s="428"/>
      <c r="K490" s="226"/>
    </row>
    <row r="491" spans="2:11" ht="34.5" customHeight="1" x14ac:dyDescent="0.25">
      <c r="B491" s="1300" t="s">
        <v>924</v>
      </c>
      <c r="C491" s="1301"/>
      <c r="D491" s="862" t="s">
        <v>137</v>
      </c>
      <c r="E491" s="1993">
        <f>'FY 2020'!V49</f>
        <v>209471</v>
      </c>
      <c r="F491" s="1994"/>
      <c r="G491" s="2024">
        <f>'FY 2020'!R49</f>
        <v>85493</v>
      </c>
      <c r="H491" s="1982"/>
      <c r="I491" s="429">
        <f t="shared" si="1"/>
        <v>1.4501538137625303</v>
      </c>
      <c r="J491" s="428"/>
      <c r="K491" s="226"/>
    </row>
    <row r="492" spans="2:11" ht="34.5" customHeight="1" x14ac:dyDescent="0.25">
      <c r="B492" s="1300" t="s">
        <v>925</v>
      </c>
      <c r="C492" s="1301"/>
      <c r="D492" s="862" t="s">
        <v>137</v>
      </c>
      <c r="E492" s="2073">
        <f>'FY 2020'!V52</f>
        <v>209471</v>
      </c>
      <c r="F492" s="2073"/>
      <c r="G492" s="2005">
        <f>'FY 2020'!R52</f>
        <v>85493</v>
      </c>
      <c r="H492" s="2004"/>
      <c r="I492" s="429">
        <f t="shared" si="1"/>
        <v>1.4501538137625303</v>
      </c>
      <c r="J492" s="428"/>
      <c r="K492" s="226"/>
    </row>
    <row r="493" spans="2:11" ht="34.5" customHeight="1" x14ac:dyDescent="0.25">
      <c r="B493" s="1215" t="s">
        <v>336</v>
      </c>
      <c r="C493" s="1216"/>
      <c r="D493" s="862" t="s">
        <v>137</v>
      </c>
      <c r="E493" s="2004">
        <f>'FY 2020'!V55</f>
        <v>11343479.905999999</v>
      </c>
      <c r="F493" s="2004"/>
      <c r="G493" s="2005">
        <f>'FY 2020'!R55</f>
        <v>3188225.5</v>
      </c>
      <c r="H493" s="2004"/>
      <c r="I493" s="429">
        <f t="shared" si="1"/>
        <v>2.5579289814977013</v>
      </c>
      <c r="J493" s="428"/>
      <c r="K493" s="226"/>
    </row>
    <row r="494" spans="2:11" ht="34.5" customHeight="1" x14ac:dyDescent="0.25">
      <c r="B494" s="1215" t="s">
        <v>926</v>
      </c>
      <c r="C494" s="1216"/>
      <c r="D494" s="862" t="s">
        <v>137</v>
      </c>
      <c r="E494" s="1981">
        <f>'FY 2020'!V58</f>
        <v>160560</v>
      </c>
      <c r="F494" s="1982"/>
      <c r="G494" s="2024">
        <f>'FY 2020'!R58</f>
        <v>40918</v>
      </c>
      <c r="H494" s="1770"/>
      <c r="I494" s="429">
        <f t="shared" si="1"/>
        <v>2.9239454518793684</v>
      </c>
      <c r="J494" s="428"/>
      <c r="K494" s="226"/>
    </row>
    <row r="495" spans="2:11" ht="34.5" customHeight="1" x14ac:dyDescent="0.25">
      <c r="B495" s="1226" t="s">
        <v>927</v>
      </c>
      <c r="C495" s="1227"/>
      <c r="D495" s="862" t="s">
        <v>137</v>
      </c>
      <c r="E495" s="1981">
        <f>'FY 2020'!V59</f>
        <v>0</v>
      </c>
      <c r="F495" s="1982"/>
      <c r="G495" s="2024">
        <f>'FY 2020'!R59</f>
        <v>0</v>
      </c>
      <c r="H495" s="1770"/>
      <c r="I495" s="429">
        <f t="shared" si="1"/>
        <v>0</v>
      </c>
      <c r="J495" s="428"/>
      <c r="K495" s="226"/>
    </row>
    <row r="496" spans="2:11" ht="34.5" customHeight="1" x14ac:dyDescent="0.25">
      <c r="B496" s="1383" t="s">
        <v>397</v>
      </c>
      <c r="C496" s="1384"/>
      <c r="D496" s="862" t="s">
        <v>137</v>
      </c>
      <c r="E496" s="1981">
        <f>'FY 2020'!V60</f>
        <v>209471</v>
      </c>
      <c r="F496" s="1982"/>
      <c r="G496" s="2024">
        <f>'FY 2020'!R60</f>
        <v>85493</v>
      </c>
      <c r="H496" s="1770"/>
      <c r="I496" s="429">
        <f t="shared" si="1"/>
        <v>1.4501538137625303</v>
      </c>
      <c r="J496" s="428"/>
      <c r="K496" s="226"/>
    </row>
    <row r="497" spans="2:11" ht="34.5" customHeight="1" x14ac:dyDescent="0.25">
      <c r="B497" s="1226" t="s">
        <v>930</v>
      </c>
      <c r="C497" s="1227"/>
      <c r="D497" s="862" t="s">
        <v>928</v>
      </c>
      <c r="E497" s="2004">
        <f>'FY 2020'!V61</f>
        <v>0.27422785367987945</v>
      </c>
      <c r="F497" s="2004"/>
      <c r="G497" s="2005">
        <f>'FY 2020'!R61</f>
        <v>8.1107935172395881E-2</v>
      </c>
      <c r="H497" s="2004"/>
      <c r="I497" s="429">
        <f t="shared" si="1"/>
        <v>2.3810237321046932</v>
      </c>
      <c r="J497" s="428"/>
      <c r="K497" s="226"/>
    </row>
    <row r="498" spans="2:11" ht="34.5" customHeight="1" x14ac:dyDescent="0.25">
      <c r="B498" s="1226" t="s">
        <v>260</v>
      </c>
      <c r="C498" s="1227"/>
      <c r="D498" s="873" t="s">
        <v>27</v>
      </c>
      <c r="E498" s="1978">
        <f>'FY 2020'!V65</f>
        <v>98.186861506602511</v>
      </c>
      <c r="F498" s="1982"/>
      <c r="G498" s="1978">
        <f>'FY 2020'!R65</f>
        <v>97.388504845483808</v>
      </c>
      <c r="H498" s="1770"/>
      <c r="I498" s="429">
        <f t="shared" si="1"/>
        <v>8.1976477859001147E-3</v>
      </c>
      <c r="J498" s="428"/>
      <c r="K498" s="292"/>
    </row>
    <row r="499" spans="2:11" ht="34.5" customHeight="1" x14ac:dyDescent="0.25">
      <c r="B499" s="1262" t="s">
        <v>483</v>
      </c>
      <c r="C499" s="1263"/>
      <c r="D499" s="871" t="s">
        <v>484</v>
      </c>
      <c r="E499" s="1993">
        <f>'FY 2020'!V69</f>
        <v>123.2</v>
      </c>
      <c r="F499" s="1994"/>
      <c r="G499" s="1978">
        <f>'FY 2020'!R69</f>
        <v>236.7</v>
      </c>
      <c r="H499" s="1982"/>
      <c r="I499" s="429">
        <f t="shared" si="1"/>
        <v>-0.47950992817912969</v>
      </c>
      <c r="J499" s="759"/>
      <c r="K499" s="292"/>
    </row>
    <row r="500" spans="2:11" ht="34.5" customHeight="1" x14ac:dyDescent="0.25">
      <c r="B500" s="1226" t="s">
        <v>491</v>
      </c>
      <c r="C500" s="1227"/>
      <c r="D500" s="863" t="s">
        <v>1</v>
      </c>
      <c r="E500" s="1759" t="s">
        <v>485</v>
      </c>
      <c r="F500" s="1759"/>
      <c r="G500" s="1824" t="s">
        <v>636</v>
      </c>
      <c r="H500" s="1824"/>
      <c r="I500" s="2119" t="s">
        <v>656</v>
      </c>
      <c r="J500" s="2120"/>
      <c r="K500" s="292"/>
    </row>
    <row r="501" spans="2:11" ht="41.25" customHeight="1" x14ac:dyDescent="0.25">
      <c r="B501" s="1514" t="s">
        <v>929</v>
      </c>
      <c r="C501" s="1678"/>
      <c r="D501" s="862" t="s">
        <v>27</v>
      </c>
      <c r="E501" s="1385">
        <f>'FY 2020'!V63</f>
        <v>1.1257973153479026</v>
      </c>
      <c r="F501" s="1218"/>
      <c r="G501" s="1680" t="s">
        <v>652</v>
      </c>
      <c r="H501" s="1680"/>
      <c r="I501" s="1886"/>
      <c r="J501" s="1887"/>
      <c r="K501" s="292"/>
    </row>
    <row r="502" spans="2:11" ht="34.5" customHeight="1" x14ac:dyDescent="0.25">
      <c r="B502" s="2021" t="s">
        <v>932</v>
      </c>
      <c r="C502" s="2021"/>
      <c r="D502" s="873" t="s">
        <v>27</v>
      </c>
      <c r="E502" s="2022">
        <f>'FY 2020'!V67</f>
        <v>98.186861506602511</v>
      </c>
      <c r="F502" s="2023"/>
      <c r="G502" s="1680" t="s">
        <v>652</v>
      </c>
      <c r="H502" s="1680"/>
      <c r="I502" s="2023"/>
      <c r="J502" s="2023"/>
      <c r="K502" s="86"/>
    </row>
    <row r="503" spans="2:11" ht="26.25" customHeight="1" x14ac:dyDescent="0.25">
      <c r="B503" s="86"/>
      <c r="C503" s="86"/>
      <c r="D503" s="86"/>
      <c r="E503" s="86"/>
      <c r="F503" s="86"/>
      <c r="G503" s="86"/>
      <c r="H503" s="86"/>
      <c r="I503" s="86"/>
      <c r="J503" s="86"/>
      <c r="K503" s="86"/>
    </row>
    <row r="504" spans="2:11" ht="15" x14ac:dyDescent="0.25">
      <c r="B504" s="88" t="s">
        <v>337</v>
      </c>
      <c r="C504" s="86"/>
      <c r="D504" s="86"/>
      <c r="E504" s="86"/>
      <c r="F504" s="86"/>
      <c r="G504" s="86"/>
      <c r="H504" s="86"/>
      <c r="I504" s="86"/>
      <c r="J504" s="86"/>
      <c r="K504" s="95"/>
    </row>
    <row r="505" spans="2:11" ht="15" x14ac:dyDescent="0.25">
      <c r="B505" s="2031" t="s">
        <v>931</v>
      </c>
      <c r="C505" s="2031"/>
      <c r="D505" s="2031"/>
      <c r="E505" s="2031"/>
      <c r="F505" s="2031"/>
      <c r="G505" s="2031"/>
      <c r="H505" s="2031"/>
      <c r="I505" s="2031"/>
      <c r="J505" s="2031"/>
      <c r="K505" s="2031"/>
    </row>
    <row r="506" spans="2:11" ht="15" x14ac:dyDescent="0.25">
      <c r="B506" s="86"/>
      <c r="C506" s="86"/>
      <c r="D506" s="86"/>
      <c r="E506" s="86"/>
      <c r="F506" s="86"/>
      <c r="G506" s="86"/>
      <c r="H506" s="86"/>
      <c r="I506" s="86"/>
      <c r="J506" s="86"/>
      <c r="K506" s="86"/>
    </row>
    <row r="507" spans="2:11" ht="17.100000000000001" customHeight="1" x14ac:dyDescent="0.25">
      <c r="B507" s="2059" t="s">
        <v>138</v>
      </c>
      <c r="C507" s="2060"/>
      <c r="D507" s="2060"/>
      <c r="E507" s="2061"/>
      <c r="F507" s="636" t="s">
        <v>233</v>
      </c>
      <c r="G507" s="637"/>
      <c r="H507" s="638"/>
      <c r="I507" s="638"/>
      <c r="J507" s="639"/>
      <c r="K507" s="211"/>
    </row>
    <row r="508" spans="2:11" ht="17.100000000000001" customHeight="1" x14ac:dyDescent="0.25">
      <c r="B508" s="2009"/>
      <c r="C508" s="2010"/>
      <c r="D508" s="2010"/>
      <c r="E508" s="2011"/>
      <c r="F508" s="2015" t="str">
        <f>'Q2'!F476:J476</f>
        <v xml:space="preserve">90000m³ Cullinan sewage treatment plant </v>
      </c>
      <c r="G508" s="2016"/>
      <c r="H508" s="2016"/>
      <c r="I508" s="2016"/>
      <c r="J508" s="2017"/>
      <c r="K508" s="212"/>
    </row>
    <row r="509" spans="2:11" ht="17.100000000000001" customHeight="1" x14ac:dyDescent="0.25">
      <c r="B509" s="2012"/>
      <c r="C509" s="2013"/>
      <c r="D509" s="2013"/>
      <c r="E509" s="2014"/>
      <c r="F509" s="2018"/>
      <c r="G509" s="2019"/>
      <c r="H509" s="2019"/>
      <c r="I509" s="2019"/>
      <c r="J509" s="2020"/>
      <c r="K509" s="212"/>
    </row>
    <row r="510" spans="2:11" ht="15" x14ac:dyDescent="0.25">
      <c r="B510" s="86"/>
      <c r="C510" s="86"/>
      <c r="D510" s="86"/>
      <c r="E510" s="86"/>
      <c r="F510" s="86"/>
      <c r="G510" s="86"/>
      <c r="H510" s="86"/>
      <c r="I510" s="86"/>
      <c r="J510" s="86"/>
      <c r="K510" s="86"/>
    </row>
    <row r="511" spans="2:11" ht="19.7" customHeight="1" x14ac:dyDescent="0.25">
      <c r="B511" s="2001" t="s">
        <v>561</v>
      </c>
      <c r="C511" s="2001"/>
      <c r="D511" s="2001"/>
      <c r="E511" s="2001"/>
      <c r="F511" s="2001"/>
      <c r="G511" s="2001"/>
      <c r="H511" s="2001"/>
      <c r="I511" s="2001"/>
      <c r="J511" s="2001"/>
      <c r="K511" s="102"/>
    </row>
    <row r="512" spans="2:11" ht="27.75" customHeight="1" x14ac:dyDescent="0.25">
      <c r="B512" s="2008" t="s">
        <v>373</v>
      </c>
      <c r="C512" s="2008"/>
      <c r="D512" s="108" t="s">
        <v>1</v>
      </c>
      <c r="E512" s="2008" t="s">
        <v>120</v>
      </c>
      <c r="F512" s="2008"/>
      <c r="G512" s="2008" t="s">
        <v>121</v>
      </c>
      <c r="H512" s="2008"/>
      <c r="I512" s="108" t="s">
        <v>122</v>
      </c>
      <c r="J512" s="201" t="s">
        <v>123</v>
      </c>
      <c r="K512" s="225"/>
    </row>
    <row r="513" spans="2:11" ht="35.25" customHeight="1" x14ac:dyDescent="0.25">
      <c r="B513" s="2002" t="s">
        <v>370</v>
      </c>
      <c r="C513" s="2003"/>
      <c r="D513" s="109" t="s">
        <v>137</v>
      </c>
      <c r="E513" s="1965">
        <f>'FY 2020'!V73</f>
        <v>9610</v>
      </c>
      <c r="F513" s="1965"/>
      <c r="G513" s="1964">
        <f>'FY 2020'!R73</f>
        <v>14820</v>
      </c>
      <c r="H513" s="1965"/>
      <c r="I513" s="110">
        <f>IF(ISERROR((E513-G513)/G513),0,((E513-G513)/G513))</f>
        <v>-0.3515519568151147</v>
      </c>
      <c r="J513" s="224"/>
      <c r="K513" s="226"/>
    </row>
    <row r="514" spans="2:11" ht="35.25" customHeight="1" x14ac:dyDescent="0.25">
      <c r="B514" s="2002" t="s">
        <v>371</v>
      </c>
      <c r="C514" s="2003"/>
      <c r="D514" s="109" t="s">
        <v>137</v>
      </c>
      <c r="E514" s="1965">
        <f>'FY 2020'!V74</f>
        <v>0</v>
      </c>
      <c r="F514" s="1965"/>
      <c r="G514" s="1964">
        <f>'FY 2020'!R74</f>
        <v>0</v>
      </c>
      <c r="H514" s="1965"/>
      <c r="I514" s="110">
        <f>IF(ISERROR((E514-G514)/G514),0,((E514-G514)/G514))</f>
        <v>0</v>
      </c>
      <c r="J514" s="224"/>
      <c r="K514" s="226"/>
    </row>
    <row r="515" spans="2:11" ht="15" x14ac:dyDescent="0.25">
      <c r="B515" s="86"/>
      <c r="C515" s="86"/>
      <c r="D515" s="86"/>
      <c r="E515" s="86"/>
      <c r="F515" s="86"/>
      <c r="G515" s="86"/>
      <c r="H515" s="86"/>
      <c r="I515" s="86"/>
      <c r="J515" s="86"/>
      <c r="K515" s="219"/>
    </row>
    <row r="516" spans="2:11" ht="15" x14ac:dyDescent="0.25">
      <c r="B516" s="88" t="s">
        <v>341</v>
      </c>
      <c r="C516" s="86"/>
      <c r="D516" s="86"/>
      <c r="E516" s="86"/>
      <c r="F516" s="86"/>
      <c r="G516" s="86"/>
      <c r="H516" s="86"/>
      <c r="I516" s="86"/>
      <c r="J516" s="86"/>
      <c r="K516" s="95"/>
    </row>
    <row r="517" spans="2:11" ht="15" x14ac:dyDescent="0.25">
      <c r="B517" s="86"/>
      <c r="C517" s="86"/>
      <c r="D517" s="86"/>
      <c r="E517" s="86"/>
      <c r="F517" s="86"/>
      <c r="G517" s="86"/>
      <c r="H517" s="86"/>
      <c r="I517" s="86"/>
      <c r="J517" s="86"/>
      <c r="K517" s="86"/>
    </row>
    <row r="518" spans="2:11" ht="19.7" customHeight="1" x14ac:dyDescent="0.25">
      <c r="B518" s="2001" t="s">
        <v>562</v>
      </c>
      <c r="C518" s="2001"/>
      <c r="D518" s="2001"/>
      <c r="E518" s="2001"/>
      <c r="F518" s="2001"/>
      <c r="G518" s="2001"/>
      <c r="H518" s="2001"/>
      <c r="I518" s="2001"/>
      <c r="J518" s="2001"/>
      <c r="K518" s="102"/>
    </row>
    <row r="519" spans="2:11" ht="25.15" customHeight="1" x14ac:dyDescent="0.25">
      <c r="B519" s="1873" t="s">
        <v>141</v>
      </c>
      <c r="C519" s="1873"/>
      <c r="D519" s="635" t="s">
        <v>1</v>
      </c>
      <c r="E519" s="1873" t="s">
        <v>120</v>
      </c>
      <c r="F519" s="1873"/>
      <c r="G519" s="1873" t="s">
        <v>121</v>
      </c>
      <c r="H519" s="1873"/>
      <c r="I519" s="635" t="s">
        <v>122</v>
      </c>
      <c r="J519" s="633" t="s">
        <v>123</v>
      </c>
      <c r="K519" s="225"/>
    </row>
    <row r="520" spans="2:11" ht="18.600000000000001" customHeight="1" x14ac:dyDescent="0.25">
      <c r="B520" s="1884" t="s">
        <v>453</v>
      </c>
      <c r="C520" s="1885"/>
      <c r="D520" s="628" t="s">
        <v>18</v>
      </c>
      <c r="E520" s="2004">
        <f>'FY 2020'!V78</f>
        <v>531151</v>
      </c>
      <c r="F520" s="2004"/>
      <c r="G520" s="2118">
        <f>'FY 2020'!R78</f>
        <v>496709</v>
      </c>
      <c r="H520" s="2004"/>
      <c r="I520" s="659">
        <f t="shared" ref="I520:I528" si="2">IF(ISERROR((E520-G520)/G520),0,((E520-G520)/G520))</f>
        <v>6.934039850294639E-2</v>
      </c>
      <c r="J520" s="658"/>
      <c r="K520" s="226"/>
    </row>
    <row r="521" spans="2:11" ht="22.5" customHeight="1" x14ac:dyDescent="0.25">
      <c r="B521" s="1751" t="s">
        <v>815</v>
      </c>
      <c r="C521" s="1752"/>
      <c r="D521" s="482" t="s">
        <v>933</v>
      </c>
      <c r="E521" s="1981">
        <f>'FY 2020'!V79</f>
        <v>0.69535352726593025</v>
      </c>
      <c r="F521" s="1982"/>
      <c r="G521" s="1978">
        <f>'FY 2020'!R79</f>
        <v>0.47123204673535363</v>
      </c>
      <c r="H521" s="1770"/>
      <c r="I521" s="659">
        <f t="shared" si="2"/>
        <v>0.47560746787759201</v>
      </c>
      <c r="J521" s="658"/>
      <c r="K521" s="226"/>
    </row>
    <row r="522" spans="2:11" ht="26.25" customHeight="1" x14ac:dyDescent="0.25">
      <c r="B522" s="1884" t="s">
        <v>456</v>
      </c>
      <c r="C522" s="1885"/>
      <c r="D522" s="628" t="s">
        <v>452</v>
      </c>
      <c r="E522" s="2004">
        <f>'FY 2020'!V83</f>
        <v>0</v>
      </c>
      <c r="F522" s="2004"/>
      <c r="G522" s="2005">
        <f>'FY 2020'!R83</f>
        <v>2424</v>
      </c>
      <c r="H522" s="2004"/>
      <c r="I522" s="659">
        <f t="shared" si="2"/>
        <v>-1</v>
      </c>
      <c r="J522" s="658"/>
      <c r="K522" s="226"/>
    </row>
    <row r="523" spans="2:11" ht="26.25" customHeight="1" x14ac:dyDescent="0.25">
      <c r="B523" s="1884" t="s">
        <v>458</v>
      </c>
      <c r="C523" s="1885"/>
      <c r="D523" s="628" t="s">
        <v>452</v>
      </c>
      <c r="E523" s="2004">
        <f>'FY 2020'!V84</f>
        <v>531151</v>
      </c>
      <c r="F523" s="2004"/>
      <c r="G523" s="2005">
        <f>'FY 2020'!R84</f>
        <v>499133</v>
      </c>
      <c r="H523" s="2004"/>
      <c r="I523" s="659">
        <f t="shared" si="2"/>
        <v>6.4147231299072585E-2</v>
      </c>
      <c r="J523" s="658"/>
      <c r="K523" s="226"/>
    </row>
    <row r="524" spans="2:11" ht="18.600000000000001" customHeight="1" x14ac:dyDescent="0.25">
      <c r="B524" s="1884" t="s">
        <v>142</v>
      </c>
      <c r="C524" s="1885"/>
      <c r="D524" s="628" t="s">
        <v>261</v>
      </c>
      <c r="E524" s="2004">
        <f>'FY 2020'!V85</f>
        <v>560</v>
      </c>
      <c r="F524" s="2004"/>
      <c r="G524" s="2005">
        <f>'FY 2020'!R85</f>
        <v>18120</v>
      </c>
      <c r="H524" s="2004"/>
      <c r="I524" s="659">
        <f t="shared" si="2"/>
        <v>-0.9690949227373068</v>
      </c>
      <c r="J524" s="658"/>
      <c r="K524" s="226"/>
    </row>
    <row r="525" spans="2:11" ht="18.600000000000001" customHeight="1" x14ac:dyDescent="0.25">
      <c r="B525" s="1989" t="s">
        <v>143</v>
      </c>
      <c r="C525" s="1989"/>
      <c r="D525" s="628" t="s">
        <v>261</v>
      </c>
      <c r="E525" s="2004">
        <f>'FY 2020'!V86</f>
        <v>37545945.810000002</v>
      </c>
      <c r="F525" s="2004"/>
      <c r="G525" s="2005">
        <f>'FY 2020'!R86</f>
        <v>49501312.68</v>
      </c>
      <c r="H525" s="2004"/>
      <c r="I525" s="659">
        <f t="shared" si="2"/>
        <v>-0.24151615831453133</v>
      </c>
      <c r="J525" s="658"/>
      <c r="K525" s="226"/>
    </row>
    <row r="526" spans="2:11" ht="18.600000000000001" customHeight="1" x14ac:dyDescent="0.25">
      <c r="B526" s="2047" t="s">
        <v>263</v>
      </c>
      <c r="C526" s="2027"/>
      <c r="D526" s="628" t="s">
        <v>261</v>
      </c>
      <c r="E526" s="2004">
        <f>'FY 2020'!V87</f>
        <v>37546505.810000002</v>
      </c>
      <c r="F526" s="2004"/>
      <c r="G526" s="2005">
        <f>'FY 2020'!R87</f>
        <v>49519432.68</v>
      </c>
      <c r="H526" s="2004"/>
      <c r="I526" s="659">
        <f t="shared" si="2"/>
        <v>-0.24178239172024371</v>
      </c>
      <c r="J526" s="658"/>
      <c r="K526" s="226"/>
    </row>
    <row r="527" spans="2:11" ht="18.600000000000001" customHeight="1" x14ac:dyDescent="0.25">
      <c r="B527" s="1989" t="s">
        <v>144</v>
      </c>
      <c r="C527" s="1989"/>
      <c r="D527" s="628" t="s">
        <v>18</v>
      </c>
      <c r="E527" s="2004">
        <f>'FY 2020'!V92</f>
        <v>2190.5</v>
      </c>
      <c r="F527" s="2004"/>
      <c r="G527" s="2005">
        <f>'FY 2020'!R92</f>
        <v>4114.5</v>
      </c>
      <c r="H527" s="2004"/>
      <c r="I527" s="659">
        <f t="shared" si="2"/>
        <v>-0.46761453396524488</v>
      </c>
      <c r="J527" s="658"/>
      <c r="K527" s="226"/>
    </row>
    <row r="528" spans="2:11" ht="18.600000000000001" customHeight="1" x14ac:dyDescent="0.25">
      <c r="B528" s="1884" t="s">
        <v>280</v>
      </c>
      <c r="C528" s="1885"/>
      <c r="D528" s="628" t="s">
        <v>262</v>
      </c>
      <c r="E528" s="2004">
        <f>'FY 2020'!V93</f>
        <v>0</v>
      </c>
      <c r="F528" s="2004"/>
      <c r="G528" s="2005">
        <f>'FY 2020'!R93</f>
        <v>0</v>
      </c>
      <c r="H528" s="2004"/>
      <c r="I528" s="659">
        <f t="shared" si="2"/>
        <v>0</v>
      </c>
      <c r="J528" s="658"/>
      <c r="K528" s="226"/>
    </row>
    <row r="529" spans="2:11" ht="27" customHeight="1" x14ac:dyDescent="0.25">
      <c r="B529" s="1824" t="s">
        <v>491</v>
      </c>
      <c r="C529" s="1824"/>
      <c r="D529" s="634" t="s">
        <v>1</v>
      </c>
      <c r="E529" s="1811" t="s">
        <v>485</v>
      </c>
      <c r="F529" s="1811"/>
      <c r="G529" s="1656" t="s">
        <v>492</v>
      </c>
      <c r="H529" s="1657"/>
      <c r="I529" s="728" t="s">
        <v>636</v>
      </c>
      <c r="J529" s="630" t="s">
        <v>656</v>
      </c>
      <c r="K529" s="292"/>
    </row>
    <row r="530" spans="2:11" ht="38.25" customHeight="1" x14ac:dyDescent="0.25">
      <c r="B530" s="1946" t="s">
        <v>359</v>
      </c>
      <c r="C530" s="1946"/>
      <c r="D530" s="629" t="s">
        <v>358</v>
      </c>
      <c r="E530" s="1984">
        <f>'FY 2020'!V88</f>
        <v>49.153809842199756</v>
      </c>
      <c r="F530" s="1984"/>
      <c r="G530" s="2169">
        <f>'FY 2020'!R88</f>
        <v>46.979506340674234</v>
      </c>
      <c r="H530" s="1984"/>
      <c r="I530" s="762" t="s">
        <v>652</v>
      </c>
      <c r="J530" s="632"/>
      <c r="K530" s="292"/>
    </row>
    <row r="531" spans="2:11" ht="38.25" customHeight="1" x14ac:dyDescent="0.25">
      <c r="B531" s="1890" t="s">
        <v>934</v>
      </c>
      <c r="C531" s="1890"/>
      <c r="D531" s="482" t="s">
        <v>27</v>
      </c>
      <c r="E531" s="1983">
        <f>'FY 2020'!V81</f>
        <v>2.2578716567544409E-2</v>
      </c>
      <c r="F531" s="1984"/>
      <c r="G531" s="1979">
        <f>'FY 2020'!R81</f>
        <v>-0.30701169597742117</v>
      </c>
      <c r="H531" s="1770"/>
      <c r="I531" s="762" t="s">
        <v>652</v>
      </c>
      <c r="J531" s="877"/>
      <c r="K531" s="292"/>
    </row>
    <row r="532" spans="2:11" ht="15" x14ac:dyDescent="0.25">
      <c r="B532" s="86"/>
      <c r="C532" s="86"/>
      <c r="D532" s="86"/>
      <c r="E532" s="86"/>
      <c r="F532" s="86"/>
      <c r="G532" s="86"/>
      <c r="H532" s="86"/>
      <c r="I532" s="86"/>
      <c r="J532" s="86"/>
      <c r="K532" s="86"/>
    </row>
    <row r="533" spans="2:11" ht="15" x14ac:dyDescent="0.25">
      <c r="B533" s="88" t="s">
        <v>342</v>
      </c>
      <c r="C533" s="86"/>
      <c r="D533" s="86"/>
      <c r="E533" s="86"/>
      <c r="F533" s="86"/>
      <c r="G533" s="86"/>
      <c r="H533" s="86"/>
      <c r="I533" s="86"/>
      <c r="J533" s="86"/>
      <c r="K533" s="95"/>
    </row>
    <row r="534" spans="2:11" ht="15" x14ac:dyDescent="0.25">
      <c r="B534" s="86"/>
      <c r="C534" s="86"/>
      <c r="D534" s="86"/>
      <c r="E534" s="86"/>
      <c r="F534" s="86"/>
      <c r="G534" s="86"/>
      <c r="H534" s="86"/>
      <c r="I534" s="86"/>
      <c r="J534" s="86"/>
      <c r="K534" s="86"/>
    </row>
    <row r="535" spans="2:11" ht="19.7" customHeight="1" x14ac:dyDescent="0.25">
      <c r="B535" s="2001" t="s">
        <v>563</v>
      </c>
      <c r="C535" s="2001"/>
      <c r="D535" s="2001"/>
      <c r="E535" s="2001"/>
      <c r="F535" s="2001"/>
      <c r="G535" s="2001"/>
      <c r="H535" s="2001"/>
      <c r="I535" s="2001"/>
      <c r="J535" s="2001"/>
      <c r="K535" s="102"/>
    </row>
    <row r="536" spans="2:11" ht="18.600000000000001" customHeight="1" x14ac:dyDescent="0.25">
      <c r="B536" s="1873" t="s">
        <v>145</v>
      </c>
      <c r="C536" s="1873"/>
      <c r="D536" s="650" t="s">
        <v>1</v>
      </c>
      <c r="E536" s="1873" t="s">
        <v>120</v>
      </c>
      <c r="F536" s="1873"/>
      <c r="G536" s="1873" t="s">
        <v>121</v>
      </c>
      <c r="H536" s="1873"/>
      <c r="I536" s="650" t="s">
        <v>122</v>
      </c>
      <c r="J536" s="651" t="s">
        <v>123</v>
      </c>
      <c r="K536" s="225"/>
    </row>
    <row r="537" spans="2:11" ht="24.75" customHeight="1" x14ac:dyDescent="0.25">
      <c r="B537" s="1966" t="s">
        <v>146</v>
      </c>
      <c r="C537" s="1967"/>
      <c r="D537" s="109" t="s">
        <v>262</v>
      </c>
      <c r="E537" s="1965">
        <f>'FY 2020'!V97</f>
        <v>0</v>
      </c>
      <c r="F537" s="1965"/>
      <c r="G537" s="1964">
        <f>'FY 2020'!R97</f>
        <v>0</v>
      </c>
      <c r="H537" s="1965"/>
      <c r="I537" s="110">
        <f>IF(ISERROR((E537-G537)/G537),0,((E537-G537)/G537))</f>
        <v>0</v>
      </c>
      <c r="J537" s="660"/>
      <c r="K537" s="226"/>
    </row>
    <row r="538" spans="2:11" ht="24.75" customHeight="1" x14ac:dyDescent="0.25">
      <c r="B538" s="1966" t="s">
        <v>147</v>
      </c>
      <c r="C538" s="1967"/>
      <c r="D538" s="109" t="s">
        <v>262</v>
      </c>
      <c r="E538" s="1965">
        <f>'FY 2020'!V98</f>
        <v>5250</v>
      </c>
      <c r="F538" s="1965"/>
      <c r="G538" s="1964">
        <f>'FY 2020'!R98</f>
        <v>2500</v>
      </c>
      <c r="H538" s="1965"/>
      <c r="I538" s="110">
        <f t="shared" ref="I538:I551" si="3">IF(ISERROR((E538-G538)/G538),0,((E538-G538)/G538))</f>
        <v>1.1000000000000001</v>
      </c>
      <c r="J538" s="660"/>
      <c r="K538" s="226"/>
    </row>
    <row r="539" spans="2:11" ht="24.75" customHeight="1" x14ac:dyDescent="0.25">
      <c r="B539" s="1970" t="s">
        <v>148</v>
      </c>
      <c r="C539" s="1970"/>
      <c r="D539" s="109" t="s">
        <v>264</v>
      </c>
      <c r="E539" s="1965">
        <f>'FY 2020'!V99</f>
        <v>66</v>
      </c>
      <c r="F539" s="1965"/>
      <c r="G539" s="1964">
        <f>'FY 2020'!R99</f>
        <v>60</v>
      </c>
      <c r="H539" s="1965"/>
      <c r="I539" s="110">
        <f t="shared" si="3"/>
        <v>0.1</v>
      </c>
      <c r="J539" s="660"/>
      <c r="K539" s="226"/>
    </row>
    <row r="540" spans="2:11" ht="24.75" customHeight="1" x14ac:dyDescent="0.25">
      <c r="B540" s="1970" t="s">
        <v>499</v>
      </c>
      <c r="C540" s="1970"/>
      <c r="D540" s="142" t="s">
        <v>500</v>
      </c>
      <c r="E540" s="1971">
        <f>'FY 2020'!V100</f>
        <v>86.403551531582153</v>
      </c>
      <c r="F540" s="1969"/>
      <c r="G540" s="1968">
        <f>'FY 2020'!R100</f>
        <v>56.922509566207211</v>
      </c>
      <c r="H540" s="1969"/>
      <c r="I540" s="110">
        <f t="shared" si="3"/>
        <v>0.51791535879290795</v>
      </c>
      <c r="J540" s="660"/>
      <c r="K540" s="226"/>
    </row>
    <row r="541" spans="2:11" ht="24.75" customHeight="1" x14ac:dyDescent="0.25">
      <c r="B541" s="1970" t="s">
        <v>234</v>
      </c>
      <c r="C541" s="1970"/>
      <c r="D541" s="109" t="s">
        <v>262</v>
      </c>
      <c r="E541" s="1965">
        <f>'FY 2020'!V101</f>
        <v>0</v>
      </c>
      <c r="F541" s="1965"/>
      <c r="G541" s="1964">
        <f>'FY 2020'!R101</f>
        <v>0</v>
      </c>
      <c r="H541" s="1965"/>
      <c r="I541" s="110">
        <f t="shared" si="3"/>
        <v>0</v>
      </c>
      <c r="J541" s="660"/>
      <c r="K541" s="226"/>
    </row>
    <row r="542" spans="2:11" ht="24.75" customHeight="1" x14ac:dyDescent="0.25">
      <c r="B542" s="1970" t="s">
        <v>149</v>
      </c>
      <c r="C542" s="1970"/>
      <c r="D542" s="109" t="s">
        <v>262</v>
      </c>
      <c r="E542" s="1965">
        <f>'FY 2020'!V102</f>
        <v>1350</v>
      </c>
      <c r="F542" s="1965"/>
      <c r="G542" s="1964">
        <f>'FY 2020'!R102</f>
        <v>1898.856</v>
      </c>
      <c r="H542" s="1965"/>
      <c r="I542" s="110">
        <f t="shared" si="3"/>
        <v>-0.28904561483335228</v>
      </c>
      <c r="J542" s="660"/>
      <c r="K542" s="226"/>
    </row>
    <row r="543" spans="2:11" ht="26.25" customHeight="1" x14ac:dyDescent="0.25">
      <c r="B543" s="1966" t="s">
        <v>150</v>
      </c>
      <c r="C543" s="1967"/>
      <c r="D543" s="109" t="s">
        <v>18</v>
      </c>
      <c r="E543" s="1965">
        <f>'FY 2020'!V103</f>
        <v>59475</v>
      </c>
      <c r="F543" s="1965"/>
      <c r="G543" s="1964">
        <f>'FY 2020'!R103</f>
        <v>42012</v>
      </c>
      <c r="H543" s="1965"/>
      <c r="I543" s="110">
        <f t="shared" si="3"/>
        <v>0.41566695229934303</v>
      </c>
      <c r="J543" s="660"/>
      <c r="K543" s="226"/>
    </row>
    <row r="544" spans="2:11" ht="26.25" customHeight="1" x14ac:dyDescent="0.25">
      <c r="B544" s="1966" t="s">
        <v>498</v>
      </c>
      <c r="C544" s="1967"/>
      <c r="D544" s="142" t="s">
        <v>497</v>
      </c>
      <c r="E544" s="1971">
        <f>'FY 2020'!V104</f>
        <v>7.7861382232437104E-2</v>
      </c>
      <c r="F544" s="1969"/>
      <c r="G544" s="1968">
        <f>'FY 2020'!R104</f>
        <v>3.985714119825829E-2</v>
      </c>
      <c r="H544" s="1969"/>
      <c r="I544" s="110">
        <f t="shared" si="3"/>
        <v>0.95351146348247262</v>
      </c>
      <c r="J544" s="660"/>
      <c r="K544" s="226"/>
    </row>
    <row r="545" spans="2:11" ht="24.75" customHeight="1" x14ac:dyDescent="0.25">
      <c r="B545" s="1970" t="s">
        <v>281</v>
      </c>
      <c r="C545" s="1970"/>
      <c r="D545" s="109" t="s">
        <v>262</v>
      </c>
      <c r="E545" s="1965">
        <f>'FY 2020'!V105</f>
        <v>2548.44</v>
      </c>
      <c r="F545" s="1965"/>
      <c r="G545" s="1964">
        <f>'FY 2020'!R105</f>
        <v>3629.7439999999997</v>
      </c>
      <c r="H545" s="1965"/>
      <c r="I545" s="110">
        <f t="shared" si="3"/>
        <v>-0.29790089879616849</v>
      </c>
      <c r="J545" s="660"/>
      <c r="K545" s="226"/>
    </row>
    <row r="546" spans="2:11" ht="24.75" customHeight="1" x14ac:dyDescent="0.25">
      <c r="B546" s="1970" t="s">
        <v>23</v>
      </c>
      <c r="C546" s="1970"/>
      <c r="D546" s="109" t="s">
        <v>262</v>
      </c>
      <c r="E546" s="1965">
        <f>'FY 2020'!V106</f>
        <v>0</v>
      </c>
      <c r="F546" s="1965"/>
      <c r="G546" s="1964">
        <f>'FY 2020'!R106</f>
        <v>0</v>
      </c>
      <c r="H546" s="1965"/>
      <c r="I546" s="110">
        <f t="shared" si="3"/>
        <v>0</v>
      </c>
      <c r="J546" s="660"/>
      <c r="K546" s="226"/>
    </row>
    <row r="547" spans="2:11" ht="24.75" customHeight="1" x14ac:dyDescent="0.25">
      <c r="B547" s="1970" t="s">
        <v>235</v>
      </c>
      <c r="C547" s="1970"/>
      <c r="D547" s="109" t="s">
        <v>262</v>
      </c>
      <c r="E547" s="1965">
        <f>'FY 2020'!V107</f>
        <v>0</v>
      </c>
      <c r="F547" s="1965"/>
      <c r="G547" s="1964">
        <f>'FY 2020'!R107</f>
        <v>0</v>
      </c>
      <c r="H547" s="1965"/>
      <c r="I547" s="110">
        <f t="shared" si="3"/>
        <v>0</v>
      </c>
      <c r="J547" s="660"/>
      <c r="K547" s="226"/>
    </row>
    <row r="548" spans="2:11" ht="24.75" customHeight="1" x14ac:dyDescent="0.25">
      <c r="B548" s="1966" t="s">
        <v>20</v>
      </c>
      <c r="C548" s="1967"/>
      <c r="D548" s="109" t="s">
        <v>264</v>
      </c>
      <c r="E548" s="1965">
        <f>'FY 2020'!V108</f>
        <v>0</v>
      </c>
      <c r="F548" s="1965"/>
      <c r="G548" s="1964">
        <f>'FY 2020'!R108</f>
        <v>0</v>
      </c>
      <c r="H548" s="1965"/>
      <c r="I548" s="110">
        <f t="shared" si="3"/>
        <v>0</v>
      </c>
      <c r="J548" s="660"/>
      <c r="K548" s="226"/>
    </row>
    <row r="549" spans="2:11" ht="24.75" customHeight="1" x14ac:dyDescent="0.25">
      <c r="B549" s="1970" t="s">
        <v>21</v>
      </c>
      <c r="C549" s="1970"/>
      <c r="D549" s="109" t="s">
        <v>264</v>
      </c>
      <c r="E549" s="1965">
        <f>'FY 2020'!V109</f>
        <v>0</v>
      </c>
      <c r="F549" s="1965"/>
      <c r="G549" s="1964">
        <f>'FY 2020'!R109</f>
        <v>1.6</v>
      </c>
      <c r="H549" s="1965"/>
      <c r="I549" s="110">
        <f t="shared" si="3"/>
        <v>-1</v>
      </c>
      <c r="J549" s="660"/>
      <c r="K549" s="226"/>
    </row>
    <row r="550" spans="2:11" ht="24.75" customHeight="1" x14ac:dyDescent="0.25">
      <c r="B550" s="2048" t="s">
        <v>265</v>
      </c>
      <c r="C550" s="2049"/>
      <c r="D550" s="114" t="s">
        <v>262</v>
      </c>
      <c r="E550" s="1965">
        <f>'FY 2020'!V110</f>
        <v>1737.66</v>
      </c>
      <c r="F550" s="1965"/>
      <c r="G550" s="1964">
        <f>'FY 2020'!R110</f>
        <v>1591.52</v>
      </c>
      <c r="H550" s="1965"/>
      <c r="I550" s="110">
        <f t="shared" si="3"/>
        <v>9.182416809088173E-2</v>
      </c>
      <c r="J550" s="660"/>
      <c r="K550" s="226"/>
    </row>
    <row r="551" spans="2:11" ht="24.75" customHeight="1" x14ac:dyDescent="0.25">
      <c r="B551" s="1970" t="s">
        <v>282</v>
      </c>
      <c r="C551" s="1970"/>
      <c r="D551" s="109" t="s">
        <v>18</v>
      </c>
      <c r="E551" s="1965">
        <f>'FY 2020'!V111</f>
        <v>55</v>
      </c>
      <c r="F551" s="1965"/>
      <c r="G551" s="1964">
        <f>'FY 2020'!R111</f>
        <v>50</v>
      </c>
      <c r="H551" s="1965"/>
      <c r="I551" s="110">
        <f t="shared" si="3"/>
        <v>0.1</v>
      </c>
      <c r="J551" s="660"/>
      <c r="K551" s="226"/>
    </row>
    <row r="552" spans="2:11" ht="15" x14ac:dyDescent="0.25">
      <c r="B552" s="86"/>
      <c r="C552" s="86"/>
      <c r="D552" s="86"/>
      <c r="E552" s="86"/>
      <c r="F552" s="86"/>
      <c r="G552" s="86"/>
      <c r="H552" s="86"/>
      <c r="I552" s="86"/>
      <c r="J552" s="86"/>
      <c r="K552" s="86"/>
    </row>
    <row r="553" spans="2:11" ht="15" x14ac:dyDescent="0.25">
      <c r="B553" s="2006"/>
      <c r="C553" s="2006"/>
      <c r="D553" s="2006"/>
      <c r="E553" s="2006"/>
      <c r="F553" s="2006"/>
      <c r="G553" s="86"/>
      <c r="H553" s="86"/>
      <c r="I553" s="86"/>
      <c r="J553" s="86"/>
      <c r="K553" s="86"/>
    </row>
    <row r="554" spans="2:11" ht="15" x14ac:dyDescent="0.25">
      <c r="B554" s="86" t="s">
        <v>283</v>
      </c>
      <c r="C554" s="86"/>
      <c r="D554" s="86"/>
      <c r="E554" s="86"/>
      <c r="F554" s="86"/>
      <c r="G554" s="86"/>
      <c r="H554" s="86"/>
      <c r="I554" s="86"/>
      <c r="J554" s="86"/>
      <c r="K554" s="86"/>
    </row>
    <row r="555" spans="2:11" ht="15" x14ac:dyDescent="0.25">
      <c r="B555" s="2007" t="s">
        <v>295</v>
      </c>
      <c r="C555" s="2007"/>
      <c r="D555" s="2007"/>
      <c r="E555" s="2007"/>
      <c r="F555" s="2007"/>
      <c r="G555" s="2007"/>
      <c r="H555" s="2007"/>
      <c r="I555" s="2007"/>
      <c r="J555" s="2007"/>
      <c r="K555" s="2007"/>
    </row>
    <row r="556" spans="2:11" ht="14.25" customHeight="1" x14ac:dyDescent="0.25">
      <c r="B556" s="1976" t="s">
        <v>296</v>
      </c>
      <c r="C556" s="1976"/>
      <c r="D556" s="1976"/>
      <c r="E556" s="1976"/>
      <c r="F556" s="1976"/>
      <c r="G556" s="1976"/>
      <c r="H556" s="1976"/>
      <c r="I556" s="1976"/>
      <c r="J556" s="1976"/>
      <c r="K556" s="1976"/>
    </row>
    <row r="557" spans="2:11" ht="16.5" customHeight="1" x14ac:dyDescent="0.25">
      <c r="B557" s="1976"/>
      <c r="C557" s="1976"/>
      <c r="D557" s="1976"/>
      <c r="E557" s="1976"/>
      <c r="F557" s="1976"/>
      <c r="G557" s="1976"/>
      <c r="H557" s="1976"/>
      <c r="I557" s="1976"/>
      <c r="J557" s="1976"/>
      <c r="K557" s="1976"/>
    </row>
    <row r="558" spans="2:11" ht="15" x14ac:dyDescent="0.25">
      <c r="B558" s="88" t="s">
        <v>343</v>
      </c>
      <c r="C558" s="86"/>
      <c r="D558" s="86"/>
      <c r="E558" s="86"/>
      <c r="F558" s="86"/>
      <c r="G558" s="86"/>
      <c r="H558" s="86"/>
      <c r="I558" s="86"/>
      <c r="J558" s="86"/>
      <c r="K558" s="95"/>
    </row>
    <row r="559" spans="2:11" ht="15" x14ac:dyDescent="0.25">
      <c r="B559" s="86"/>
      <c r="C559" s="86"/>
      <c r="D559" s="86"/>
      <c r="E559" s="86"/>
      <c r="F559" s="86"/>
      <c r="G559" s="86"/>
      <c r="H559" s="86"/>
      <c r="I559" s="86"/>
      <c r="J559" s="86"/>
      <c r="K559" s="86"/>
    </row>
    <row r="560" spans="2:11" ht="19.7" customHeight="1" x14ac:dyDescent="0.25">
      <c r="B560" s="2001" t="s">
        <v>558</v>
      </c>
      <c r="C560" s="2001"/>
      <c r="D560" s="2001"/>
      <c r="E560" s="2001"/>
      <c r="F560" s="2001"/>
      <c r="G560" s="2001"/>
      <c r="H560" s="2001"/>
      <c r="I560" s="2001"/>
      <c r="J560" s="2001"/>
      <c r="K560" s="102"/>
    </row>
    <row r="561" spans="2:11" ht="25.5" customHeight="1" x14ac:dyDescent="0.25">
      <c r="B561" s="1989" t="s">
        <v>344</v>
      </c>
      <c r="C561" s="1989"/>
      <c r="D561" s="657" t="s">
        <v>1</v>
      </c>
      <c r="E561" s="1989" t="s">
        <v>120</v>
      </c>
      <c r="F561" s="1989"/>
      <c r="G561" s="1873" t="s">
        <v>121</v>
      </c>
      <c r="H561" s="1873"/>
      <c r="I561" s="650" t="s">
        <v>122</v>
      </c>
      <c r="J561" s="661" t="s">
        <v>123</v>
      </c>
      <c r="K561" s="225"/>
    </row>
    <row r="562" spans="2:11" ht="19.7" customHeight="1" x14ac:dyDescent="0.25">
      <c r="B562" s="1974" t="s">
        <v>151</v>
      </c>
      <c r="C562" s="1975"/>
      <c r="D562" s="228"/>
      <c r="E562" s="228"/>
      <c r="F562" s="228"/>
      <c r="G562" s="228"/>
      <c r="H562" s="228"/>
      <c r="I562" s="228"/>
      <c r="J562" s="228"/>
      <c r="K562" s="229"/>
    </row>
    <row r="563" spans="2:11" ht="28.5" customHeight="1" x14ac:dyDescent="0.25">
      <c r="B563" s="1966" t="s">
        <v>162</v>
      </c>
      <c r="C563" s="1967"/>
      <c r="D563" s="109" t="s">
        <v>264</v>
      </c>
      <c r="E563" s="1965">
        <f>'FY 2020'!V116</f>
        <v>3.08</v>
      </c>
      <c r="F563" s="1965"/>
      <c r="G563" s="1964">
        <f>'FY 2020'!R116</f>
        <v>5.4399999999999995</v>
      </c>
      <c r="H563" s="1965"/>
      <c r="I563" s="110">
        <f>IF(ISERROR((E563-G563)/G563),0,((E563-G563)/G563))</f>
        <v>-0.43382352941176466</v>
      </c>
      <c r="J563" s="660"/>
      <c r="K563" s="226"/>
    </row>
    <row r="564" spans="2:11" ht="28.5" customHeight="1" x14ac:dyDescent="0.25">
      <c r="B564" s="1973" t="s">
        <v>163</v>
      </c>
      <c r="C564" s="1973"/>
      <c r="D564" s="109" t="s">
        <v>264</v>
      </c>
      <c r="E564" s="1965">
        <f>'FY 2020'!V118</f>
        <v>40.98</v>
      </c>
      <c r="F564" s="1965"/>
      <c r="G564" s="1964">
        <f>'FY 2020'!R118</f>
        <v>85.66</v>
      </c>
      <c r="H564" s="1965"/>
      <c r="I564" s="110">
        <f t="shared" ref="I564:I565" si="4">IF(ISERROR((E564-G564)/G564),0,((E564-G564)/G564))</f>
        <v>-0.52159701144057902</v>
      </c>
      <c r="J564" s="660"/>
      <c r="K564" s="226"/>
    </row>
    <row r="565" spans="2:11" ht="28.5" customHeight="1" x14ac:dyDescent="0.25">
      <c r="B565" s="1966" t="s">
        <v>504</v>
      </c>
      <c r="C565" s="2069"/>
      <c r="D565" s="142" t="s">
        <v>264</v>
      </c>
      <c r="E565" s="1971">
        <f>'FY 2020'!V120</f>
        <v>44.06</v>
      </c>
      <c r="F565" s="2163"/>
      <c r="G565" s="1971">
        <f>'FY 2020'!R120</f>
        <v>91.1</v>
      </c>
      <c r="H565" s="1770"/>
      <c r="I565" s="110">
        <f t="shared" si="4"/>
        <v>-0.51635565312843024</v>
      </c>
      <c r="J565" s="660"/>
      <c r="K565" s="226"/>
    </row>
    <row r="566" spans="2:11" ht="19.7" customHeight="1" x14ac:dyDescent="0.25">
      <c r="B566" s="2050" t="s">
        <v>152</v>
      </c>
      <c r="C566" s="2051"/>
      <c r="D566" s="2051"/>
      <c r="E566" s="2051"/>
      <c r="F566" s="2051"/>
      <c r="G566" s="2051"/>
      <c r="H566" s="2051"/>
      <c r="I566" s="2051"/>
      <c r="J566" s="2052"/>
      <c r="K566" s="230"/>
    </row>
    <row r="567" spans="2:11" ht="17.100000000000001" customHeight="1" x14ac:dyDescent="0.25">
      <c r="B567" s="1966" t="s">
        <v>154</v>
      </c>
      <c r="C567" s="1967"/>
      <c r="D567" s="109" t="s">
        <v>264</v>
      </c>
      <c r="E567" s="1965">
        <f>'FY 2020'!V125</f>
        <v>0</v>
      </c>
      <c r="F567" s="1965"/>
      <c r="G567" s="1964">
        <f>'FY 2020'!R125</f>
        <v>2.871</v>
      </c>
      <c r="H567" s="1965"/>
      <c r="I567" s="110">
        <f>IF(ISERROR((E567-G567)/G567),0,((E567-G567)/G567))</f>
        <v>-1</v>
      </c>
      <c r="J567" s="660"/>
      <c r="K567" s="226"/>
    </row>
    <row r="568" spans="2:11" ht="17.100000000000001" customHeight="1" x14ac:dyDescent="0.25">
      <c r="B568" s="1966" t="s">
        <v>155</v>
      </c>
      <c r="C568" s="1967"/>
      <c r="D568" s="109" t="s">
        <v>264</v>
      </c>
      <c r="E568" s="1965">
        <f>'FY 2020'!V126</f>
        <v>2.2599999999999998</v>
      </c>
      <c r="F568" s="1965"/>
      <c r="G568" s="1964">
        <f>'FY 2020'!R126</f>
        <v>22.520000000000003</v>
      </c>
      <c r="H568" s="1965"/>
      <c r="I568" s="110">
        <f t="shared" ref="I568:I577" si="5">IF(ISERROR((E568-G568)/G568),0,((E568-G568)/G568))</f>
        <v>-0.89964476021314399</v>
      </c>
      <c r="J568" s="660"/>
      <c r="K568" s="226"/>
    </row>
    <row r="569" spans="2:11" ht="17.100000000000001" customHeight="1" x14ac:dyDescent="0.25">
      <c r="B569" s="1966" t="s">
        <v>236</v>
      </c>
      <c r="C569" s="1967"/>
      <c r="D569" s="109" t="s">
        <v>264</v>
      </c>
      <c r="E569" s="1965">
        <f>'FY 2020'!V127</f>
        <v>0</v>
      </c>
      <c r="F569" s="1965"/>
      <c r="G569" s="1964">
        <f>'FY 2020'!R127</f>
        <v>2.54</v>
      </c>
      <c r="H569" s="1965"/>
      <c r="I569" s="110">
        <f t="shared" si="5"/>
        <v>-1</v>
      </c>
      <c r="J569" s="660"/>
      <c r="K569" s="226"/>
    </row>
    <row r="570" spans="2:11" ht="17.100000000000001" customHeight="1" x14ac:dyDescent="0.25">
      <c r="B570" s="1966" t="s">
        <v>156</v>
      </c>
      <c r="C570" s="1967"/>
      <c r="D570" s="109" t="s">
        <v>264</v>
      </c>
      <c r="E570" s="1965">
        <f>'FY 2020'!V128</f>
        <v>0</v>
      </c>
      <c r="F570" s="1965"/>
      <c r="G570" s="1964">
        <f>'FY 2020'!R128</f>
        <v>1.5960000000000001</v>
      </c>
      <c r="H570" s="1965"/>
      <c r="I570" s="110">
        <f t="shared" si="5"/>
        <v>-1</v>
      </c>
      <c r="J570" s="660"/>
      <c r="K570" s="226"/>
    </row>
    <row r="571" spans="2:11" ht="17.100000000000001" customHeight="1" x14ac:dyDescent="0.25">
      <c r="B571" s="1966" t="s">
        <v>157</v>
      </c>
      <c r="C571" s="1967"/>
      <c r="D571" s="109" t="s">
        <v>264</v>
      </c>
      <c r="E571" s="1965">
        <f>'FY 2020'!V129</f>
        <v>0</v>
      </c>
      <c r="F571" s="1965"/>
      <c r="G571" s="1964">
        <f>'FY 2020'!R129</f>
        <v>7.2370000000000001</v>
      </c>
      <c r="H571" s="1965"/>
      <c r="I571" s="110">
        <f t="shared" si="5"/>
        <v>-1</v>
      </c>
      <c r="J571" s="660"/>
      <c r="K571" s="226"/>
    </row>
    <row r="572" spans="2:11" ht="24" customHeight="1" x14ac:dyDescent="0.25">
      <c r="B572" s="1966" t="s">
        <v>158</v>
      </c>
      <c r="C572" s="1967"/>
      <c r="D572" s="109" t="s">
        <v>264</v>
      </c>
      <c r="E572" s="1965">
        <f>'FY 2020'!V130</f>
        <v>79.339999999999989</v>
      </c>
      <c r="F572" s="1965"/>
      <c r="G572" s="1964">
        <f>'FY 2020'!R130</f>
        <v>379.43499999999995</v>
      </c>
      <c r="H572" s="1965"/>
      <c r="I572" s="110">
        <f t="shared" si="5"/>
        <v>-0.79089962707710149</v>
      </c>
      <c r="J572" s="660"/>
      <c r="K572" s="226"/>
    </row>
    <row r="573" spans="2:11" ht="17.100000000000001" customHeight="1" x14ac:dyDescent="0.25">
      <c r="B573" s="1966" t="s">
        <v>21</v>
      </c>
      <c r="C573" s="1967"/>
      <c r="D573" s="142" t="s">
        <v>264</v>
      </c>
      <c r="E573" s="1971">
        <f>'FY 2020'!V131</f>
        <v>3.58</v>
      </c>
      <c r="F573" s="1969"/>
      <c r="G573" s="1968">
        <f>'FY 2020'!R131</f>
        <v>4.46</v>
      </c>
      <c r="H573" s="1969"/>
      <c r="I573" s="110">
        <f t="shared" si="5"/>
        <v>-0.19730941704035873</v>
      </c>
      <c r="J573" s="660"/>
      <c r="K573" s="226"/>
    </row>
    <row r="574" spans="2:11" ht="17.100000000000001" customHeight="1" x14ac:dyDescent="0.25">
      <c r="B574" s="1970" t="s">
        <v>159</v>
      </c>
      <c r="C574" s="1970"/>
      <c r="D574" s="109" t="s">
        <v>264</v>
      </c>
      <c r="E574" s="1965">
        <f>'FY 2020'!V132</f>
        <v>0</v>
      </c>
      <c r="F574" s="1965"/>
      <c r="G574" s="1964">
        <f>'FY 2020'!R132</f>
        <v>0</v>
      </c>
      <c r="H574" s="1965"/>
      <c r="I574" s="110">
        <f t="shared" si="5"/>
        <v>0</v>
      </c>
      <c r="J574" s="660"/>
      <c r="K574" s="226"/>
    </row>
    <row r="575" spans="2:11" ht="17.100000000000001" customHeight="1" x14ac:dyDescent="0.25">
      <c r="B575" s="1970" t="s">
        <v>160</v>
      </c>
      <c r="C575" s="1970"/>
      <c r="D575" s="109" t="s">
        <v>264</v>
      </c>
      <c r="E575" s="1965">
        <f>'FY 2020'!V133</f>
        <v>2.1</v>
      </c>
      <c r="F575" s="1965"/>
      <c r="G575" s="1964">
        <f>'FY 2020'!R133</f>
        <v>10.219999999999999</v>
      </c>
      <c r="H575" s="1965"/>
      <c r="I575" s="110">
        <f t="shared" si="5"/>
        <v>-0.79452054794520555</v>
      </c>
      <c r="J575" s="660"/>
      <c r="K575" s="226"/>
    </row>
    <row r="576" spans="2:11" ht="17.100000000000001" customHeight="1" x14ac:dyDescent="0.25">
      <c r="B576" s="1966" t="s">
        <v>161</v>
      </c>
      <c r="C576" s="1967"/>
      <c r="D576" s="109" t="s">
        <v>264</v>
      </c>
      <c r="E576" s="1965">
        <f>'FY 2020'!V134</f>
        <v>0</v>
      </c>
      <c r="F576" s="1965"/>
      <c r="G576" s="1964">
        <f>'FY 2020'!R134</f>
        <v>9.282</v>
      </c>
      <c r="H576" s="1965"/>
      <c r="I576" s="110">
        <f t="shared" si="5"/>
        <v>-1</v>
      </c>
      <c r="J576" s="660"/>
      <c r="K576" s="226"/>
    </row>
    <row r="577" spans="2:11" ht="17.100000000000001" customHeight="1" x14ac:dyDescent="0.25">
      <c r="B577" s="1966" t="s">
        <v>30</v>
      </c>
      <c r="C577" s="2069"/>
      <c r="D577" s="114" t="s">
        <v>264</v>
      </c>
      <c r="E577" s="1965">
        <f>'FY 2020'!V135</f>
        <v>87.28</v>
      </c>
      <c r="F577" s="1965"/>
      <c r="G577" s="1964">
        <f>'FY 2020'!R135</f>
        <v>440.16099999999994</v>
      </c>
      <c r="H577" s="1965"/>
      <c r="I577" s="110">
        <f t="shared" si="5"/>
        <v>-0.80170892014512873</v>
      </c>
      <c r="J577" s="660"/>
      <c r="K577" s="226"/>
    </row>
    <row r="578" spans="2:11" ht="19.7" customHeight="1" x14ac:dyDescent="0.25">
      <c r="B578" s="2050" t="s">
        <v>153</v>
      </c>
      <c r="C578" s="2051"/>
      <c r="D578" s="2051"/>
      <c r="E578" s="2051"/>
      <c r="F578" s="2051"/>
      <c r="G578" s="2051"/>
      <c r="H578" s="2051"/>
      <c r="I578" s="2051"/>
      <c r="J578" s="2052"/>
      <c r="K578" s="230"/>
    </row>
    <row r="579" spans="2:11" ht="17.100000000000001" customHeight="1" x14ac:dyDescent="0.25">
      <c r="B579" s="1970" t="s">
        <v>164</v>
      </c>
      <c r="C579" s="1970"/>
      <c r="D579" s="109" t="s">
        <v>264</v>
      </c>
      <c r="E579" s="1965">
        <f>'FY 2020'!V138</f>
        <v>4.4299999999999999E-2</v>
      </c>
      <c r="F579" s="1965"/>
      <c r="G579" s="1964">
        <f>'FY 2020'!R138</f>
        <v>3.6400000000000002E-2</v>
      </c>
      <c r="H579" s="1965"/>
      <c r="I579" s="110">
        <f>IF(ISERROR((E579-G579)/G579),0,((E579-G579)/G579))</f>
        <v>0.21703296703296696</v>
      </c>
      <c r="J579" s="660"/>
      <c r="K579" s="226"/>
    </row>
    <row r="580" spans="2:11" ht="17.100000000000001" customHeight="1" x14ac:dyDescent="0.25">
      <c r="B580" s="1966" t="s">
        <v>165</v>
      </c>
      <c r="C580" s="1967"/>
      <c r="D580" s="109" t="s">
        <v>264</v>
      </c>
      <c r="E580" s="1965">
        <f>'FY 2020'!V139</f>
        <v>0</v>
      </c>
      <c r="F580" s="1965"/>
      <c r="G580" s="1964">
        <f>'FY 2020'!R139</f>
        <v>0</v>
      </c>
      <c r="H580" s="1965"/>
      <c r="I580" s="110">
        <f t="shared" ref="I580:I582" si="6">IF(ISERROR((E580-G580)/G580),0,((E580-G580)/G580))</f>
        <v>0</v>
      </c>
      <c r="J580" s="660"/>
      <c r="K580" s="226"/>
    </row>
    <row r="581" spans="2:11" ht="21" customHeight="1" x14ac:dyDescent="0.25">
      <c r="B581" s="2070" t="s">
        <v>284</v>
      </c>
      <c r="C581" s="2071"/>
      <c r="D581" s="109" t="s">
        <v>264</v>
      </c>
      <c r="E581" s="1965">
        <f>'FY 2020'!V140</f>
        <v>4.4299999999999999E-2</v>
      </c>
      <c r="F581" s="1965"/>
      <c r="G581" s="1964">
        <f>'FY 2020'!R140</f>
        <v>3.6400000000000002E-2</v>
      </c>
      <c r="H581" s="1965"/>
      <c r="I581" s="110">
        <f t="shared" si="6"/>
        <v>0.21703296703296696</v>
      </c>
      <c r="J581" s="660"/>
      <c r="K581" s="226"/>
    </row>
    <row r="582" spans="2:11" ht="21" customHeight="1" x14ac:dyDescent="0.25">
      <c r="B582" s="2021" t="s">
        <v>209</v>
      </c>
      <c r="C582" s="2021"/>
      <c r="D582" s="114" t="s">
        <v>264</v>
      </c>
      <c r="E582" s="1965">
        <f>'FY 2020'!V141</f>
        <v>131.3843</v>
      </c>
      <c r="F582" s="1965"/>
      <c r="G582" s="1964">
        <f>'FY 2020'!R141</f>
        <v>531.29739999999993</v>
      </c>
      <c r="H582" s="1965"/>
      <c r="I582" s="110">
        <f t="shared" si="6"/>
        <v>-0.75271044051787184</v>
      </c>
      <c r="J582" s="660"/>
      <c r="K582" s="226"/>
    </row>
    <row r="583" spans="2:11" ht="27" customHeight="1" x14ac:dyDescent="0.25">
      <c r="B583" s="1520" t="s">
        <v>491</v>
      </c>
      <c r="C583" s="1521"/>
      <c r="D583" s="647" t="s">
        <v>1</v>
      </c>
      <c r="E583" s="1640" t="s">
        <v>485</v>
      </c>
      <c r="F583" s="1640"/>
      <c r="G583" s="1628" t="s">
        <v>492</v>
      </c>
      <c r="H583" s="1629"/>
      <c r="I583" s="646" t="s">
        <v>636</v>
      </c>
      <c r="J583" s="642" t="s">
        <v>656</v>
      </c>
      <c r="K583" s="226"/>
    </row>
    <row r="584" spans="2:11" ht="36" customHeight="1" x14ac:dyDescent="0.25">
      <c r="B584" s="1630" t="s">
        <v>937</v>
      </c>
      <c r="C584" s="1630"/>
      <c r="D584" s="263" t="s">
        <v>27</v>
      </c>
      <c r="E584" s="1406">
        <f>'FY 2020'!V122</f>
        <v>-0.65015086549150392</v>
      </c>
      <c r="F584" s="1407"/>
      <c r="G584" s="1406">
        <f>'FY 2020'!R122</f>
        <v>-0.27663966968397652</v>
      </c>
      <c r="H584" s="1407"/>
      <c r="I584" s="765" t="s">
        <v>652</v>
      </c>
      <c r="J584" s="660"/>
      <c r="K584" s="226"/>
    </row>
    <row r="585" spans="2:11" ht="17.25" customHeight="1" x14ac:dyDescent="0.25">
      <c r="B585" s="1944" t="s">
        <v>935</v>
      </c>
      <c r="C585" s="1944"/>
      <c r="D585" s="1944"/>
      <c r="E585" s="1944"/>
      <c r="F585" s="1944"/>
      <c r="G585" s="1944"/>
      <c r="H585" s="1944"/>
      <c r="I585" s="1944"/>
      <c r="J585" s="1944"/>
      <c r="K585" s="292"/>
    </row>
    <row r="586" spans="2:11" ht="20.25" customHeight="1" x14ac:dyDescent="0.25">
      <c r="B586" s="1890" t="s">
        <v>936</v>
      </c>
      <c r="C586" s="1890"/>
      <c r="D586" s="873" t="s">
        <v>264</v>
      </c>
      <c r="E586" s="1972">
        <f>'FY 2020'!V144</f>
        <v>537131.69999999995</v>
      </c>
      <c r="F586" s="1980"/>
      <c r="G586" s="1972">
        <f>'FY 2020'!R144</f>
        <v>740826.8</v>
      </c>
      <c r="H586" s="1770"/>
      <c r="I586" s="904">
        <f>IF(ISERROR((E586-G586)/G586),0,(E586-G586)/G586)</f>
        <v>-0.27495644056073576</v>
      </c>
      <c r="J586" s="902"/>
      <c r="K586" s="292"/>
    </row>
    <row r="587" spans="2:11" ht="19.5" customHeight="1" x14ac:dyDescent="0.25">
      <c r="B587" s="1890" t="s">
        <v>923</v>
      </c>
      <c r="C587" s="1890"/>
      <c r="D587" s="873" t="s">
        <v>264</v>
      </c>
      <c r="E587" s="1972">
        <f>'FY 2020'!V145</f>
        <v>230199.3</v>
      </c>
      <c r="F587" s="1980"/>
      <c r="G587" s="1972">
        <f>'FY 2020'!R145</f>
        <v>317497.2</v>
      </c>
      <c r="H587" s="1770"/>
      <c r="I587" s="904">
        <f>IF(ISERROR((E587-G587)/G587),0,(E587-G587)/G587)</f>
        <v>-0.2749564405607357</v>
      </c>
      <c r="J587" s="902"/>
      <c r="K587" s="292"/>
    </row>
    <row r="588" spans="2:11" ht="15" x14ac:dyDescent="0.25">
      <c r="B588" s="2006"/>
      <c r="C588" s="2006"/>
      <c r="D588" s="86"/>
      <c r="E588" s="2006"/>
      <c r="F588" s="2006"/>
      <c r="G588" s="2006"/>
      <c r="H588" s="2006"/>
      <c r="I588" s="86"/>
      <c r="J588" s="2006"/>
      <c r="K588" s="2006"/>
    </row>
    <row r="589" spans="2:11" ht="15" x14ac:dyDescent="0.25">
      <c r="B589" s="88" t="s">
        <v>346</v>
      </c>
      <c r="C589" s="86"/>
      <c r="D589" s="86"/>
      <c r="E589" s="86"/>
      <c r="F589" s="86"/>
      <c r="G589" s="86"/>
      <c r="H589" s="86"/>
      <c r="I589" s="86"/>
      <c r="J589" s="86"/>
      <c r="K589" s="95"/>
    </row>
    <row r="590" spans="2:11" ht="8.4499999999999993" customHeight="1" x14ac:dyDescent="0.25">
      <c r="B590" s="86"/>
      <c r="C590" s="86"/>
      <c r="D590" s="86"/>
      <c r="E590" s="86"/>
      <c r="F590" s="86"/>
      <c r="G590" s="86"/>
      <c r="H590" s="86"/>
      <c r="I590" s="86"/>
      <c r="J590" s="86"/>
      <c r="K590" s="86"/>
    </row>
    <row r="591" spans="2:11" ht="19.7" customHeight="1" x14ac:dyDescent="0.25">
      <c r="B591" s="2001" t="s">
        <v>559</v>
      </c>
      <c r="C591" s="2001"/>
      <c r="D591" s="2001"/>
      <c r="E591" s="2001"/>
      <c r="F591" s="2001"/>
      <c r="G591" s="2001"/>
      <c r="H591" s="2001"/>
      <c r="I591" s="2001"/>
      <c r="J591" s="2001"/>
      <c r="K591" s="102"/>
    </row>
    <row r="592" spans="2:11" ht="19.7" customHeight="1" x14ac:dyDescent="0.25">
      <c r="B592" s="2008" t="s">
        <v>112</v>
      </c>
      <c r="C592" s="2008"/>
      <c r="D592" s="108" t="s">
        <v>1</v>
      </c>
      <c r="E592" s="2008" t="s">
        <v>120</v>
      </c>
      <c r="F592" s="2008"/>
      <c r="G592" s="2059" t="s">
        <v>227</v>
      </c>
      <c r="H592" s="2060"/>
      <c r="I592" s="2060"/>
      <c r="J592" s="2061"/>
      <c r="K592" s="225"/>
    </row>
    <row r="593" spans="2:11" ht="85.5" customHeight="1" x14ac:dyDescent="0.25">
      <c r="B593" s="2053" t="s">
        <v>367</v>
      </c>
      <c r="C593" s="2054"/>
      <c r="D593" s="109" t="s">
        <v>340</v>
      </c>
      <c r="E593" s="1965">
        <f>'FY 2020'!V154</f>
        <v>2673.24</v>
      </c>
      <c r="F593" s="1965"/>
      <c r="G593" s="2058" t="str">
        <f>'FY 2020'!S154</f>
        <v>Premier Game Farm - ± 1800 ha
Wilger Dam Game Farm - ± 800 ha
Wilger Dam - ± 70 ha
Ant sanctuary 3.24 ha</v>
      </c>
      <c r="H593" s="1817"/>
      <c r="I593" s="1817"/>
      <c r="J593" s="1818"/>
      <c r="K593" s="231"/>
    </row>
    <row r="594" spans="2:11" ht="225" customHeight="1" x14ac:dyDescent="0.25">
      <c r="B594" s="2055" t="s">
        <v>364</v>
      </c>
      <c r="C594" s="2055"/>
      <c r="D594" s="109" t="s">
        <v>40</v>
      </c>
      <c r="E594" s="1965">
        <f>'FY 2020'!V155</f>
        <v>30</v>
      </c>
      <c r="F594" s="1965"/>
      <c r="G594" s="2058" t="str">
        <f>'FY 2020'!S155</f>
        <v>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v>
      </c>
      <c r="H594" s="1817"/>
      <c r="I594" s="1817"/>
      <c r="J594" s="1818"/>
      <c r="K594" s="231"/>
    </row>
    <row r="595" spans="2:11" ht="30.75" customHeight="1" x14ac:dyDescent="0.25">
      <c r="B595" s="2053" t="s">
        <v>368</v>
      </c>
      <c r="C595" s="2054"/>
      <c r="D595" s="109" t="s">
        <v>40</v>
      </c>
      <c r="E595" s="1965">
        <f>'FY 2020'!V156</f>
        <v>0</v>
      </c>
      <c r="F595" s="1965"/>
      <c r="G595" s="2058">
        <f>'FY 2020'!S156</f>
        <v>0</v>
      </c>
      <c r="H595" s="1817"/>
      <c r="I595" s="1817"/>
      <c r="J595" s="1818"/>
      <c r="K595" s="231"/>
    </row>
    <row r="596" spans="2:11" ht="30.75" customHeight="1" x14ac:dyDescent="0.25">
      <c r="B596" s="2062" t="s">
        <v>365</v>
      </c>
      <c r="C596" s="2062"/>
      <c r="D596" s="232" t="s">
        <v>40</v>
      </c>
      <c r="E596" s="2056">
        <f>'FY 2020'!V157</f>
        <v>1</v>
      </c>
      <c r="F596" s="2056"/>
      <c r="G596" s="2058" t="str">
        <f>'FY 2020'!S157</f>
        <v xml:space="preserve">Diamond Ant </v>
      </c>
      <c r="H596" s="1817"/>
      <c r="I596" s="1817"/>
      <c r="J596" s="1818"/>
      <c r="K596" s="231"/>
    </row>
    <row r="597" spans="2:11" ht="16.350000000000001" customHeight="1" x14ac:dyDescent="0.25">
      <c r="B597" s="2057"/>
      <c r="C597" s="2057"/>
      <c r="D597" s="2057"/>
      <c r="E597" s="2057"/>
      <c r="F597" s="2057"/>
      <c r="G597" s="86"/>
      <c r="H597" s="86"/>
      <c r="I597" s="86"/>
      <c r="J597" s="86"/>
      <c r="K597" s="86"/>
    </row>
    <row r="598" spans="2:11" ht="16.350000000000001" customHeight="1" x14ac:dyDescent="0.25">
      <c r="B598" s="34" t="s">
        <v>765</v>
      </c>
      <c r="C598" s="773"/>
      <c r="D598" s="773"/>
      <c r="E598" s="773"/>
      <c r="F598" s="773"/>
      <c r="G598" s="86"/>
      <c r="H598" s="86"/>
      <c r="I598" s="86"/>
      <c r="J598" s="86"/>
      <c r="K598" s="86"/>
    </row>
    <row r="599" spans="2:11" ht="16.350000000000001" customHeight="1" x14ac:dyDescent="0.25">
      <c r="B599" s="2023"/>
      <c r="C599" s="2023"/>
      <c r="D599" s="2023"/>
      <c r="E599" s="2023"/>
      <c r="F599" s="2023"/>
      <c r="G599" s="2023"/>
      <c r="H599" s="2023"/>
      <c r="I599" s="2023"/>
      <c r="J599" s="2023"/>
      <c r="K599" s="86"/>
    </row>
    <row r="600" spans="2:11" ht="16.350000000000001" customHeight="1" x14ac:dyDescent="0.25">
      <c r="B600" s="2023"/>
      <c r="C600" s="2023"/>
      <c r="D600" s="2023"/>
      <c r="E600" s="2023"/>
      <c r="F600" s="2023"/>
      <c r="G600" s="2023"/>
      <c r="H600" s="2023"/>
      <c r="I600" s="2023"/>
      <c r="J600" s="2023"/>
      <c r="K600" s="86"/>
    </row>
    <row r="601" spans="2:11" ht="16.350000000000001" customHeight="1" x14ac:dyDescent="0.25">
      <c r="B601" s="86" t="s">
        <v>237</v>
      </c>
      <c r="C601" s="86"/>
      <c r="D601" s="86"/>
      <c r="E601" s="86"/>
      <c r="F601" s="86"/>
      <c r="G601" s="86"/>
      <c r="H601" s="86"/>
      <c r="I601" s="86"/>
      <c r="J601" s="86"/>
      <c r="K601" s="86"/>
    </row>
    <row r="602" spans="2:11" ht="16.350000000000001" customHeight="1" x14ac:dyDescent="0.25">
      <c r="B602" s="86" t="s">
        <v>297</v>
      </c>
      <c r="C602" s="86"/>
      <c r="D602" s="86"/>
      <c r="E602" s="86"/>
      <c r="F602" s="86"/>
      <c r="G602" s="86"/>
      <c r="H602" s="86"/>
      <c r="I602" s="86"/>
      <c r="J602" s="86"/>
      <c r="K602" s="86"/>
    </row>
    <row r="603" spans="2:11" ht="16.350000000000001" customHeight="1" x14ac:dyDescent="0.25">
      <c r="B603" s="86" t="s">
        <v>238</v>
      </c>
      <c r="C603" s="86"/>
      <c r="D603" s="86"/>
      <c r="E603" s="86"/>
      <c r="F603" s="86"/>
      <c r="G603" s="86"/>
      <c r="H603" s="86"/>
      <c r="I603" s="86"/>
      <c r="J603" s="86"/>
      <c r="K603" s="86"/>
    </row>
    <row r="604" spans="2:11" ht="16.350000000000001" customHeight="1" x14ac:dyDescent="0.25">
      <c r="B604" s="86" t="s">
        <v>239</v>
      </c>
      <c r="C604" s="86"/>
      <c r="D604" s="86"/>
      <c r="E604" s="86"/>
      <c r="F604" s="86"/>
      <c r="G604" s="86"/>
      <c r="H604" s="86"/>
      <c r="I604" s="86"/>
      <c r="J604" s="86"/>
      <c r="K604" s="86"/>
    </row>
    <row r="605" spans="2:11" ht="16.350000000000001" customHeight="1" x14ac:dyDescent="0.25">
      <c r="B605" s="88" t="s">
        <v>347</v>
      </c>
      <c r="C605" s="86"/>
      <c r="D605" s="86"/>
      <c r="E605" s="86"/>
      <c r="F605" s="86"/>
      <c r="G605" s="86"/>
      <c r="H605" s="86"/>
      <c r="I605" s="86"/>
      <c r="J605" s="86"/>
      <c r="K605" s="95"/>
    </row>
    <row r="606" spans="2:11" ht="15" x14ac:dyDescent="0.25">
      <c r="B606" t="s">
        <v>767</v>
      </c>
      <c r="C606" s="86"/>
      <c r="D606" s="86"/>
      <c r="E606" s="86"/>
      <c r="F606" s="86"/>
      <c r="G606" s="86"/>
      <c r="H606" s="86"/>
      <c r="I606" s="86"/>
      <c r="J606" s="86"/>
      <c r="K606" s="86"/>
    </row>
    <row r="607" spans="2:11" ht="19.7" customHeight="1" x14ac:dyDescent="0.25">
      <c r="B607" s="2001" t="s">
        <v>564</v>
      </c>
      <c r="C607" s="2001"/>
      <c r="D607" s="2001"/>
      <c r="E607" s="2001"/>
      <c r="F607" s="2001"/>
      <c r="G607" s="2001"/>
      <c r="H607" s="2001"/>
      <c r="I607" s="2001"/>
      <c r="J607" s="2001"/>
      <c r="K607" s="102"/>
    </row>
    <row r="608" spans="2:11" ht="24.75" customHeight="1" x14ac:dyDescent="0.25">
      <c r="B608" s="1873" t="s">
        <v>112</v>
      </c>
      <c r="C608" s="1873"/>
      <c r="D608" s="650" t="s">
        <v>1</v>
      </c>
      <c r="E608" s="1873" t="s">
        <v>120</v>
      </c>
      <c r="F608" s="1873"/>
      <c r="G608" s="1873" t="s">
        <v>121</v>
      </c>
      <c r="H608" s="1873"/>
      <c r="I608" s="650" t="s">
        <v>122</v>
      </c>
      <c r="J608" s="661" t="s">
        <v>123</v>
      </c>
      <c r="K608" s="225"/>
    </row>
    <row r="609" spans="2:11" ht="27" customHeight="1" x14ac:dyDescent="0.25">
      <c r="B609" s="1520" t="s">
        <v>167</v>
      </c>
      <c r="C609" s="1521"/>
      <c r="D609" s="109" t="s">
        <v>262</v>
      </c>
      <c r="E609" s="1965">
        <f>'FY 2020'!V161</f>
        <v>0</v>
      </c>
      <c r="F609" s="1965"/>
      <c r="G609" s="1964">
        <f>'FY 2020'!R161</f>
        <v>0</v>
      </c>
      <c r="H609" s="1965"/>
      <c r="I609" s="110">
        <f>IF(ISERROR((E609-G609)/G609),0,((E609-G609)/G609))</f>
        <v>0</v>
      </c>
      <c r="J609" s="224"/>
      <c r="K609" s="230"/>
    </row>
    <row r="610" spans="2:11" ht="27" customHeight="1" x14ac:dyDescent="0.25">
      <c r="B610" s="1661" t="s">
        <v>25</v>
      </c>
      <c r="C610" s="1661"/>
      <c r="D610" s="142" t="s">
        <v>262</v>
      </c>
      <c r="E610" s="1965">
        <f>'FY 2020'!V162</f>
        <v>0</v>
      </c>
      <c r="F610" s="1965"/>
      <c r="G610" s="1964">
        <f>'FY 2020'!R162</f>
        <v>0</v>
      </c>
      <c r="H610" s="1965"/>
      <c r="I610" s="110">
        <f t="shared" ref="I610:I618" si="7">IF(ISERROR((E610-G610)/G610),0,((E610-G610)/G610))</f>
        <v>0</v>
      </c>
      <c r="J610" s="224"/>
      <c r="K610" s="230"/>
    </row>
    <row r="611" spans="2:11" ht="17.100000000000001" customHeight="1" x14ac:dyDescent="0.25">
      <c r="B611" s="1520" t="s">
        <v>26</v>
      </c>
      <c r="C611" s="1521"/>
      <c r="D611" s="142" t="s">
        <v>262</v>
      </c>
      <c r="E611" s="1965">
        <f>'FY 2020'!V163</f>
        <v>0</v>
      </c>
      <c r="F611" s="1965"/>
      <c r="G611" s="1964">
        <f>'FY 2020'!R163</f>
        <v>0</v>
      </c>
      <c r="H611" s="1965"/>
      <c r="I611" s="110">
        <f t="shared" si="7"/>
        <v>0</v>
      </c>
      <c r="J611" s="224"/>
      <c r="K611" s="230"/>
    </row>
    <row r="612" spans="2:11" ht="17.100000000000001" customHeight="1" x14ac:dyDescent="0.25">
      <c r="B612" s="1520" t="s">
        <v>168</v>
      </c>
      <c r="C612" s="1521"/>
      <c r="D612" s="142" t="s">
        <v>262</v>
      </c>
      <c r="E612" s="1965">
        <f>'FY 2020'!V164</f>
        <v>0</v>
      </c>
      <c r="F612" s="1965"/>
      <c r="G612" s="1964">
        <f>'FY 2020'!R164</f>
        <v>0</v>
      </c>
      <c r="H612" s="1965"/>
      <c r="I612" s="110">
        <f t="shared" si="7"/>
        <v>0</v>
      </c>
      <c r="J612" s="224"/>
      <c r="K612" s="230"/>
    </row>
    <row r="613" spans="2:11" ht="17.100000000000001" customHeight="1" x14ac:dyDescent="0.25">
      <c r="B613" s="1520" t="s">
        <v>507</v>
      </c>
      <c r="C613" s="1521"/>
      <c r="D613" s="142" t="s">
        <v>262</v>
      </c>
      <c r="E613" s="1965">
        <f>'FY 2020'!V165</f>
        <v>0</v>
      </c>
      <c r="F613" s="1965"/>
      <c r="G613" s="1964">
        <f>'FY 2020'!R165</f>
        <v>0</v>
      </c>
      <c r="H613" s="1965"/>
      <c r="I613" s="110">
        <f t="shared" si="7"/>
        <v>0</v>
      </c>
      <c r="J613" s="224"/>
      <c r="K613" s="230"/>
    </row>
    <row r="614" spans="2:11" ht="17.100000000000001" customHeight="1" x14ac:dyDescent="0.25">
      <c r="B614" s="1648">
        <v>410</v>
      </c>
      <c r="C614" s="1661"/>
      <c r="D614" s="142" t="s">
        <v>262</v>
      </c>
      <c r="E614" s="1965">
        <f>'FY 2020'!V166</f>
        <v>0</v>
      </c>
      <c r="F614" s="1965"/>
      <c r="G614" s="1964">
        <f>'FY 2020'!R166</f>
        <v>10</v>
      </c>
      <c r="H614" s="1965"/>
      <c r="I614" s="110">
        <f t="shared" si="7"/>
        <v>-1</v>
      </c>
      <c r="J614" s="224"/>
      <c r="K614" s="230"/>
    </row>
    <row r="615" spans="2:11" ht="17.100000000000001" customHeight="1" x14ac:dyDescent="0.25">
      <c r="B615" s="1654">
        <v>507</v>
      </c>
      <c r="C615" s="1521"/>
      <c r="D615" s="142" t="s">
        <v>262</v>
      </c>
      <c r="E615" s="1965">
        <f>'FY 2020'!V167</f>
        <v>0</v>
      </c>
      <c r="F615" s="1965"/>
      <c r="G615" s="1964">
        <f>'FY 2020'!R167</f>
        <v>0</v>
      </c>
      <c r="H615" s="1965"/>
      <c r="I615" s="110">
        <f t="shared" si="7"/>
        <v>0</v>
      </c>
      <c r="J615" s="224"/>
      <c r="K615" s="230"/>
    </row>
    <row r="616" spans="2:11" ht="17.100000000000001" customHeight="1" x14ac:dyDescent="0.25">
      <c r="B616" s="1648" t="s">
        <v>510</v>
      </c>
      <c r="C616" s="1648"/>
      <c r="D616" s="142" t="s">
        <v>262</v>
      </c>
      <c r="E616" s="1971">
        <f>'FY 2020'!V168</f>
        <v>0</v>
      </c>
      <c r="F616" s="1969"/>
      <c r="G616" s="1964">
        <f>'FY 2020'!R168</f>
        <v>0</v>
      </c>
      <c r="H616" s="1965"/>
      <c r="I616" s="110">
        <f t="shared" si="7"/>
        <v>0</v>
      </c>
      <c r="J616" s="302"/>
      <c r="K616" s="335"/>
    </row>
    <row r="617" spans="2:11" ht="24.75" customHeight="1" x14ac:dyDescent="0.25">
      <c r="B617" s="1648" t="s">
        <v>511</v>
      </c>
      <c r="C617" s="1648"/>
      <c r="D617" s="142" t="s">
        <v>262</v>
      </c>
      <c r="E617" s="1971">
        <f>'FY 2020'!V169</f>
        <v>0</v>
      </c>
      <c r="F617" s="1969"/>
      <c r="G617" s="1964">
        <f>'FY 2020'!R169</f>
        <v>10</v>
      </c>
      <c r="H617" s="1965"/>
      <c r="I617" s="110">
        <f t="shared" si="7"/>
        <v>-1</v>
      </c>
      <c r="J617" s="302"/>
      <c r="K617" s="335"/>
    </row>
    <row r="618" spans="2:11" ht="24.75" customHeight="1" x14ac:dyDescent="0.25">
      <c r="B618" s="1648">
        <v>22</v>
      </c>
      <c r="C618" s="1648"/>
      <c r="D618" s="142" t="s">
        <v>262</v>
      </c>
      <c r="E618" s="1965">
        <f>'FY 2020'!V170</f>
        <v>1.2</v>
      </c>
      <c r="F618" s="1965"/>
      <c r="G618" s="1968">
        <f>'FY 2020'!R170</f>
        <v>1.7</v>
      </c>
      <c r="H618" s="1770"/>
      <c r="I618" s="110">
        <f t="shared" si="7"/>
        <v>-0.29411764705882354</v>
      </c>
      <c r="J618" s="302"/>
      <c r="K618" s="335"/>
    </row>
    <row r="619" spans="2:11" ht="15" x14ac:dyDescent="0.25">
      <c r="B619" s="86"/>
      <c r="C619" s="86"/>
      <c r="D619" s="86"/>
      <c r="E619" s="86"/>
      <c r="F619" s="86"/>
      <c r="G619" s="86"/>
      <c r="H619" s="86"/>
      <c r="I619" s="86"/>
      <c r="J619" s="86"/>
      <c r="K619" s="86"/>
    </row>
    <row r="620" spans="2:11" ht="15" x14ac:dyDescent="0.25">
      <c r="B620" s="375" t="s">
        <v>660</v>
      </c>
      <c r="C620" s="49"/>
      <c r="D620" s="49"/>
      <c r="E620" s="86"/>
      <c r="F620" s="86"/>
      <c r="G620" s="86"/>
      <c r="H620" s="86"/>
      <c r="I620" s="86"/>
      <c r="J620" s="86"/>
      <c r="K620" s="86"/>
    </row>
    <row r="621" spans="2:11" ht="106.5" customHeight="1" x14ac:dyDescent="0.25">
      <c r="B621" s="1412" t="s">
        <v>675</v>
      </c>
      <c r="C621" s="1412"/>
      <c r="D621" s="1412"/>
      <c r="E621" s="1412"/>
      <c r="F621" s="1412"/>
      <c r="G621" s="1412"/>
      <c r="H621" s="1412"/>
      <c r="I621" s="1412"/>
      <c r="J621" s="1412"/>
      <c r="K621" s="86"/>
    </row>
    <row r="622" spans="2:11" ht="15" x14ac:dyDescent="0.25">
      <c r="B622" s="86"/>
      <c r="C622" s="86"/>
      <c r="D622" s="86"/>
      <c r="E622" s="86"/>
      <c r="F622" s="86"/>
      <c r="G622" s="86"/>
      <c r="H622" s="86"/>
      <c r="I622" s="86"/>
      <c r="J622" s="86"/>
      <c r="K622" s="86"/>
    </row>
    <row r="623" spans="2:11" ht="15" x14ac:dyDescent="0.25">
      <c r="B623" s="88" t="s">
        <v>348</v>
      </c>
      <c r="C623" s="86"/>
      <c r="D623" s="86"/>
      <c r="E623" s="86"/>
      <c r="F623" s="86"/>
      <c r="G623" s="86"/>
      <c r="H623" s="86"/>
      <c r="I623" s="86"/>
      <c r="J623" s="86"/>
      <c r="K623" s="95"/>
    </row>
    <row r="624" spans="2:11" x14ac:dyDescent="0.25">
      <c r="B624" s="1434" t="s">
        <v>349</v>
      </c>
      <c r="C624" s="1434"/>
      <c r="D624" s="1434"/>
      <c r="E624" s="1434"/>
      <c r="F624" s="1434"/>
      <c r="G624" s="1434"/>
      <c r="H624" s="1434"/>
      <c r="I624" s="1434"/>
      <c r="J624" s="1434"/>
      <c r="K624" s="1434"/>
    </row>
    <row r="625" spans="2:11" x14ac:dyDescent="0.25">
      <c r="B625" s="1434"/>
      <c r="C625" s="1434"/>
      <c r="D625" s="1434"/>
      <c r="E625" s="1434"/>
      <c r="F625" s="1434"/>
      <c r="G625" s="1434"/>
      <c r="H625" s="1434"/>
      <c r="I625" s="1434"/>
      <c r="J625" s="1434"/>
      <c r="K625" s="1434"/>
    </row>
    <row r="626" spans="2:11" ht="15" x14ac:dyDescent="0.25">
      <c r="B626" s="86"/>
      <c r="C626" s="86"/>
      <c r="D626" s="86"/>
      <c r="E626" s="86"/>
      <c r="F626" s="86"/>
      <c r="G626" s="86"/>
      <c r="H626" s="86"/>
      <c r="I626" s="86"/>
      <c r="J626" s="86"/>
      <c r="K626" s="86"/>
    </row>
    <row r="627" spans="2:11" ht="15" x14ac:dyDescent="0.25">
      <c r="B627" s="88" t="s">
        <v>350</v>
      </c>
      <c r="C627" s="86"/>
      <c r="D627" s="86"/>
      <c r="E627" s="86"/>
      <c r="F627" s="86"/>
      <c r="G627" s="86"/>
      <c r="H627" s="86"/>
      <c r="I627" s="86"/>
      <c r="J627" s="86"/>
      <c r="K627" s="95"/>
    </row>
    <row r="628" spans="2:11" ht="15" x14ac:dyDescent="0.25">
      <c r="B628" s="86" t="s">
        <v>169</v>
      </c>
      <c r="C628" s="86"/>
      <c r="D628" s="86"/>
      <c r="E628" s="86"/>
      <c r="F628" s="86"/>
      <c r="G628" s="86"/>
      <c r="H628" s="86"/>
      <c r="I628" s="86"/>
      <c r="J628" s="86"/>
      <c r="K628" s="86"/>
    </row>
    <row r="629" spans="2:11" ht="15" x14ac:dyDescent="0.25">
      <c r="B629" s="86"/>
      <c r="C629" s="86"/>
      <c r="D629" s="86"/>
      <c r="E629" s="86"/>
      <c r="F629" s="86"/>
      <c r="G629" s="86"/>
      <c r="H629" s="86"/>
      <c r="I629" s="86"/>
      <c r="J629" s="86"/>
      <c r="K629" s="86"/>
    </row>
    <row r="630" spans="2:11" ht="17.100000000000001" customHeight="1" x14ac:dyDescent="0.25">
      <c r="B630" s="2063" t="s">
        <v>170</v>
      </c>
      <c r="C630" s="2063"/>
      <c r="D630" s="1583"/>
      <c r="E630" s="1584"/>
      <c r="F630" s="1584"/>
      <c r="G630" s="1584"/>
      <c r="H630" s="1584"/>
      <c r="I630" s="1584"/>
      <c r="J630" s="1585"/>
      <c r="K630" s="226"/>
    </row>
    <row r="631" spans="2:11" ht="16.5" customHeight="1" x14ac:dyDescent="0.25">
      <c r="B631" s="2063" t="s">
        <v>171</v>
      </c>
      <c r="C631" s="2063"/>
      <c r="D631" s="1583"/>
      <c r="E631" s="1584"/>
      <c r="F631" s="1584"/>
      <c r="G631" s="1584"/>
      <c r="H631" s="1584"/>
      <c r="I631" s="1584"/>
      <c r="J631" s="1585"/>
      <c r="K631" s="226"/>
    </row>
    <row r="632" spans="2:11" ht="17.100000000000001" customHeight="1" x14ac:dyDescent="0.25">
      <c r="B632" s="2063" t="s">
        <v>172</v>
      </c>
      <c r="C632" s="2063"/>
      <c r="D632" s="1583"/>
      <c r="E632" s="1584"/>
      <c r="F632" s="1584"/>
      <c r="G632" s="1584"/>
      <c r="H632" s="1584"/>
      <c r="I632" s="1584"/>
      <c r="J632" s="1585"/>
      <c r="K632" s="226"/>
    </row>
    <row r="633" spans="2:11" ht="17.100000000000001" customHeight="1" x14ac:dyDescent="0.25">
      <c r="B633" s="2063" t="s">
        <v>105</v>
      </c>
      <c r="C633" s="2063"/>
      <c r="D633" s="1899"/>
      <c r="E633" s="1584"/>
      <c r="F633" s="1584"/>
      <c r="G633" s="1584"/>
      <c r="H633" s="1584"/>
      <c r="I633" s="1584"/>
      <c r="J633" s="1585"/>
      <c r="K633" s="226"/>
    </row>
    <row r="634" spans="2:11" ht="17.100000000000001" customHeight="1" x14ac:dyDescent="0.25">
      <c r="B634" s="2063" t="s">
        <v>173</v>
      </c>
      <c r="C634" s="2063"/>
      <c r="D634" s="1899"/>
      <c r="E634" s="1584"/>
      <c r="F634" s="1584"/>
      <c r="G634" s="1584"/>
      <c r="H634" s="1584"/>
      <c r="I634" s="1584"/>
      <c r="J634" s="1585"/>
      <c r="K634" s="226"/>
    </row>
    <row r="635" spans="2:11" ht="42" customHeight="1" x14ac:dyDescent="0.25">
      <c r="B635" s="2063" t="s">
        <v>106</v>
      </c>
      <c r="C635" s="2063"/>
      <c r="D635" s="1586"/>
      <c r="E635" s="1587"/>
      <c r="F635" s="1587"/>
      <c r="G635" s="1587"/>
      <c r="H635" s="1587"/>
      <c r="I635" s="1587"/>
      <c r="J635" s="1674"/>
      <c r="K635" s="226"/>
    </row>
    <row r="636" spans="2:11" ht="17.100000000000001" customHeight="1" x14ac:dyDescent="0.25">
      <c r="B636" s="2063" t="s">
        <v>174</v>
      </c>
      <c r="C636" s="2063"/>
      <c r="D636" s="1583"/>
      <c r="E636" s="1584"/>
      <c r="F636" s="1584"/>
      <c r="G636" s="1584"/>
      <c r="H636" s="1584"/>
      <c r="I636" s="1584"/>
      <c r="J636" s="1585"/>
      <c r="K636" s="226"/>
    </row>
    <row r="637" spans="2:11" ht="15" x14ac:dyDescent="0.25">
      <c r="B637" s="86"/>
      <c r="C637" s="86"/>
      <c r="D637" s="86"/>
      <c r="E637" s="86"/>
      <c r="F637" s="86"/>
      <c r="G637" s="86"/>
      <c r="H637" s="86"/>
      <c r="I637" s="86"/>
      <c r="J637" s="86"/>
      <c r="K637" s="86"/>
    </row>
    <row r="638" spans="2:11" ht="15" x14ac:dyDescent="0.25">
      <c r="B638" s="86"/>
      <c r="C638" s="86"/>
      <c r="D638" s="86"/>
      <c r="E638" s="86"/>
      <c r="F638" s="86"/>
      <c r="G638" s="86"/>
      <c r="H638" s="86"/>
      <c r="I638" s="86"/>
      <c r="J638" s="86"/>
      <c r="K638" s="86"/>
    </row>
    <row r="639" spans="2:11" ht="28.5" customHeight="1" x14ac:dyDescent="0.25">
      <c r="B639" s="88" t="s">
        <v>351</v>
      </c>
      <c r="C639" s="86"/>
      <c r="D639" s="86"/>
      <c r="E639" s="86"/>
      <c r="F639" s="86"/>
      <c r="G639" s="86"/>
      <c r="H639" s="86"/>
      <c r="I639" s="86"/>
      <c r="J639" s="86"/>
      <c r="K639" s="95"/>
    </row>
    <row r="640" spans="2:11" ht="14.25" customHeight="1" x14ac:dyDescent="0.25">
      <c r="B640" s="2037" t="s">
        <v>352</v>
      </c>
      <c r="C640" s="2037"/>
      <c r="D640" s="2037"/>
      <c r="E640" s="2037"/>
      <c r="F640" s="2037"/>
      <c r="G640" s="2037"/>
      <c r="H640" s="2037"/>
      <c r="I640" s="2037"/>
      <c r="J640" s="2037"/>
      <c r="K640" s="205"/>
    </row>
    <row r="641" spans="2:11" ht="14.25" customHeight="1" x14ac:dyDescent="0.25">
      <c r="B641" s="2037"/>
      <c r="C641" s="2037"/>
      <c r="D641" s="2037"/>
      <c r="E641" s="2037"/>
      <c r="F641" s="2037"/>
      <c r="G641" s="2037"/>
      <c r="H641" s="2037"/>
      <c r="I641" s="2037"/>
      <c r="J641" s="2037"/>
      <c r="K641" s="205"/>
    </row>
    <row r="642" spans="2:11" ht="14.25" customHeight="1" x14ac:dyDescent="0.25">
      <c r="B642" s="2037"/>
      <c r="C642" s="2037"/>
      <c r="D642" s="2037"/>
      <c r="E642" s="2037"/>
      <c r="F642" s="2037"/>
      <c r="G642" s="2037"/>
      <c r="H642" s="2037"/>
      <c r="I642" s="2037"/>
      <c r="J642" s="2037"/>
      <c r="K642" s="205"/>
    </row>
    <row r="643" spans="2:11" ht="15" x14ac:dyDescent="0.25">
      <c r="B643" s="86"/>
      <c r="C643" s="86"/>
      <c r="D643" s="86"/>
      <c r="E643" s="86"/>
      <c r="F643" s="86"/>
      <c r="G643" s="86"/>
      <c r="H643" s="86"/>
      <c r="I643" s="86"/>
      <c r="J643" s="86"/>
      <c r="K643" s="86"/>
    </row>
    <row r="644" spans="2:11" ht="17.100000000000001" customHeight="1" x14ac:dyDescent="0.25">
      <c r="B644" s="2065" t="s">
        <v>170</v>
      </c>
      <c r="C644" s="2065"/>
      <c r="D644" s="1583"/>
      <c r="E644" s="1584"/>
      <c r="F644" s="1584"/>
      <c r="G644" s="1584"/>
      <c r="H644" s="1584"/>
      <c r="I644" s="1584"/>
      <c r="J644" s="1585"/>
      <c r="K644" s="230"/>
    </row>
    <row r="645" spans="2:11" ht="30" customHeight="1" x14ac:dyDescent="0.25">
      <c r="B645" s="2067" t="s">
        <v>175</v>
      </c>
      <c r="C645" s="2065"/>
      <c r="D645" s="1583"/>
      <c r="E645" s="1584"/>
      <c r="F645" s="1584"/>
      <c r="G645" s="1584"/>
      <c r="H645" s="1584"/>
      <c r="I645" s="1584"/>
      <c r="J645" s="1585"/>
      <c r="K645" s="230"/>
    </row>
    <row r="646" spans="2:11" ht="17.100000000000001" customHeight="1" x14ac:dyDescent="0.25">
      <c r="B646" s="2065" t="s">
        <v>172</v>
      </c>
      <c r="C646" s="2065"/>
      <c r="D646" s="1583"/>
      <c r="E646" s="1584"/>
      <c r="F646" s="1584"/>
      <c r="G646" s="1584"/>
      <c r="H646" s="1584"/>
      <c r="I646" s="1584"/>
      <c r="J646" s="1585"/>
      <c r="K646" s="230"/>
    </row>
    <row r="647" spans="2:11" ht="17.100000000000001" customHeight="1" x14ac:dyDescent="0.25">
      <c r="B647" s="2065" t="s">
        <v>105</v>
      </c>
      <c r="C647" s="2065"/>
      <c r="D647" s="1583"/>
      <c r="E647" s="1584"/>
      <c r="F647" s="1584"/>
      <c r="G647" s="1584"/>
      <c r="H647" s="1584"/>
      <c r="I647" s="1584"/>
      <c r="J647" s="1585"/>
      <c r="K647" s="230"/>
    </row>
    <row r="648" spans="2:11" ht="17.100000000000001" customHeight="1" x14ac:dyDescent="0.25">
      <c r="B648" s="2065" t="s">
        <v>173</v>
      </c>
      <c r="C648" s="2065"/>
      <c r="D648" s="1583"/>
      <c r="E648" s="1584"/>
      <c r="F648" s="1584"/>
      <c r="G648" s="1584"/>
      <c r="H648" s="1584"/>
      <c r="I648" s="1584"/>
      <c r="J648" s="1585"/>
      <c r="K648" s="230"/>
    </row>
    <row r="649" spans="2:11" ht="17.100000000000001" customHeight="1" x14ac:dyDescent="0.25">
      <c r="B649" s="2065" t="s">
        <v>106</v>
      </c>
      <c r="C649" s="2065"/>
      <c r="D649" s="1583"/>
      <c r="E649" s="1584"/>
      <c r="F649" s="1584"/>
      <c r="G649" s="1584"/>
      <c r="H649" s="1584"/>
      <c r="I649" s="1584"/>
      <c r="J649" s="1585"/>
      <c r="K649" s="230"/>
    </row>
    <row r="650" spans="2:11" ht="17.100000000000001" customHeight="1" x14ac:dyDescent="0.25">
      <c r="B650" s="2066" t="s">
        <v>174</v>
      </c>
      <c r="C650" s="2066"/>
      <c r="D650" s="1583"/>
      <c r="E650" s="1584"/>
      <c r="F650" s="1584"/>
      <c r="G650" s="1584"/>
      <c r="H650" s="1584"/>
      <c r="I650" s="1584"/>
      <c r="J650" s="1585"/>
      <c r="K650" s="230"/>
    </row>
    <row r="651" spans="2:11" ht="15" x14ac:dyDescent="0.25">
      <c r="B651" s="2057"/>
      <c r="C651" s="2057"/>
      <c r="D651" s="2057"/>
      <c r="E651" s="2057"/>
      <c r="F651" s="2057"/>
      <c r="G651" s="86"/>
      <c r="H651" s="86"/>
      <c r="I651" s="86"/>
      <c r="J651" s="86"/>
      <c r="K651" s="86"/>
    </row>
    <row r="652" spans="2:11" ht="15" x14ac:dyDescent="0.25">
      <c r="B652" s="86" t="s">
        <v>240</v>
      </c>
      <c r="C652" s="86"/>
      <c r="D652" s="86"/>
      <c r="E652" s="86"/>
      <c r="F652" s="86"/>
      <c r="G652" s="86"/>
      <c r="H652" s="86"/>
      <c r="I652" s="86"/>
      <c r="J652" s="86"/>
      <c r="K652" s="86"/>
    </row>
    <row r="653" spans="2:11" ht="15" x14ac:dyDescent="0.25">
      <c r="B653" s="86"/>
      <c r="C653" s="86"/>
      <c r="D653" s="86"/>
      <c r="E653" s="86"/>
      <c r="F653" s="86"/>
      <c r="G653" s="86"/>
      <c r="H653" s="86"/>
      <c r="I653" s="86"/>
      <c r="J653" s="86"/>
      <c r="K653" s="86"/>
    </row>
    <row r="654" spans="2:11" ht="15" x14ac:dyDescent="0.25">
      <c r="B654" s="88" t="s">
        <v>353</v>
      </c>
      <c r="C654" s="86"/>
      <c r="D654" s="86"/>
      <c r="E654" s="86"/>
      <c r="F654" s="86"/>
      <c r="G654" s="86"/>
      <c r="H654" s="86"/>
      <c r="I654" s="86"/>
      <c r="J654" s="86"/>
      <c r="K654" s="95"/>
    </row>
    <row r="655" spans="2:11" ht="20.25" customHeight="1" x14ac:dyDescent="0.25">
      <c r="B655" s="86" t="s">
        <v>176</v>
      </c>
      <c r="C655" s="86"/>
      <c r="D655" s="86"/>
      <c r="E655" s="86"/>
      <c r="F655" s="86"/>
      <c r="G655" s="86"/>
      <c r="H655" s="86"/>
      <c r="I655" s="86"/>
      <c r="J655" s="86"/>
      <c r="K655" s="86"/>
    </row>
    <row r="656" spans="2:11" ht="15" x14ac:dyDescent="0.25">
      <c r="B656" s="86"/>
      <c r="C656" s="86"/>
      <c r="D656" s="86"/>
      <c r="E656" s="86"/>
      <c r="F656" s="86"/>
      <c r="G656" s="86"/>
      <c r="H656" s="86"/>
      <c r="I656" s="86"/>
      <c r="J656" s="86"/>
      <c r="K656" s="86"/>
    </row>
    <row r="657" spans="2:11" ht="17.100000000000001" customHeight="1" x14ac:dyDescent="0.25">
      <c r="B657" s="2064" t="s">
        <v>170</v>
      </c>
      <c r="C657" s="2064"/>
      <c r="D657" s="1663"/>
      <c r="E657" s="1663"/>
      <c r="F657" s="1663"/>
      <c r="G657" s="1663"/>
      <c r="H657" s="1663"/>
      <c r="I657" s="1663"/>
      <c r="J657" s="1663"/>
      <c r="K657" s="226"/>
    </row>
    <row r="658" spans="2:11" ht="27.75" customHeight="1" x14ac:dyDescent="0.25">
      <c r="B658" s="2068" t="s">
        <v>175</v>
      </c>
      <c r="C658" s="2064"/>
      <c r="D658" s="1663"/>
      <c r="E658" s="1663"/>
      <c r="F658" s="1663"/>
      <c r="G658" s="1663"/>
      <c r="H658" s="1663"/>
      <c r="I658" s="1663"/>
      <c r="J658" s="1663"/>
      <c r="K658" s="226"/>
    </row>
    <row r="659" spans="2:11" ht="17.100000000000001" customHeight="1" x14ac:dyDescent="0.25">
      <c r="B659" s="2064" t="s">
        <v>172</v>
      </c>
      <c r="C659" s="2064"/>
      <c r="D659" s="1582"/>
      <c r="E659" s="1582"/>
      <c r="F659" s="1582"/>
      <c r="G659" s="1582"/>
      <c r="H659" s="1582"/>
      <c r="I659" s="1582"/>
      <c r="J659" s="1582"/>
      <c r="K659" s="226"/>
    </row>
    <row r="660" spans="2:11" ht="17.100000000000001" customHeight="1" x14ac:dyDescent="0.25">
      <c r="B660" s="2064" t="s">
        <v>105</v>
      </c>
      <c r="C660" s="2064"/>
      <c r="D660" s="1663"/>
      <c r="E660" s="1663"/>
      <c r="F660" s="1663"/>
      <c r="G660" s="1663"/>
      <c r="H660" s="1663"/>
      <c r="I660" s="1663"/>
      <c r="J660" s="1663"/>
      <c r="K660" s="226"/>
    </row>
    <row r="661" spans="2:11" ht="78" customHeight="1" x14ac:dyDescent="0.25">
      <c r="B661" s="2064" t="s">
        <v>173</v>
      </c>
      <c r="C661" s="2064"/>
      <c r="D661" s="1582"/>
      <c r="E661" s="1582"/>
      <c r="F661" s="1582"/>
      <c r="G661" s="1582"/>
      <c r="H661" s="1582"/>
      <c r="I661" s="1582"/>
      <c r="J661" s="1582"/>
      <c r="K661" s="226"/>
    </row>
    <row r="662" spans="2:11" ht="17.100000000000001" customHeight="1" x14ac:dyDescent="0.25">
      <c r="B662" s="2064" t="s">
        <v>106</v>
      </c>
      <c r="C662" s="2064"/>
      <c r="D662" s="1663"/>
      <c r="E662" s="1663"/>
      <c r="F662" s="1663"/>
      <c r="G662" s="1663"/>
      <c r="H662" s="1663"/>
      <c r="I662" s="1663"/>
      <c r="J662" s="1663"/>
      <c r="K662" s="226"/>
    </row>
    <row r="663" spans="2:11" ht="33" customHeight="1" x14ac:dyDescent="0.25">
      <c r="B663" s="2064" t="s">
        <v>174</v>
      </c>
      <c r="C663" s="2064"/>
      <c r="D663" s="1582"/>
      <c r="E663" s="1582"/>
      <c r="F663" s="1582"/>
      <c r="G663" s="1582"/>
      <c r="H663" s="1582"/>
      <c r="I663" s="1582"/>
      <c r="J663" s="1582"/>
      <c r="K663" s="226"/>
    </row>
    <row r="664" spans="2:11" ht="15" x14ac:dyDescent="0.25">
      <c r="B664" s="86"/>
      <c r="C664" s="86"/>
      <c r="D664" s="86"/>
      <c r="E664" s="86"/>
      <c r="F664" s="86"/>
      <c r="G664" s="86"/>
      <c r="H664" s="86"/>
      <c r="I664" s="86"/>
      <c r="J664" s="86"/>
      <c r="K664" s="86"/>
    </row>
    <row r="665" spans="2:11" ht="15" x14ac:dyDescent="0.25">
      <c r="B665" s="88" t="s">
        <v>354</v>
      </c>
      <c r="C665" s="86"/>
      <c r="D665" s="86"/>
      <c r="E665" s="86"/>
      <c r="F665" s="86"/>
      <c r="G665" s="86"/>
      <c r="H665" s="86"/>
      <c r="I665" s="86"/>
      <c r="J665" s="86"/>
      <c r="K665" s="95"/>
    </row>
    <row r="666" spans="2:11" ht="15" x14ac:dyDescent="0.25">
      <c r="B666" s="86" t="s">
        <v>177</v>
      </c>
      <c r="C666" s="86"/>
      <c r="D666" s="86"/>
      <c r="E666" s="86"/>
      <c r="F666" s="86"/>
      <c r="G666" s="86"/>
      <c r="H666" s="86"/>
      <c r="I666" s="86"/>
      <c r="J666" s="86"/>
      <c r="K666" s="86"/>
    </row>
    <row r="667" spans="2:11" ht="15" x14ac:dyDescent="0.25">
      <c r="B667" s="86"/>
      <c r="C667" s="86"/>
      <c r="D667" s="86"/>
      <c r="E667" s="86"/>
      <c r="F667" s="86"/>
      <c r="G667" s="86"/>
      <c r="H667" s="86"/>
      <c r="I667" s="86"/>
      <c r="J667" s="86"/>
      <c r="K667" s="86"/>
    </row>
    <row r="668" spans="2:11" ht="17.100000000000001" customHeight="1" x14ac:dyDescent="0.25">
      <c r="B668" s="2063" t="s">
        <v>178</v>
      </c>
      <c r="C668" s="2063"/>
      <c r="D668" s="1583"/>
      <c r="E668" s="1584"/>
      <c r="F668" s="1584"/>
      <c r="G668" s="1584"/>
      <c r="H668" s="1584"/>
      <c r="I668" s="1584"/>
      <c r="J668" s="1585"/>
      <c r="K668" s="226"/>
    </row>
    <row r="669" spans="2:11" ht="17.100000000000001" customHeight="1" x14ac:dyDescent="0.25">
      <c r="B669" s="2063" t="s">
        <v>179</v>
      </c>
      <c r="C669" s="2063"/>
      <c r="D669" s="1583"/>
      <c r="E669" s="1584"/>
      <c r="F669" s="1584"/>
      <c r="G669" s="1584"/>
      <c r="H669" s="1584"/>
      <c r="I669" s="1584"/>
      <c r="J669" s="1585"/>
      <c r="K669" s="226"/>
    </row>
    <row r="670" spans="2:11" ht="17.100000000000001" customHeight="1" x14ac:dyDescent="0.25">
      <c r="B670" s="2063" t="s">
        <v>180</v>
      </c>
      <c r="C670" s="2063"/>
      <c r="D670" s="1583"/>
      <c r="E670" s="1584"/>
      <c r="F670" s="1584"/>
      <c r="G670" s="1584"/>
      <c r="H670" s="1584"/>
      <c r="I670" s="1584"/>
      <c r="J670" s="1585"/>
      <c r="K670" s="226"/>
    </row>
    <row r="671" spans="2:11" ht="17.100000000000001" customHeight="1" x14ac:dyDescent="0.25">
      <c r="B671" s="2063" t="s">
        <v>181</v>
      </c>
      <c r="C671" s="2063"/>
      <c r="D671" s="1583"/>
      <c r="E671" s="1584"/>
      <c r="F671" s="1584"/>
      <c r="G671" s="1584"/>
      <c r="H671" s="1584"/>
      <c r="I671" s="1584"/>
      <c r="J671" s="1585"/>
      <c r="K671" s="226"/>
    </row>
  </sheetData>
  <mergeCells count="711">
    <mergeCell ref="E284:F284"/>
    <mergeCell ref="E285:F285"/>
    <mergeCell ref="E286:F286"/>
    <mergeCell ref="B618:C618"/>
    <mergeCell ref="E618:F618"/>
    <mergeCell ref="I501:J501"/>
    <mergeCell ref="B494:C494"/>
    <mergeCell ref="B495:C495"/>
    <mergeCell ref="B496:C496"/>
    <mergeCell ref="E542:F542"/>
    <mergeCell ref="B539:C539"/>
    <mergeCell ref="G542:H542"/>
    <mergeCell ref="B543:C543"/>
    <mergeCell ref="E543:F543"/>
    <mergeCell ref="G543:H543"/>
    <mergeCell ref="E541:F541"/>
    <mergeCell ref="G540:H540"/>
    <mergeCell ref="G539:H539"/>
    <mergeCell ref="G541:H541"/>
    <mergeCell ref="B525:C525"/>
    <mergeCell ref="E525:F525"/>
    <mergeCell ref="G525:H525"/>
    <mergeCell ref="E539:F539"/>
    <mergeCell ref="B541:C541"/>
    <mergeCell ref="B591:J591"/>
    <mergeCell ref="G548:H548"/>
    <mergeCell ref="G501:H501"/>
    <mergeCell ref="G287:H287"/>
    <mergeCell ref="B288:C288"/>
    <mergeCell ref="E288:F288"/>
    <mergeCell ref="G288:H288"/>
    <mergeCell ref="B289:C289"/>
    <mergeCell ref="B287:C287"/>
    <mergeCell ref="B542:C542"/>
    <mergeCell ref="G530:H530"/>
    <mergeCell ref="E529:F529"/>
    <mergeCell ref="E530:F530"/>
    <mergeCell ref="B540:C540"/>
    <mergeCell ref="B528:C528"/>
    <mergeCell ref="E528:F528"/>
    <mergeCell ref="G528:H528"/>
    <mergeCell ref="B537:C537"/>
    <mergeCell ref="E537:F537"/>
    <mergeCell ref="G537:H537"/>
    <mergeCell ref="B538:C538"/>
    <mergeCell ref="E538:F538"/>
    <mergeCell ref="G538:H538"/>
    <mergeCell ref="B535:J535"/>
    <mergeCell ref="B130:J147"/>
    <mergeCell ref="E616:F616"/>
    <mergeCell ref="E617:F617"/>
    <mergeCell ref="G547:H547"/>
    <mergeCell ref="B551:C551"/>
    <mergeCell ref="G551:H551"/>
    <mergeCell ref="E564:F564"/>
    <mergeCell ref="G564:H564"/>
    <mergeCell ref="E571:F571"/>
    <mergeCell ref="G571:H571"/>
    <mergeCell ref="E572:F572"/>
    <mergeCell ref="G572:H572"/>
    <mergeCell ref="E569:F569"/>
    <mergeCell ref="G569:H569"/>
    <mergeCell ref="E573:F573"/>
    <mergeCell ref="E565:F565"/>
    <mergeCell ref="B548:C548"/>
    <mergeCell ref="E548:F548"/>
    <mergeCell ref="E472:F472"/>
    <mergeCell ref="G472:H472"/>
    <mergeCell ref="E456:F456"/>
    <mergeCell ref="G456:H456"/>
    <mergeCell ref="B475:K475"/>
    <mergeCell ref="B484:E484"/>
    <mergeCell ref="B113:I113"/>
    <mergeCell ref="B437:C437"/>
    <mergeCell ref="B438:C438"/>
    <mergeCell ref="B439:C439"/>
    <mergeCell ref="B440:C440"/>
    <mergeCell ref="B441:C441"/>
    <mergeCell ref="B442:C442"/>
    <mergeCell ref="B283:J283"/>
    <mergeCell ref="B280:J281"/>
    <mergeCell ref="B179:D179"/>
    <mergeCell ref="B184:D184"/>
    <mergeCell ref="B271:J271"/>
    <mergeCell ref="B264:J266"/>
    <mergeCell ref="B435:C435"/>
    <mergeCell ref="B436:C436"/>
    <mergeCell ref="B346:J347"/>
    <mergeCell ref="E287:F287"/>
    <mergeCell ref="B322:C322"/>
    <mergeCell ref="B304:K305"/>
    <mergeCell ref="B307:J307"/>
    <mergeCell ref="B308:C308"/>
    <mergeCell ref="H311:J311"/>
    <mergeCell ref="B336:J336"/>
    <mergeCell ref="E295:I295"/>
    <mergeCell ref="B468:C468"/>
    <mergeCell ref="E468:F468"/>
    <mergeCell ref="E296:I300"/>
    <mergeCell ref="D296:D300"/>
    <mergeCell ref="C296:C300"/>
    <mergeCell ref="B296:B300"/>
    <mergeCell ref="J296:J300"/>
    <mergeCell ref="D319:H319"/>
    <mergeCell ref="B319:C319"/>
    <mergeCell ref="B321:C321"/>
    <mergeCell ref="H308:J308"/>
    <mergeCell ref="B310:C310"/>
    <mergeCell ref="B316:J317"/>
    <mergeCell ref="B311:C311"/>
    <mergeCell ref="D308:E308"/>
    <mergeCell ref="D311:E311"/>
    <mergeCell ref="F311:G311"/>
    <mergeCell ref="B312:C312"/>
    <mergeCell ref="D312:E312"/>
    <mergeCell ref="F312:G312"/>
    <mergeCell ref="G468:H468"/>
    <mergeCell ref="B457:C457"/>
    <mergeCell ref="E457:F457"/>
    <mergeCell ref="G457:H457"/>
    <mergeCell ref="B151:J154"/>
    <mergeCell ref="B169:J171"/>
    <mergeCell ref="B173:J174"/>
    <mergeCell ref="E177:J177"/>
    <mergeCell ref="E178:J178"/>
    <mergeCell ref="E179:J179"/>
    <mergeCell ref="E184:J184"/>
    <mergeCell ref="B156:D156"/>
    <mergeCell ref="B161:D161"/>
    <mergeCell ref="B165:D165"/>
    <mergeCell ref="H165:I165"/>
    <mergeCell ref="B157:D157"/>
    <mergeCell ref="B176:J176"/>
    <mergeCell ref="B177:D177"/>
    <mergeCell ref="B178:D178"/>
    <mergeCell ref="B183:D183"/>
    <mergeCell ref="B180:D182"/>
    <mergeCell ref="E183:J183"/>
    <mergeCell ref="F340:J340"/>
    <mergeCell ref="B513:C513"/>
    <mergeCell ref="E513:F513"/>
    <mergeCell ref="G513:H513"/>
    <mergeCell ref="B520:C520"/>
    <mergeCell ref="E520:F520"/>
    <mergeCell ref="G520:H520"/>
    <mergeCell ref="B489:C489"/>
    <mergeCell ref="E489:F489"/>
    <mergeCell ref="E490:F490"/>
    <mergeCell ref="G490:H490"/>
    <mergeCell ref="B507:E507"/>
    <mergeCell ref="B512:C512"/>
    <mergeCell ref="B505:K505"/>
    <mergeCell ref="B501:C501"/>
    <mergeCell ref="E494:F494"/>
    <mergeCell ref="E495:F495"/>
    <mergeCell ref="E496:F496"/>
    <mergeCell ref="I500:J500"/>
    <mergeCell ref="G492:H492"/>
    <mergeCell ref="B493:C493"/>
    <mergeCell ref="E493:F493"/>
    <mergeCell ref="G499:H499"/>
    <mergeCell ref="G500:H500"/>
    <mergeCell ref="E373:G373"/>
    <mergeCell ref="E374:G374"/>
    <mergeCell ref="E375:G375"/>
    <mergeCell ref="B467:C467"/>
    <mergeCell ref="B459:C459"/>
    <mergeCell ref="E459:F459"/>
    <mergeCell ref="G459:H459"/>
    <mergeCell ref="B458:C458"/>
    <mergeCell ref="G458:H458"/>
    <mergeCell ref="B451:K451"/>
    <mergeCell ref="B453:J453"/>
    <mergeCell ref="B454:C454"/>
    <mergeCell ref="E454:F454"/>
    <mergeCell ref="G454:H454"/>
    <mergeCell ref="B455:C455"/>
    <mergeCell ref="E455:F455"/>
    <mergeCell ref="G455:H455"/>
    <mergeCell ref="E458:F458"/>
    <mergeCell ref="B456:C456"/>
    <mergeCell ref="D419:E419"/>
    <mergeCell ref="D413:G413"/>
    <mergeCell ref="H413:J413"/>
    <mergeCell ref="D414:G414"/>
    <mergeCell ref="B410:K410"/>
    <mergeCell ref="B294:J294"/>
    <mergeCell ref="H310:J310"/>
    <mergeCell ref="D310:E310"/>
    <mergeCell ref="H309:J309"/>
    <mergeCell ref="B331:E331"/>
    <mergeCell ref="F331:J331"/>
    <mergeCell ref="B339:E339"/>
    <mergeCell ref="B320:C320"/>
    <mergeCell ref="B309:C309"/>
    <mergeCell ref="F308:G308"/>
    <mergeCell ref="D309:E309"/>
    <mergeCell ref="F309:G309"/>
    <mergeCell ref="F310:G310"/>
    <mergeCell ref="B326:J326"/>
    <mergeCell ref="B332:C332"/>
    <mergeCell ref="D332:J332"/>
    <mergeCell ref="B329:E329"/>
    <mergeCell ref="F329:J329"/>
    <mergeCell ref="B330:E330"/>
    <mergeCell ref="F330:J330"/>
    <mergeCell ref="B338:J338"/>
    <mergeCell ref="B325:K325"/>
    <mergeCell ref="B466:J466"/>
    <mergeCell ref="G341:J341"/>
    <mergeCell ref="D434:E434"/>
    <mergeCell ref="F434:G434"/>
    <mergeCell ref="D435:E435"/>
    <mergeCell ref="B431:G431"/>
    <mergeCell ref="H431:J431"/>
    <mergeCell ref="I435:J435"/>
    <mergeCell ref="H312:J312"/>
    <mergeCell ref="H313:J313"/>
    <mergeCell ref="B318:J318"/>
    <mergeCell ref="B383:K383"/>
    <mergeCell ref="E369:G369"/>
    <mergeCell ref="E392:G392"/>
    <mergeCell ref="E391:G391"/>
    <mergeCell ref="E390:G390"/>
    <mergeCell ref="E389:G389"/>
    <mergeCell ref="E388:G388"/>
    <mergeCell ref="E402:G402"/>
    <mergeCell ref="E398:G398"/>
    <mergeCell ref="E399:G399"/>
    <mergeCell ref="E400:G400"/>
    <mergeCell ref="E397:G397"/>
    <mergeCell ref="E393:G393"/>
    <mergeCell ref="F201:I201"/>
    <mergeCell ref="F199:I199"/>
    <mergeCell ref="F202:I202"/>
    <mergeCell ref="B201:C201"/>
    <mergeCell ref="D201:E201"/>
    <mergeCell ref="E289:F289"/>
    <mergeCell ref="G289:H289"/>
    <mergeCell ref="B202:C202"/>
    <mergeCell ref="D202:E202"/>
    <mergeCell ref="B203:C203"/>
    <mergeCell ref="D203:E203"/>
    <mergeCell ref="B213:E213"/>
    <mergeCell ref="B214:K214"/>
    <mergeCell ref="F203:I203"/>
    <mergeCell ref="B205:J205"/>
    <mergeCell ref="B206:C206"/>
    <mergeCell ref="D206:E206"/>
    <mergeCell ref="D210:E210"/>
    <mergeCell ref="B211:C211"/>
    <mergeCell ref="G207:J207"/>
    <mergeCell ref="G209:J209"/>
    <mergeCell ref="F206:J206"/>
    <mergeCell ref="B207:C207"/>
    <mergeCell ref="D207:E207"/>
    <mergeCell ref="B185:D185"/>
    <mergeCell ref="B198:C198"/>
    <mergeCell ref="D198:E198"/>
    <mergeCell ref="B200:C200"/>
    <mergeCell ref="D200:E200"/>
    <mergeCell ref="B199:C199"/>
    <mergeCell ref="D199:E199"/>
    <mergeCell ref="B196:J196"/>
    <mergeCell ref="B197:C197"/>
    <mergeCell ref="D197:E197"/>
    <mergeCell ref="E185:J185"/>
    <mergeCell ref="B187:J188"/>
    <mergeCell ref="B191:J195"/>
    <mergeCell ref="G197:I197"/>
    <mergeCell ref="F198:I198"/>
    <mergeCell ref="F200:I200"/>
    <mergeCell ref="B208:C208"/>
    <mergeCell ref="D208:E208"/>
    <mergeCell ref="G208:J208"/>
    <mergeCell ref="B209:C209"/>
    <mergeCell ref="D209:E209"/>
    <mergeCell ref="G210:J210"/>
    <mergeCell ref="B216:K216"/>
    <mergeCell ref="D211:E211"/>
    <mergeCell ref="B212:C212"/>
    <mergeCell ref="G211:J211"/>
    <mergeCell ref="B210:C210"/>
    <mergeCell ref="D212:E212"/>
    <mergeCell ref="B232:C234"/>
    <mergeCell ref="D232:G234"/>
    <mergeCell ref="I232:I234"/>
    <mergeCell ref="J232:J234"/>
    <mergeCell ref="D231:H231"/>
    <mergeCell ref="B215:K215"/>
    <mergeCell ref="B230:J230"/>
    <mergeCell ref="B231:C231"/>
    <mergeCell ref="G212:J212"/>
    <mergeCell ref="B226:K228"/>
    <mergeCell ref="B219:J219"/>
    <mergeCell ref="G220:J220"/>
    <mergeCell ref="B258:D258"/>
    <mergeCell ref="E258:J258"/>
    <mergeCell ref="B255:J255"/>
    <mergeCell ref="B256:D256"/>
    <mergeCell ref="E256:J256"/>
    <mergeCell ref="B237:J237"/>
    <mergeCell ref="B239:J250"/>
    <mergeCell ref="B272:D272"/>
    <mergeCell ref="B273:D273"/>
    <mergeCell ref="E273:J273"/>
    <mergeCell ref="E272:J272"/>
    <mergeCell ref="B257:D257"/>
    <mergeCell ref="E257:J257"/>
    <mergeCell ref="E492:F492"/>
    <mergeCell ref="B492:C492"/>
    <mergeCell ref="G494:H494"/>
    <mergeCell ref="G495:H495"/>
    <mergeCell ref="G496:H496"/>
    <mergeCell ref="G498:H498"/>
    <mergeCell ref="B500:C500"/>
    <mergeCell ref="E499:F499"/>
    <mergeCell ref="E500:F500"/>
    <mergeCell ref="G493:H493"/>
    <mergeCell ref="G489:H489"/>
    <mergeCell ref="B490:C490"/>
    <mergeCell ref="B472:C472"/>
    <mergeCell ref="B488:C488"/>
    <mergeCell ref="E488:F488"/>
    <mergeCell ref="G488:H488"/>
    <mergeCell ref="B487:C487"/>
    <mergeCell ref="E487:F487"/>
    <mergeCell ref="G487:H487"/>
    <mergeCell ref="B486:J486"/>
    <mergeCell ref="B478:K478"/>
    <mergeCell ref="B480:E480"/>
    <mergeCell ref="B481:E481"/>
    <mergeCell ref="B482:E482"/>
    <mergeCell ref="B483:E483"/>
    <mergeCell ref="F482:J482"/>
    <mergeCell ref="B470:C470"/>
    <mergeCell ref="E470:F470"/>
    <mergeCell ref="G470:H470"/>
    <mergeCell ref="E583:F583"/>
    <mergeCell ref="B573:C573"/>
    <mergeCell ref="G573:H573"/>
    <mergeCell ref="B565:C565"/>
    <mergeCell ref="B577:C577"/>
    <mergeCell ref="E577:F577"/>
    <mergeCell ref="G577:H577"/>
    <mergeCell ref="B581:C581"/>
    <mergeCell ref="E579:F579"/>
    <mergeCell ref="G579:H579"/>
    <mergeCell ref="E580:F580"/>
    <mergeCell ref="G580:H580"/>
    <mergeCell ref="B583:C583"/>
    <mergeCell ref="G583:H583"/>
    <mergeCell ref="B578:J578"/>
    <mergeCell ref="E581:F581"/>
    <mergeCell ref="G581:H581"/>
    <mergeCell ref="G582:H582"/>
    <mergeCell ref="B579:C579"/>
    <mergeCell ref="B580:C580"/>
    <mergeCell ref="E574:F574"/>
    <mergeCell ref="G574:H574"/>
    <mergeCell ref="B567:C567"/>
    <mergeCell ref="E567:F567"/>
    <mergeCell ref="G614:H614"/>
    <mergeCell ref="B616:C616"/>
    <mergeCell ref="B617:C617"/>
    <mergeCell ref="G616:H616"/>
    <mergeCell ref="G617:H617"/>
    <mergeCell ref="B614:C614"/>
    <mergeCell ref="E614:F614"/>
    <mergeCell ref="B615:C615"/>
    <mergeCell ref="E615:F615"/>
    <mergeCell ref="B607:J607"/>
    <mergeCell ref="B608:C608"/>
    <mergeCell ref="E608:F608"/>
    <mergeCell ref="G608:H608"/>
    <mergeCell ref="B613:C613"/>
    <mergeCell ref="E613:F613"/>
    <mergeCell ref="G613:H613"/>
    <mergeCell ref="B610:C610"/>
    <mergeCell ref="B609:C609"/>
    <mergeCell ref="E609:F609"/>
    <mergeCell ref="G609:H609"/>
    <mergeCell ref="E610:F610"/>
    <mergeCell ref="G610:H610"/>
    <mergeCell ref="D650:J650"/>
    <mergeCell ref="D657:J657"/>
    <mergeCell ref="B630:C630"/>
    <mergeCell ref="B631:C631"/>
    <mergeCell ref="B632:C632"/>
    <mergeCell ref="G618:H618"/>
    <mergeCell ref="B633:C633"/>
    <mergeCell ref="B634:C634"/>
    <mergeCell ref="D630:J630"/>
    <mergeCell ref="D631:J631"/>
    <mergeCell ref="D632:J632"/>
    <mergeCell ref="D633:J633"/>
    <mergeCell ref="D634:J634"/>
    <mergeCell ref="B624:K625"/>
    <mergeCell ref="B621:J621"/>
    <mergeCell ref="B584:C584"/>
    <mergeCell ref="E584:F584"/>
    <mergeCell ref="G584:H584"/>
    <mergeCell ref="D660:J660"/>
    <mergeCell ref="B670:C670"/>
    <mergeCell ref="B635:C635"/>
    <mergeCell ref="B636:C636"/>
    <mergeCell ref="B644:C644"/>
    <mergeCell ref="B645:C645"/>
    <mergeCell ref="D659:J659"/>
    <mergeCell ref="D662:J662"/>
    <mergeCell ref="D663:J663"/>
    <mergeCell ref="D668:J668"/>
    <mergeCell ref="D669:J669"/>
    <mergeCell ref="D670:J670"/>
    <mergeCell ref="B659:C659"/>
    <mergeCell ref="B658:C658"/>
    <mergeCell ref="D658:J658"/>
    <mergeCell ref="B657:C657"/>
    <mergeCell ref="D635:J635"/>
    <mergeCell ref="D636:J636"/>
    <mergeCell ref="B640:J642"/>
    <mergeCell ref="D644:J644"/>
    <mergeCell ref="D645:J645"/>
    <mergeCell ref="B596:C596"/>
    <mergeCell ref="E611:F611"/>
    <mergeCell ref="G611:H611"/>
    <mergeCell ref="G595:J595"/>
    <mergeCell ref="B671:C671"/>
    <mergeCell ref="B313:C313"/>
    <mergeCell ref="D313:E313"/>
    <mergeCell ref="F313:G313"/>
    <mergeCell ref="B661:C661"/>
    <mergeCell ref="B662:C662"/>
    <mergeCell ref="B663:C663"/>
    <mergeCell ref="B668:C668"/>
    <mergeCell ref="B669:C669"/>
    <mergeCell ref="B651:F651"/>
    <mergeCell ref="B660:C660"/>
    <mergeCell ref="B646:C646"/>
    <mergeCell ref="B647:C647"/>
    <mergeCell ref="B648:C648"/>
    <mergeCell ref="B649:C649"/>
    <mergeCell ref="B650:C650"/>
    <mergeCell ref="D646:J646"/>
    <mergeCell ref="D647:J647"/>
    <mergeCell ref="D648:J648"/>
    <mergeCell ref="D649:J649"/>
    <mergeCell ref="B566:J566"/>
    <mergeCell ref="B572:C572"/>
    <mergeCell ref="E582:F582"/>
    <mergeCell ref="B574:C574"/>
    <mergeCell ref="G615:H615"/>
    <mergeCell ref="E612:F612"/>
    <mergeCell ref="G612:H612"/>
    <mergeCell ref="B611:C611"/>
    <mergeCell ref="B612:C612"/>
    <mergeCell ref="B592:C592"/>
    <mergeCell ref="E592:F592"/>
    <mergeCell ref="B593:C593"/>
    <mergeCell ref="E593:F593"/>
    <mergeCell ref="B595:C595"/>
    <mergeCell ref="E595:F595"/>
    <mergeCell ref="B599:J600"/>
    <mergeCell ref="B594:C594"/>
    <mergeCell ref="E596:F596"/>
    <mergeCell ref="B597:F597"/>
    <mergeCell ref="G596:J596"/>
    <mergeCell ref="E594:F594"/>
    <mergeCell ref="G592:J592"/>
    <mergeCell ref="G593:J593"/>
    <mergeCell ref="G594:J594"/>
    <mergeCell ref="D671:J671"/>
    <mergeCell ref="B446:J448"/>
    <mergeCell ref="B462:J464"/>
    <mergeCell ref="F480:J480"/>
    <mergeCell ref="F481:J481"/>
    <mergeCell ref="F483:J483"/>
    <mergeCell ref="F484:J484"/>
    <mergeCell ref="B526:C526"/>
    <mergeCell ref="E526:F526"/>
    <mergeCell ref="G526:H526"/>
    <mergeCell ref="B550:C550"/>
    <mergeCell ref="E550:F550"/>
    <mergeCell ref="G550:H550"/>
    <mergeCell ref="B588:C588"/>
    <mergeCell ref="E588:F588"/>
    <mergeCell ref="G588:H588"/>
    <mergeCell ref="J588:K588"/>
    <mergeCell ref="B582:C582"/>
    <mergeCell ref="D661:J661"/>
    <mergeCell ref="B568:C568"/>
    <mergeCell ref="E522:F522"/>
    <mergeCell ref="G522:H522"/>
    <mergeCell ref="B522:C522"/>
    <mergeCell ref="B523:C523"/>
    <mergeCell ref="B384:G384"/>
    <mergeCell ref="B349:D349"/>
    <mergeCell ref="B343:C343"/>
    <mergeCell ref="E343:F343"/>
    <mergeCell ref="B357:K357"/>
    <mergeCell ref="B360:K360"/>
    <mergeCell ref="B361:G361"/>
    <mergeCell ref="B363:J363"/>
    <mergeCell ref="B413:C413"/>
    <mergeCell ref="B404:F404"/>
    <mergeCell ref="E377:G377"/>
    <mergeCell ref="E367:G367"/>
    <mergeCell ref="E372:G372"/>
    <mergeCell ref="E365:G365"/>
    <mergeCell ref="E350:J350"/>
    <mergeCell ref="E351:J351"/>
    <mergeCell ref="E352:J352"/>
    <mergeCell ref="E396:G396"/>
    <mergeCell ref="E401:G401"/>
    <mergeCell ref="E387:G387"/>
    <mergeCell ref="I387:J387"/>
    <mergeCell ref="E394:G394"/>
    <mergeCell ref="E395:G395"/>
    <mergeCell ref="B386:J386"/>
    <mergeCell ref="B414:C414"/>
    <mergeCell ref="B418:J418"/>
    <mergeCell ref="D436:E436"/>
    <mergeCell ref="B433:J433"/>
    <mergeCell ref="B434:C434"/>
    <mergeCell ref="F419:I419"/>
    <mergeCell ref="F420:I420"/>
    <mergeCell ref="F421:I421"/>
    <mergeCell ref="I436:J436"/>
    <mergeCell ref="B420:B427"/>
    <mergeCell ref="H414:J414"/>
    <mergeCell ref="H415:J415"/>
    <mergeCell ref="H416:J416"/>
    <mergeCell ref="B415:C415"/>
    <mergeCell ref="D415:G415"/>
    <mergeCell ref="D416:G416"/>
    <mergeCell ref="B416:C416"/>
    <mergeCell ref="D426:E426"/>
    <mergeCell ref="F426:I426"/>
    <mergeCell ref="D427:E427"/>
    <mergeCell ref="F427:I427"/>
    <mergeCell ref="D421:E421"/>
    <mergeCell ref="D422:E422"/>
    <mergeCell ref="F422:I422"/>
    <mergeCell ref="D438:E438"/>
    <mergeCell ref="D439:E439"/>
    <mergeCell ref="I437:J437"/>
    <mergeCell ref="I438:J438"/>
    <mergeCell ref="I439:J439"/>
    <mergeCell ref="E512:F512"/>
    <mergeCell ref="G512:H512"/>
    <mergeCell ref="E497:F497"/>
    <mergeCell ref="G497:H497"/>
    <mergeCell ref="B508:E509"/>
    <mergeCell ref="F508:J509"/>
    <mergeCell ref="B511:J511"/>
    <mergeCell ref="B499:C499"/>
    <mergeCell ref="B502:C502"/>
    <mergeCell ref="B498:C498"/>
    <mergeCell ref="E498:F498"/>
    <mergeCell ref="E502:F502"/>
    <mergeCell ref="I502:J502"/>
    <mergeCell ref="E501:F501"/>
    <mergeCell ref="B471:C471"/>
    <mergeCell ref="B497:C497"/>
    <mergeCell ref="E471:F471"/>
    <mergeCell ref="G471:H471"/>
    <mergeCell ref="G491:H491"/>
    <mergeCell ref="B560:J560"/>
    <mergeCell ref="B561:C561"/>
    <mergeCell ref="E561:F561"/>
    <mergeCell ref="B549:C549"/>
    <mergeCell ref="E549:F549"/>
    <mergeCell ref="G549:H549"/>
    <mergeCell ref="B547:C547"/>
    <mergeCell ref="E547:F547"/>
    <mergeCell ref="B524:C524"/>
    <mergeCell ref="E524:F524"/>
    <mergeCell ref="G524:H524"/>
    <mergeCell ref="B536:C536"/>
    <mergeCell ref="E527:F527"/>
    <mergeCell ref="G527:H527"/>
    <mergeCell ref="E536:F536"/>
    <mergeCell ref="G536:H536"/>
    <mergeCell ref="B553:F553"/>
    <mergeCell ref="B555:K555"/>
    <mergeCell ref="B514:C514"/>
    <mergeCell ref="E514:F514"/>
    <mergeCell ref="G514:H514"/>
    <mergeCell ref="B518:J518"/>
    <mergeCell ref="B519:C519"/>
    <mergeCell ref="E519:F519"/>
    <mergeCell ref="G519:H519"/>
    <mergeCell ref="B546:C546"/>
    <mergeCell ref="E546:F546"/>
    <mergeCell ref="B530:C530"/>
    <mergeCell ref="G546:H546"/>
    <mergeCell ref="G545:H545"/>
    <mergeCell ref="E523:F523"/>
    <mergeCell ref="G523:H523"/>
    <mergeCell ref="E376:G376"/>
    <mergeCell ref="E364:G364"/>
    <mergeCell ref="E366:G366"/>
    <mergeCell ref="D320:E320"/>
    <mergeCell ref="G320:I320"/>
    <mergeCell ref="D321:E321"/>
    <mergeCell ref="G321:I321"/>
    <mergeCell ref="D322:E322"/>
    <mergeCell ref="G322:I322"/>
    <mergeCell ref="B350:D350"/>
    <mergeCell ref="B351:D351"/>
    <mergeCell ref="I364:J364"/>
    <mergeCell ref="E368:G368"/>
    <mergeCell ref="E370:G370"/>
    <mergeCell ref="E371:G371"/>
    <mergeCell ref="B327:J327"/>
    <mergeCell ref="B342:C342"/>
    <mergeCell ref="B337:J337"/>
    <mergeCell ref="F339:J339"/>
    <mergeCell ref="B328:E328"/>
    <mergeCell ref="B340:E340"/>
    <mergeCell ref="B341:E341"/>
    <mergeCell ref="F328:J328"/>
    <mergeCell ref="E342:F342"/>
    <mergeCell ref="D420:E420"/>
    <mergeCell ref="I440:J440"/>
    <mergeCell ref="I441:J441"/>
    <mergeCell ref="I442:J442"/>
    <mergeCell ref="D441:E441"/>
    <mergeCell ref="D442:E442"/>
    <mergeCell ref="B430:K430"/>
    <mergeCell ref="D440:E440"/>
    <mergeCell ref="B529:C529"/>
    <mergeCell ref="G529:H529"/>
    <mergeCell ref="B527:C527"/>
    <mergeCell ref="K419:K427"/>
    <mergeCell ref="D423:E423"/>
    <mergeCell ref="F423:I423"/>
    <mergeCell ref="D424:E424"/>
    <mergeCell ref="F424:I424"/>
    <mergeCell ref="D425:E425"/>
    <mergeCell ref="F425:I425"/>
    <mergeCell ref="B469:C469"/>
    <mergeCell ref="E469:F469"/>
    <mergeCell ref="G469:H469"/>
    <mergeCell ref="B491:C491"/>
    <mergeCell ref="E491:F491"/>
    <mergeCell ref="D437:E437"/>
    <mergeCell ref="B275:D275"/>
    <mergeCell ref="B276:D276"/>
    <mergeCell ref="B277:D277"/>
    <mergeCell ref="E276:J276"/>
    <mergeCell ref="E277:J277"/>
    <mergeCell ref="B259:D259"/>
    <mergeCell ref="E259:J259"/>
    <mergeCell ref="B260:D260"/>
    <mergeCell ref="E260:J260"/>
    <mergeCell ref="B261:D261"/>
    <mergeCell ref="E261:J261"/>
    <mergeCell ref="B269:K269"/>
    <mergeCell ref="B270:K270"/>
    <mergeCell ref="E275:J275"/>
    <mergeCell ref="E274:J274"/>
    <mergeCell ref="B274:D274"/>
    <mergeCell ref="G342:I342"/>
    <mergeCell ref="G343:I343"/>
    <mergeCell ref="B348:M348"/>
    <mergeCell ref="B352:D352"/>
    <mergeCell ref="E349:J349"/>
    <mergeCell ref="G521:H521"/>
    <mergeCell ref="G531:H531"/>
    <mergeCell ref="B587:C587"/>
    <mergeCell ref="E586:F586"/>
    <mergeCell ref="E587:F587"/>
    <mergeCell ref="G502:H502"/>
    <mergeCell ref="B521:C521"/>
    <mergeCell ref="E521:F521"/>
    <mergeCell ref="B531:C531"/>
    <mergeCell ref="E531:F531"/>
    <mergeCell ref="E540:F540"/>
    <mergeCell ref="E544:F544"/>
    <mergeCell ref="B585:J585"/>
    <mergeCell ref="B586:C586"/>
    <mergeCell ref="B575:C575"/>
    <mergeCell ref="E575:F575"/>
    <mergeCell ref="G575:H575"/>
    <mergeCell ref="B576:C576"/>
    <mergeCell ref="E576:F576"/>
    <mergeCell ref="G576:H576"/>
    <mergeCell ref="B544:C544"/>
    <mergeCell ref="G544:H544"/>
    <mergeCell ref="B545:C545"/>
    <mergeCell ref="E545:F545"/>
    <mergeCell ref="G565:H565"/>
    <mergeCell ref="G586:H586"/>
    <mergeCell ref="G587:H587"/>
    <mergeCell ref="B571:C571"/>
    <mergeCell ref="B569:C569"/>
    <mergeCell ref="B570:C570"/>
    <mergeCell ref="E570:F570"/>
    <mergeCell ref="G570:H570"/>
    <mergeCell ref="E563:F563"/>
    <mergeCell ref="G563:H563"/>
    <mergeCell ref="B564:C564"/>
    <mergeCell ref="G567:H567"/>
    <mergeCell ref="E568:F568"/>
    <mergeCell ref="G568:H568"/>
    <mergeCell ref="B562:C562"/>
    <mergeCell ref="G561:H561"/>
    <mergeCell ref="B563:C563"/>
    <mergeCell ref="E551:F551"/>
    <mergeCell ref="B556:K557"/>
  </mergeCells>
  <conditionalFormatting sqref="I513:I514 I609:I618">
    <cfRule type="cellIs" dxfId="22" priority="19" operator="lessThanOrEqual">
      <formula>-20%</formula>
    </cfRule>
    <cfRule type="cellIs" dxfId="21" priority="20" operator="greaterThanOrEqual">
      <formula>20%</formula>
    </cfRule>
  </conditionalFormatting>
  <conditionalFormatting sqref="G285:G286">
    <cfRule type="cellIs" dxfId="20" priority="27" operator="greaterThanOrEqual">
      <formula>1</formula>
    </cfRule>
  </conditionalFormatting>
  <conditionalFormatting sqref="H285:I286">
    <cfRule type="cellIs" dxfId="19" priority="26" operator="greaterThanOrEqual">
      <formula>1</formula>
    </cfRule>
  </conditionalFormatting>
  <conditionalFormatting sqref="J285:K286 K287:K289">
    <cfRule type="cellIs" dxfId="18" priority="25" operator="greaterThanOrEqual">
      <formula>1</formula>
    </cfRule>
  </conditionalFormatting>
  <conditionalFormatting sqref="I488:I499">
    <cfRule type="cellIs" dxfId="17" priority="21" operator="lessThanOrEqual">
      <formula>-20%</formula>
    </cfRule>
    <cfRule type="cellIs" dxfId="16" priority="22" operator="greaterThanOrEqual">
      <formula>20%</formula>
    </cfRule>
    <cfRule type="cellIs" dxfId="15" priority="23" operator="lessThanOrEqual">
      <formula>-20%</formula>
    </cfRule>
    <cfRule type="cellIs" dxfId="14" priority="24" operator="greaterThanOrEqual">
      <formula>20%</formula>
    </cfRule>
  </conditionalFormatting>
  <conditionalFormatting sqref="I520:I528">
    <cfRule type="cellIs" dxfId="13" priority="17" operator="lessThanOrEqual">
      <formula>-20%</formula>
    </cfRule>
    <cfRule type="cellIs" dxfId="12" priority="18" operator="greaterThanOrEqual">
      <formula>20%</formula>
    </cfRule>
  </conditionalFormatting>
  <conditionalFormatting sqref="I537:I551">
    <cfRule type="cellIs" dxfId="11" priority="15" operator="lessThanOrEqual">
      <formula>-20%</formula>
    </cfRule>
    <cfRule type="cellIs" dxfId="10" priority="16" operator="greaterThanOrEqual">
      <formula>20%</formula>
    </cfRule>
  </conditionalFormatting>
  <conditionalFormatting sqref="I563:I565 I567:I577 I579:I582">
    <cfRule type="cellIs" dxfId="9" priority="14" operator="greaterThanOrEqual">
      <formula>20%</formula>
    </cfRule>
  </conditionalFormatting>
  <conditionalFormatting sqref="I455:I459">
    <cfRule type="cellIs" dxfId="8" priority="10" operator="lessThanOrEqual">
      <formula>-20%</formula>
    </cfRule>
    <cfRule type="cellIs" dxfId="7" priority="11" operator="greaterThanOrEqual">
      <formula>20%</formula>
    </cfRule>
  </conditionalFormatting>
  <pageMargins left="0.7" right="0.7" top="0.75" bottom="0.75" header="0.3" footer="0.3"/>
  <pageSetup paperSize="9" scale="82" orientation="portrait" r:id="rId1"/>
  <headerFooter differentOddEven="1" differentFirst="1">
    <oddHeader>&amp;RQuarterly Environmental Report</oddHeader>
    <evenHeader>&amp;LPage &amp;"-,Bold"&amp;P&amp;"-,Regular" of &amp;"-,Bold"&amp;N</evenHeader>
    <evenFooter>&amp;C&amp;G</evenFooter>
  </headerFooter>
  <rowBreaks count="15" manualBreakCount="15">
    <brk id="53" max="16383" man="1"/>
    <brk id="127" max="16383" man="1"/>
    <brk id="167" max="16383" man="1"/>
    <brk id="262" max="16383" man="1"/>
    <brk id="306" max="16383" man="1"/>
    <brk id="334" max="16383" man="1"/>
    <brk id="355" max="16383" man="1"/>
    <brk id="380" max="16383" man="1"/>
    <brk id="408" max="16383" man="1"/>
    <brk id="443" max="16383" man="1"/>
    <brk id="473" max="16383" man="1"/>
    <brk id="515" max="16383" man="1"/>
    <brk id="557" max="16383" man="1"/>
    <brk id="604" max="16383" man="1"/>
    <brk id="653" max="16383" man="1"/>
  </rowBreaks>
  <ignoredErrors>
    <ignoredError sqref="K168 K172 K176 K190 K196 K220 K230 K263 K268 K271 K279 K283 K291 K303 K307 K315 K324 K345 K356 K359 K363 K382 K386 K409 K418 K429 K433 K444 K450 K453" evalError="1"/>
  </ignoredError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710"/>
  <sheetViews>
    <sheetView showGridLines="0" showWhiteSpace="0" view="pageBreakPreview" topLeftCell="A574" zoomScaleNormal="100" zoomScaleSheetLayoutView="100" workbookViewId="0">
      <selection activeCell="E587" sqref="E587:F587"/>
    </sheetView>
  </sheetViews>
  <sheetFormatPr defaultColWidth="9.140625" defaultRowHeight="14.25" x14ac:dyDescent="0.25"/>
  <cols>
    <col min="1" max="1" width="9.140625" style="34"/>
    <col min="2" max="2" width="9.85546875" style="34" customWidth="1"/>
    <col min="3" max="3" width="9.28515625" style="34" customWidth="1"/>
    <col min="4" max="4" width="9.140625" style="34"/>
    <col min="5" max="5" width="12" style="34" customWidth="1"/>
    <col min="6" max="6" width="12.28515625" style="34" customWidth="1"/>
    <col min="7" max="7" width="6.85546875" style="34" customWidth="1"/>
    <col min="8" max="8" width="5.5703125" style="34" customWidth="1"/>
    <col min="9" max="9" width="10.140625" style="34" customWidth="1"/>
    <col min="10" max="10" width="9.140625" style="34" customWidth="1"/>
    <col min="11" max="11" width="8.42578125" style="34" customWidth="1"/>
    <col min="12" max="12" width="10.28515625" style="34" customWidth="1"/>
    <col min="13" max="15" width="9.140625" style="34"/>
    <col min="16" max="16" width="49.42578125" style="34" customWidth="1"/>
    <col min="17" max="16384" width="9.140625" style="34"/>
  </cols>
  <sheetData>
    <row r="1" spans="2:13" x14ac:dyDescent="0.25">
      <c r="B1" s="33"/>
      <c r="C1" s="33"/>
      <c r="D1" s="33"/>
      <c r="E1" s="33"/>
      <c r="F1" s="33"/>
      <c r="G1" s="33"/>
      <c r="H1" s="33"/>
      <c r="I1" s="33"/>
      <c r="J1" s="33"/>
      <c r="K1" s="33"/>
      <c r="L1" s="33"/>
      <c r="M1" s="33"/>
    </row>
    <row r="2" spans="2:13" x14ac:dyDescent="0.25">
      <c r="B2" s="33"/>
      <c r="C2" s="33"/>
      <c r="D2" s="33"/>
      <c r="E2" s="33"/>
      <c r="F2" s="33"/>
      <c r="G2" s="33"/>
      <c r="H2" s="33"/>
      <c r="I2" s="33"/>
      <c r="J2" s="33"/>
      <c r="K2" s="33"/>
      <c r="L2" s="33"/>
      <c r="M2" s="33"/>
    </row>
    <row r="3" spans="2:13" x14ac:dyDescent="0.25">
      <c r="B3" s="33"/>
      <c r="C3" s="33"/>
      <c r="D3" s="33"/>
      <c r="E3" s="33"/>
      <c r="F3" s="33"/>
      <c r="G3" s="33"/>
      <c r="H3" s="33"/>
      <c r="I3" s="33"/>
      <c r="J3" s="33"/>
      <c r="K3" s="33"/>
      <c r="L3" s="33"/>
      <c r="M3" s="33"/>
    </row>
    <row r="4" spans="2:13" x14ac:dyDescent="0.25">
      <c r="B4" s="33"/>
      <c r="C4" s="33"/>
      <c r="D4" s="33"/>
      <c r="E4" s="33"/>
      <c r="F4" s="33"/>
      <c r="G4" s="33"/>
      <c r="H4" s="33"/>
      <c r="I4" s="33"/>
      <c r="J4" s="33"/>
      <c r="K4" s="33"/>
      <c r="L4" s="33"/>
      <c r="M4" s="33"/>
    </row>
    <row r="5" spans="2:13" x14ac:dyDescent="0.25">
      <c r="B5" s="33"/>
      <c r="C5" s="33"/>
      <c r="D5" s="33"/>
      <c r="E5" s="33"/>
      <c r="F5" s="33"/>
      <c r="G5" s="33"/>
      <c r="H5" s="33"/>
      <c r="I5" s="33"/>
      <c r="J5" s="33"/>
      <c r="K5" s="33"/>
      <c r="L5" s="33"/>
      <c r="M5" s="33"/>
    </row>
    <row r="6" spans="2:13" x14ac:dyDescent="0.25">
      <c r="B6" s="33"/>
      <c r="C6" s="33"/>
      <c r="D6" s="33"/>
      <c r="E6" s="33"/>
      <c r="F6" s="33"/>
      <c r="G6" s="33"/>
      <c r="H6" s="33"/>
      <c r="I6" s="33"/>
      <c r="J6" s="33"/>
      <c r="K6" s="33"/>
      <c r="L6" s="33"/>
      <c r="M6" s="33"/>
    </row>
    <row r="7" spans="2:13" ht="18.75" x14ac:dyDescent="0.3">
      <c r="B7" s="132" t="s">
        <v>394</v>
      </c>
      <c r="C7" s="33"/>
      <c r="D7" s="33"/>
      <c r="E7" s="33"/>
      <c r="F7" s="33"/>
      <c r="G7" s="33"/>
      <c r="H7" s="33"/>
      <c r="I7" s="33"/>
      <c r="J7" s="33"/>
      <c r="K7" s="33"/>
      <c r="L7" s="33"/>
      <c r="M7" s="33"/>
    </row>
    <row r="8" spans="2:13" x14ac:dyDescent="0.25">
      <c r="B8" s="33"/>
      <c r="C8" s="33"/>
      <c r="D8" s="33"/>
      <c r="E8" s="33"/>
      <c r="F8" s="33"/>
      <c r="G8" s="33"/>
      <c r="H8" s="33"/>
      <c r="I8" s="33"/>
      <c r="J8" s="33"/>
      <c r="K8" s="33"/>
      <c r="L8" s="33"/>
      <c r="M8" s="33"/>
    </row>
    <row r="9" spans="2:13" x14ac:dyDescent="0.25">
      <c r="B9" s="33"/>
      <c r="C9" s="33"/>
      <c r="D9" s="33"/>
      <c r="E9" s="33"/>
      <c r="F9" s="33"/>
      <c r="G9" s="33"/>
      <c r="H9" s="33"/>
      <c r="I9" s="33"/>
      <c r="J9" s="33"/>
      <c r="K9" s="33"/>
      <c r="L9" s="33"/>
      <c r="M9" s="33"/>
    </row>
    <row r="10" spans="2:13" x14ac:dyDescent="0.25">
      <c r="B10" s="33"/>
      <c r="C10" s="33"/>
      <c r="D10" s="33"/>
      <c r="E10" s="33"/>
      <c r="F10" s="33"/>
      <c r="G10" s="33"/>
      <c r="H10" s="33"/>
      <c r="I10" s="33"/>
      <c r="J10" s="33"/>
      <c r="K10" s="33"/>
      <c r="L10" s="33"/>
      <c r="M10" s="33"/>
    </row>
    <row r="11" spans="2:13" x14ac:dyDescent="0.25">
      <c r="B11" s="33"/>
      <c r="C11" s="33"/>
      <c r="D11" s="33"/>
      <c r="E11" s="33"/>
      <c r="F11" s="33"/>
      <c r="G11" s="33"/>
      <c r="H11" s="33"/>
      <c r="I11" s="33"/>
      <c r="J11" s="33"/>
      <c r="K11" s="33"/>
      <c r="L11" s="33"/>
      <c r="M11" s="33"/>
    </row>
    <row r="12" spans="2:13" x14ac:dyDescent="0.25">
      <c r="B12" s="33"/>
      <c r="C12" s="33"/>
      <c r="D12" s="33"/>
      <c r="E12" s="33"/>
      <c r="F12" s="33"/>
      <c r="G12" s="33"/>
      <c r="H12" s="33"/>
      <c r="I12" s="33"/>
      <c r="J12" s="33"/>
      <c r="K12" s="33"/>
      <c r="L12" s="33"/>
      <c r="M12" s="33"/>
    </row>
    <row r="13" spans="2:13" x14ac:dyDescent="0.25">
      <c r="B13" s="33"/>
      <c r="C13" s="33"/>
      <c r="D13" s="33"/>
      <c r="E13" s="33"/>
      <c r="F13" s="33"/>
      <c r="G13" s="33"/>
      <c r="H13" s="33"/>
      <c r="I13" s="33"/>
      <c r="J13" s="33"/>
      <c r="K13" s="33"/>
      <c r="L13" s="33"/>
      <c r="M13" s="33"/>
    </row>
    <row r="14" spans="2:13" x14ac:dyDescent="0.25">
      <c r="B14" s="33"/>
      <c r="C14" s="33"/>
      <c r="D14" s="33"/>
      <c r="E14" s="33"/>
      <c r="F14" s="33"/>
      <c r="G14" s="33"/>
      <c r="H14" s="33"/>
      <c r="I14" s="33"/>
      <c r="J14" s="33"/>
      <c r="K14" s="33"/>
      <c r="L14" s="33"/>
      <c r="M14" s="33"/>
    </row>
    <row r="15" spans="2:13" x14ac:dyDescent="0.25">
      <c r="B15" s="33"/>
      <c r="C15" s="33"/>
      <c r="D15" s="33"/>
      <c r="E15" s="33"/>
      <c r="F15" s="33"/>
      <c r="G15" s="33"/>
      <c r="H15" s="33"/>
      <c r="I15" s="33"/>
      <c r="J15" s="33"/>
      <c r="K15" s="33"/>
      <c r="L15" s="33"/>
      <c r="M15" s="33"/>
    </row>
    <row r="16" spans="2:13" x14ac:dyDescent="0.25">
      <c r="B16" s="33"/>
      <c r="C16" s="33"/>
      <c r="D16" s="33"/>
      <c r="E16" s="33"/>
      <c r="F16" s="33"/>
      <c r="G16" s="33"/>
      <c r="H16" s="33"/>
      <c r="I16" s="33"/>
      <c r="J16" s="33"/>
      <c r="K16" s="33"/>
      <c r="L16" s="33"/>
      <c r="M16" s="33"/>
    </row>
    <row r="17" spans="2:13" x14ac:dyDescent="0.25">
      <c r="B17" s="33"/>
      <c r="C17" s="33"/>
      <c r="D17" s="33"/>
      <c r="E17" s="33"/>
      <c r="F17" s="33"/>
      <c r="G17" s="33"/>
      <c r="H17" s="33"/>
      <c r="I17" s="33"/>
      <c r="J17" s="33"/>
      <c r="K17" s="33"/>
      <c r="L17" s="33"/>
      <c r="M17" s="33"/>
    </row>
    <row r="18" spans="2:13" x14ac:dyDescent="0.25">
      <c r="B18" s="33"/>
      <c r="C18" s="33"/>
      <c r="D18" s="33"/>
      <c r="E18" s="33"/>
      <c r="F18" s="33"/>
      <c r="G18" s="33"/>
      <c r="H18" s="33"/>
      <c r="I18" s="33"/>
      <c r="J18" s="33"/>
      <c r="K18" s="33"/>
      <c r="L18" s="33"/>
      <c r="M18" s="33"/>
    </row>
    <row r="19" spans="2:13" x14ac:dyDescent="0.25">
      <c r="B19" s="33"/>
      <c r="C19" s="33"/>
      <c r="D19" s="33"/>
      <c r="E19" s="33"/>
      <c r="F19" s="33"/>
      <c r="G19" s="33"/>
      <c r="H19" s="33"/>
      <c r="I19" s="33"/>
      <c r="J19" s="33"/>
      <c r="K19" s="33"/>
      <c r="L19" s="33"/>
      <c r="M19" s="33"/>
    </row>
    <row r="20" spans="2:13" x14ac:dyDescent="0.25">
      <c r="B20" s="33"/>
      <c r="C20" s="33"/>
      <c r="D20" s="33"/>
      <c r="E20" s="33"/>
      <c r="F20" s="33"/>
      <c r="G20" s="33"/>
      <c r="H20" s="33"/>
      <c r="I20" s="33"/>
      <c r="J20" s="33"/>
      <c r="K20" s="33"/>
      <c r="L20" s="33"/>
      <c r="M20" s="33"/>
    </row>
    <row r="21" spans="2:13" x14ac:dyDescent="0.25">
      <c r="B21" s="33"/>
      <c r="C21" s="33"/>
      <c r="D21" s="33"/>
      <c r="E21" s="33"/>
      <c r="F21" s="33"/>
      <c r="G21" s="33"/>
      <c r="H21" s="33"/>
      <c r="I21" s="33"/>
      <c r="J21" s="33"/>
      <c r="K21" s="33"/>
      <c r="L21" s="33"/>
      <c r="M21" s="33"/>
    </row>
    <row r="22" spans="2:13" x14ac:dyDescent="0.25">
      <c r="B22" s="33"/>
      <c r="C22" s="33"/>
      <c r="D22" s="33"/>
      <c r="E22" s="33"/>
      <c r="F22" s="33"/>
      <c r="G22" s="33"/>
      <c r="H22" s="33"/>
      <c r="I22" s="33"/>
      <c r="J22" s="33"/>
      <c r="K22" s="33"/>
      <c r="L22" s="33"/>
      <c r="M22" s="33"/>
    </row>
    <row r="23" spans="2:13" x14ac:dyDescent="0.25">
      <c r="B23" s="33"/>
      <c r="C23" s="33"/>
      <c r="D23" s="33"/>
      <c r="E23" s="33"/>
      <c r="F23" s="33"/>
      <c r="G23" s="33"/>
      <c r="H23" s="33"/>
      <c r="I23" s="33"/>
      <c r="J23" s="33"/>
      <c r="K23" s="33"/>
      <c r="L23" s="33"/>
      <c r="M23" s="33"/>
    </row>
    <row r="24" spans="2:13" x14ac:dyDescent="0.25">
      <c r="B24" s="33"/>
      <c r="C24" s="33"/>
      <c r="D24" s="33"/>
      <c r="E24" s="33"/>
      <c r="F24" s="33"/>
      <c r="G24" s="33"/>
      <c r="H24" s="33"/>
      <c r="I24" s="33"/>
      <c r="J24" s="33"/>
      <c r="K24" s="33"/>
      <c r="L24" s="33"/>
      <c r="M24" s="33"/>
    </row>
    <row r="25" spans="2:13" x14ac:dyDescent="0.25">
      <c r="B25" s="33"/>
      <c r="C25" s="33"/>
      <c r="D25" s="33"/>
      <c r="E25" s="33"/>
      <c r="F25" s="33"/>
      <c r="G25" s="33"/>
      <c r="H25" s="33"/>
      <c r="I25" s="33"/>
      <c r="J25" s="33"/>
      <c r="K25" s="33"/>
      <c r="L25" s="33"/>
      <c r="M25" s="33"/>
    </row>
    <row r="26" spans="2:13" x14ac:dyDescent="0.25">
      <c r="B26" s="33"/>
      <c r="C26" s="33"/>
      <c r="D26" s="33"/>
      <c r="E26" s="33"/>
      <c r="F26" s="33"/>
      <c r="G26" s="33"/>
      <c r="H26" s="33"/>
      <c r="I26" s="33"/>
      <c r="J26" s="33"/>
      <c r="K26" s="33"/>
      <c r="L26" s="33"/>
      <c r="M26" s="33"/>
    </row>
    <row r="27" spans="2:13" x14ac:dyDescent="0.25">
      <c r="B27" s="33"/>
      <c r="C27" s="33"/>
      <c r="D27" s="33"/>
      <c r="E27" s="33"/>
      <c r="F27" s="33"/>
      <c r="G27" s="33"/>
      <c r="H27" s="33"/>
      <c r="I27" s="33"/>
      <c r="J27" s="33"/>
      <c r="K27" s="33"/>
      <c r="L27" s="33"/>
      <c r="M27" s="33"/>
    </row>
    <row r="28" spans="2:13" x14ac:dyDescent="0.25">
      <c r="B28" s="33"/>
      <c r="C28" s="33"/>
      <c r="D28" s="33"/>
      <c r="E28" s="33"/>
      <c r="F28" s="33"/>
      <c r="G28" s="33"/>
      <c r="H28" s="33"/>
      <c r="I28" s="33"/>
      <c r="J28" s="33"/>
      <c r="K28" s="33"/>
      <c r="L28" s="33"/>
      <c r="M28" s="33"/>
    </row>
    <row r="29" spans="2:13" x14ac:dyDescent="0.25">
      <c r="B29" s="33"/>
      <c r="C29" s="33"/>
      <c r="D29" s="33"/>
      <c r="E29" s="33"/>
      <c r="F29" s="33"/>
      <c r="G29" s="33"/>
      <c r="H29" s="33"/>
      <c r="I29" s="33"/>
      <c r="J29" s="33"/>
      <c r="K29" s="33"/>
      <c r="L29" s="33"/>
      <c r="M29" s="33"/>
    </row>
    <row r="30" spans="2:13" x14ac:dyDescent="0.25">
      <c r="B30" s="33"/>
      <c r="C30" s="33"/>
      <c r="D30" s="33"/>
      <c r="E30" s="33"/>
      <c r="F30" s="33"/>
      <c r="G30" s="33"/>
      <c r="H30" s="33"/>
      <c r="I30" s="33"/>
      <c r="J30" s="33"/>
      <c r="K30" s="33"/>
      <c r="L30" s="33"/>
      <c r="M30" s="33"/>
    </row>
    <row r="31" spans="2:13" x14ac:dyDescent="0.25">
      <c r="B31" s="33"/>
      <c r="C31" s="33"/>
      <c r="D31" s="33"/>
      <c r="E31" s="33"/>
      <c r="F31" s="33"/>
      <c r="G31" s="33"/>
      <c r="H31" s="33"/>
      <c r="I31" s="33"/>
      <c r="J31" s="33"/>
      <c r="K31" s="33"/>
      <c r="L31" s="33"/>
      <c r="M31" s="33"/>
    </row>
    <row r="32" spans="2:13" x14ac:dyDescent="0.25">
      <c r="B32" s="33"/>
      <c r="C32" s="33"/>
      <c r="D32" s="33"/>
      <c r="E32" s="33"/>
      <c r="F32" s="33"/>
      <c r="G32" s="33"/>
      <c r="H32" s="33"/>
      <c r="I32" s="33"/>
      <c r="J32" s="33"/>
      <c r="K32" s="33"/>
      <c r="L32" s="33"/>
      <c r="M32" s="33"/>
    </row>
    <row r="33" spans="2:13" x14ac:dyDescent="0.25">
      <c r="B33" s="33"/>
      <c r="C33" s="33"/>
      <c r="D33" s="33"/>
      <c r="E33" s="33"/>
      <c r="F33" s="33"/>
      <c r="G33" s="33"/>
      <c r="H33" s="33"/>
      <c r="I33" s="33"/>
      <c r="J33" s="33"/>
      <c r="K33" s="33"/>
      <c r="L33" s="33"/>
      <c r="M33" s="33"/>
    </row>
    <row r="34" spans="2:13" x14ac:dyDescent="0.25">
      <c r="B34" s="33"/>
      <c r="C34" s="33"/>
      <c r="D34" s="33"/>
      <c r="E34" s="33"/>
      <c r="F34" s="33"/>
      <c r="G34" s="33"/>
      <c r="H34" s="33"/>
      <c r="I34" s="33"/>
      <c r="J34" s="33"/>
      <c r="K34" s="33"/>
      <c r="L34" s="33"/>
      <c r="M34" s="33"/>
    </row>
    <row r="35" spans="2:13" x14ac:dyDescent="0.25">
      <c r="B35" s="33"/>
      <c r="C35" s="33"/>
      <c r="D35" s="33"/>
      <c r="E35" s="33"/>
      <c r="F35" s="33"/>
      <c r="G35" s="33"/>
      <c r="H35" s="33"/>
      <c r="I35" s="33"/>
      <c r="J35" s="33"/>
      <c r="K35" s="33"/>
      <c r="L35" s="33"/>
      <c r="M35" s="33"/>
    </row>
    <row r="36" spans="2:13" x14ac:dyDescent="0.25">
      <c r="B36" s="33"/>
      <c r="C36" s="33"/>
      <c r="D36" s="33"/>
      <c r="E36" s="33"/>
      <c r="F36" s="33"/>
      <c r="G36" s="33"/>
      <c r="H36" s="33"/>
      <c r="I36" s="33"/>
      <c r="J36" s="33"/>
      <c r="K36" s="33"/>
      <c r="L36" s="33"/>
      <c r="M36" s="33"/>
    </row>
    <row r="37" spans="2:13" x14ac:dyDescent="0.25">
      <c r="B37" s="33"/>
      <c r="C37" s="33"/>
      <c r="D37" s="33"/>
      <c r="E37" s="33"/>
      <c r="F37" s="33"/>
      <c r="G37" s="33"/>
      <c r="H37" s="33"/>
      <c r="I37" s="33"/>
      <c r="J37" s="33"/>
      <c r="K37" s="33"/>
      <c r="L37" s="33"/>
      <c r="M37" s="33"/>
    </row>
    <row r="38" spans="2:13" x14ac:dyDescent="0.25">
      <c r="B38" s="33"/>
      <c r="C38" s="33"/>
      <c r="D38" s="33"/>
      <c r="E38" s="33"/>
      <c r="F38" s="33"/>
      <c r="G38" s="33"/>
      <c r="H38" s="33"/>
      <c r="I38" s="33"/>
      <c r="J38" s="33"/>
      <c r="K38" s="33"/>
      <c r="L38" s="33"/>
      <c r="M38" s="33"/>
    </row>
    <row r="39" spans="2:13" x14ac:dyDescent="0.25">
      <c r="B39" s="33"/>
      <c r="C39" s="33"/>
      <c r="D39" s="33"/>
      <c r="E39" s="33"/>
      <c r="F39" s="33"/>
      <c r="G39" s="33"/>
      <c r="H39" s="33"/>
      <c r="I39" s="33"/>
      <c r="J39" s="33"/>
      <c r="K39" s="33"/>
      <c r="L39" s="33"/>
      <c r="M39" s="33"/>
    </row>
    <row r="40" spans="2:13" x14ac:dyDescent="0.25">
      <c r="B40" s="33"/>
      <c r="C40" s="33"/>
      <c r="D40" s="33"/>
      <c r="E40" s="33"/>
      <c r="F40" s="33"/>
      <c r="G40" s="33"/>
      <c r="H40" s="33"/>
      <c r="I40" s="33"/>
      <c r="J40" s="33"/>
      <c r="K40" s="33"/>
      <c r="L40" s="33"/>
      <c r="M40" s="33"/>
    </row>
    <row r="41" spans="2:13" x14ac:dyDescent="0.25">
      <c r="B41" s="33"/>
      <c r="C41" s="33"/>
      <c r="D41" s="33"/>
      <c r="E41" s="33"/>
      <c r="F41" s="33"/>
      <c r="G41" s="33"/>
      <c r="H41" s="33"/>
      <c r="I41" s="33"/>
      <c r="J41" s="33"/>
      <c r="K41" s="33"/>
      <c r="L41" s="33"/>
      <c r="M41" s="33"/>
    </row>
    <row r="42" spans="2:13" x14ac:dyDescent="0.25">
      <c r="B42" s="33"/>
      <c r="C42" s="33"/>
      <c r="D42" s="33"/>
      <c r="E42" s="33"/>
      <c r="F42" s="33"/>
      <c r="G42" s="33"/>
      <c r="H42" s="33"/>
      <c r="I42" s="33"/>
      <c r="J42" s="33"/>
      <c r="K42" s="33"/>
      <c r="L42" s="33"/>
      <c r="M42" s="33"/>
    </row>
    <row r="43" spans="2:13" x14ac:dyDescent="0.25">
      <c r="B43" s="33"/>
      <c r="C43" s="33"/>
      <c r="D43" s="33"/>
      <c r="E43" s="33"/>
      <c r="F43" s="33"/>
      <c r="G43" s="33"/>
      <c r="H43" s="33"/>
      <c r="I43" s="33"/>
      <c r="J43" s="33"/>
      <c r="K43" s="33"/>
      <c r="L43" s="33"/>
      <c r="M43" s="33"/>
    </row>
    <row r="44" spans="2:13" x14ac:dyDescent="0.25">
      <c r="B44" s="33"/>
      <c r="C44" s="33"/>
      <c r="D44" s="33"/>
      <c r="E44" s="33"/>
      <c r="F44" s="33"/>
      <c r="G44" s="33"/>
      <c r="H44" s="33"/>
      <c r="I44" s="33"/>
      <c r="J44" s="33"/>
      <c r="K44" s="33"/>
      <c r="L44" s="33"/>
      <c r="M44" s="33"/>
    </row>
    <row r="45" spans="2:13" x14ac:dyDescent="0.25">
      <c r="B45" s="33"/>
      <c r="C45" s="33"/>
      <c r="D45" s="33"/>
      <c r="E45" s="33"/>
      <c r="F45" s="33"/>
      <c r="G45" s="33"/>
      <c r="H45" s="33"/>
      <c r="I45" s="33"/>
      <c r="J45" s="33"/>
      <c r="K45" s="33"/>
      <c r="L45" s="33"/>
      <c r="M45" s="33"/>
    </row>
    <row r="46" spans="2:13" x14ac:dyDescent="0.25">
      <c r="B46" s="33"/>
      <c r="C46" s="33"/>
      <c r="D46" s="33"/>
      <c r="E46" s="33"/>
      <c r="F46" s="33"/>
      <c r="G46" s="33"/>
      <c r="H46" s="33"/>
      <c r="I46" s="33"/>
      <c r="J46" s="33"/>
      <c r="K46" s="33"/>
      <c r="L46" s="33"/>
      <c r="M46" s="33"/>
    </row>
    <row r="47" spans="2:13" x14ac:dyDescent="0.25">
      <c r="B47" s="33"/>
      <c r="C47" s="33"/>
      <c r="D47" s="33"/>
      <c r="E47" s="33"/>
      <c r="F47" s="33"/>
      <c r="G47" s="33"/>
      <c r="H47" s="33"/>
      <c r="I47" s="33"/>
      <c r="J47" s="33"/>
      <c r="K47" s="33"/>
      <c r="L47" s="33"/>
      <c r="M47" s="33"/>
    </row>
    <row r="48" spans="2:13" x14ac:dyDescent="0.25">
      <c r="B48" s="33"/>
      <c r="C48" s="33"/>
      <c r="D48" s="33"/>
      <c r="E48" s="33"/>
      <c r="F48" s="33"/>
      <c r="G48" s="33"/>
      <c r="H48" s="33"/>
      <c r="I48" s="33"/>
      <c r="J48" s="33"/>
      <c r="K48" s="33"/>
      <c r="L48" s="33"/>
      <c r="M48" s="33"/>
    </row>
    <row r="49" spans="2:15" x14ac:dyDescent="0.25">
      <c r="B49" s="33"/>
      <c r="C49" s="33"/>
      <c r="D49" s="33"/>
      <c r="E49" s="33"/>
      <c r="F49" s="33"/>
      <c r="G49" s="33"/>
      <c r="H49" s="33"/>
      <c r="I49" s="33"/>
      <c r="J49" s="33"/>
      <c r="K49" s="33"/>
      <c r="L49" s="33"/>
      <c r="M49" s="33"/>
    </row>
    <row r="50" spans="2:15" ht="66" customHeight="1" x14ac:dyDescent="0.25">
      <c r="B50" s="33"/>
      <c r="C50" s="33"/>
      <c r="D50" s="33"/>
      <c r="E50" s="33"/>
      <c r="F50" s="33"/>
      <c r="G50" s="33"/>
      <c r="H50" s="33"/>
      <c r="I50" s="33"/>
      <c r="J50" s="33"/>
      <c r="K50" s="33"/>
      <c r="L50" s="33"/>
      <c r="M50" s="33"/>
    </row>
    <row r="51" spans="2:15" ht="19.5" customHeight="1" x14ac:dyDescent="0.25">
      <c r="B51" s="33"/>
      <c r="C51" s="33"/>
      <c r="D51" s="33"/>
      <c r="E51" s="33"/>
      <c r="F51" s="33"/>
      <c r="G51" s="33"/>
      <c r="H51" s="33"/>
      <c r="I51" s="33"/>
      <c r="J51" s="33"/>
      <c r="K51" s="33"/>
      <c r="L51" s="33"/>
      <c r="M51" s="33"/>
    </row>
    <row r="52" spans="2:15" ht="209.25" customHeight="1" x14ac:dyDescent="0.25">
      <c r="B52" s="33"/>
      <c r="C52" s="33"/>
      <c r="D52" s="33"/>
      <c r="E52" s="33"/>
      <c r="F52" s="33"/>
      <c r="G52" s="33"/>
      <c r="H52" s="33"/>
      <c r="I52" s="33"/>
      <c r="J52" s="33"/>
      <c r="K52" s="33"/>
      <c r="L52" s="33"/>
      <c r="M52" s="33"/>
    </row>
    <row r="53" spans="2:15" ht="18.75" x14ac:dyDescent="0.3">
      <c r="B53" s="137" t="s">
        <v>71</v>
      </c>
      <c r="C53" s="49"/>
      <c r="D53" s="49"/>
      <c r="E53" s="49"/>
      <c r="F53" s="49"/>
      <c r="G53" s="49"/>
      <c r="H53" s="49"/>
      <c r="I53" s="49"/>
      <c r="J53" s="49"/>
      <c r="K53" s="49"/>
      <c r="M53" s="125"/>
    </row>
    <row r="54" spans="2:15" ht="15" x14ac:dyDescent="0.25">
      <c r="B54" s="49"/>
      <c r="C54" s="49"/>
      <c r="D54" s="49"/>
      <c r="E54" s="49"/>
      <c r="F54" s="49"/>
      <c r="G54" s="49"/>
      <c r="H54" s="49"/>
      <c r="I54" s="49"/>
      <c r="J54" s="49"/>
      <c r="K54" s="49"/>
      <c r="M54" s="84"/>
    </row>
    <row r="55" spans="2:15" ht="20.25" customHeight="1" x14ac:dyDescent="0.25">
      <c r="B55" s="49" t="s">
        <v>72</v>
      </c>
      <c r="C55" s="49"/>
      <c r="D55" s="49"/>
      <c r="E55" s="49"/>
      <c r="F55" s="49"/>
      <c r="G55" s="49"/>
      <c r="H55" s="49"/>
      <c r="I55" s="49"/>
      <c r="J55" s="49"/>
      <c r="K55" s="49">
        <v>2</v>
      </c>
      <c r="M55" s="85"/>
      <c r="O55" s="38"/>
    </row>
    <row r="56" spans="2:15" ht="20.85" customHeight="1" x14ac:dyDescent="0.25">
      <c r="B56" s="49" t="s">
        <v>73</v>
      </c>
      <c r="C56" s="49"/>
      <c r="D56" s="49"/>
      <c r="E56" s="49"/>
      <c r="F56" s="49"/>
      <c r="G56" s="49"/>
      <c r="H56" s="49"/>
      <c r="I56" s="49"/>
      <c r="J56" s="49"/>
      <c r="K56" s="49">
        <v>4</v>
      </c>
      <c r="M56" s="49"/>
      <c r="O56" s="40"/>
    </row>
    <row r="57" spans="2:15" ht="20.85" customHeight="1" x14ac:dyDescent="0.25">
      <c r="B57" s="49" t="str">
        <f>B168</f>
        <v>1.   COMPLIANCE</v>
      </c>
      <c r="C57" s="49"/>
      <c r="D57" s="49"/>
      <c r="E57" s="49"/>
      <c r="F57" s="49"/>
      <c r="G57" s="49"/>
      <c r="H57" s="49"/>
      <c r="I57" s="49"/>
      <c r="J57" s="49"/>
      <c r="K57" s="49">
        <v>5</v>
      </c>
      <c r="M57" s="49"/>
      <c r="O57" s="40"/>
    </row>
    <row r="58" spans="2:15" ht="20.85" customHeight="1" x14ac:dyDescent="0.25">
      <c r="C58" s="49" t="str">
        <f>B173</f>
        <v>1.1   Directives and Instructions</v>
      </c>
      <c r="D58" s="49"/>
      <c r="E58" s="49"/>
      <c r="F58" s="49"/>
      <c r="G58" s="49"/>
      <c r="H58" s="49"/>
      <c r="I58" s="49"/>
      <c r="J58" s="49"/>
      <c r="K58" s="49">
        <v>5</v>
      </c>
      <c r="M58" s="49"/>
      <c r="O58" s="40"/>
    </row>
    <row r="59" spans="2:15" ht="20.85" customHeight="1" x14ac:dyDescent="0.25">
      <c r="C59" s="49" t="str">
        <f>B192</f>
        <v>1.2   External Statutory Audits</v>
      </c>
      <c r="D59" s="49"/>
      <c r="E59" s="49"/>
      <c r="F59" s="49"/>
      <c r="G59" s="49"/>
      <c r="H59" s="49"/>
      <c r="I59" s="49"/>
      <c r="J59" s="49"/>
      <c r="K59" s="49">
        <v>5</v>
      </c>
      <c r="M59" s="49"/>
      <c r="O59" s="40"/>
    </row>
    <row r="60" spans="2:15" ht="20.85" customHeight="1" x14ac:dyDescent="0.25">
      <c r="C60" s="49" t="s">
        <v>684</v>
      </c>
      <c r="D60" s="49"/>
      <c r="E60" s="49"/>
      <c r="F60" s="49"/>
      <c r="G60" s="49"/>
      <c r="H60" s="49"/>
      <c r="I60" s="49"/>
      <c r="J60" s="49"/>
      <c r="K60" s="49"/>
      <c r="M60" s="49"/>
      <c r="O60" s="40"/>
    </row>
    <row r="61" spans="2:15" ht="20.85" customHeight="1" x14ac:dyDescent="0.25">
      <c r="C61" s="49" t="str">
        <f>B230</f>
        <v>1.4    Environmental Management Programme Report Commitments</v>
      </c>
      <c r="D61" s="49"/>
      <c r="E61" s="49"/>
      <c r="F61" s="49"/>
      <c r="G61" s="49"/>
      <c r="H61" s="49"/>
      <c r="I61" s="49"/>
      <c r="J61" s="49"/>
      <c r="K61" s="49">
        <v>6</v>
      </c>
      <c r="M61" s="49"/>
      <c r="O61" s="40"/>
    </row>
    <row r="62" spans="2:15" ht="20.85" customHeight="1" x14ac:dyDescent="0.25">
      <c r="C62" s="49" t="str">
        <f>B251</f>
        <v>1.5 General Compliance</v>
      </c>
      <c r="D62" s="49"/>
      <c r="E62" s="49"/>
      <c r="F62" s="49"/>
      <c r="G62" s="49"/>
      <c r="H62" s="49"/>
      <c r="I62" s="49"/>
      <c r="J62" s="49"/>
      <c r="K62" s="49">
        <v>6</v>
      </c>
      <c r="M62" s="49"/>
      <c r="O62" s="40"/>
    </row>
    <row r="63" spans="2:15" ht="20.85" customHeight="1" x14ac:dyDescent="0.25">
      <c r="C63" s="49" t="s">
        <v>853</v>
      </c>
      <c r="D63" s="49"/>
      <c r="E63" s="49"/>
      <c r="F63" s="49"/>
      <c r="G63" s="49"/>
      <c r="H63" s="49"/>
      <c r="I63" s="49"/>
      <c r="J63" s="49"/>
      <c r="K63" s="49">
        <v>7</v>
      </c>
      <c r="M63" s="49"/>
      <c r="O63" s="40"/>
    </row>
    <row r="64" spans="2:15" ht="20.85" customHeight="1" x14ac:dyDescent="0.25">
      <c r="B64" s="49" t="str">
        <f>B284</f>
        <v>2.   ASSURANCE</v>
      </c>
      <c r="C64" s="49"/>
      <c r="D64" s="49"/>
      <c r="E64" s="49"/>
      <c r="F64" s="49"/>
      <c r="G64" s="49"/>
      <c r="H64" s="49"/>
      <c r="I64" s="49"/>
      <c r="J64" s="49"/>
      <c r="K64" s="49">
        <v>8</v>
      </c>
      <c r="M64" s="49"/>
    </row>
    <row r="65" spans="2:13" ht="20.85" customHeight="1" x14ac:dyDescent="0.25">
      <c r="C65" s="49" t="str">
        <f>B288</f>
        <v>2.1   ISO 14001 Certification</v>
      </c>
      <c r="D65" s="49"/>
      <c r="E65" s="49"/>
      <c r="F65" s="49"/>
      <c r="G65" s="49"/>
      <c r="H65" s="49"/>
      <c r="I65" s="49"/>
      <c r="J65" s="49"/>
      <c r="K65" s="49">
        <v>8</v>
      </c>
      <c r="M65" s="49"/>
    </row>
    <row r="66" spans="2:13" ht="20.85" customHeight="1" x14ac:dyDescent="0.25">
      <c r="C66" s="49" t="str">
        <f>B304</f>
        <v>2.2   Incident Reporting</v>
      </c>
      <c r="D66" s="49"/>
      <c r="E66" s="49"/>
      <c r="F66" s="49"/>
      <c r="G66" s="49"/>
      <c r="H66" s="49"/>
      <c r="I66" s="49"/>
      <c r="J66" s="49"/>
      <c r="K66" s="49">
        <v>8</v>
      </c>
      <c r="M66" s="49"/>
    </row>
    <row r="67" spans="2:13" ht="20.85" customHeight="1" x14ac:dyDescent="0.25">
      <c r="C67" s="49" t="str">
        <f>B316</f>
        <v>2.3   Significant  Environmental Incidents</v>
      </c>
      <c r="D67" s="49"/>
      <c r="E67" s="49"/>
      <c r="F67" s="49"/>
      <c r="G67" s="49"/>
      <c r="H67" s="49"/>
      <c r="I67" s="49"/>
      <c r="J67" s="49"/>
      <c r="K67" s="49">
        <v>8</v>
      </c>
      <c r="M67" s="49"/>
    </row>
    <row r="68" spans="2:13" ht="20.85" customHeight="1" x14ac:dyDescent="0.25">
      <c r="C68" s="49" t="str">
        <f>B328</f>
        <v>2.4   Internal Assessments</v>
      </c>
      <c r="D68" s="49"/>
      <c r="E68" s="49"/>
      <c r="F68" s="49"/>
      <c r="G68" s="49"/>
      <c r="H68" s="49"/>
      <c r="I68" s="49"/>
      <c r="J68" s="49"/>
      <c r="K68" s="49">
        <v>9</v>
      </c>
      <c r="M68" s="49"/>
    </row>
    <row r="69" spans="2:13" ht="20.85" customHeight="1" x14ac:dyDescent="0.25">
      <c r="C69" s="49" t="str">
        <f>B340</f>
        <v>2.5   Procedure Review</v>
      </c>
      <c r="D69" s="49"/>
      <c r="E69" s="49"/>
      <c r="F69" s="49"/>
      <c r="G69" s="49"/>
      <c r="H69" s="49"/>
      <c r="I69" s="49"/>
      <c r="J69" s="49"/>
      <c r="K69" s="49">
        <v>9</v>
      </c>
      <c r="M69" s="49"/>
    </row>
    <row r="70" spans="2:13" ht="20.85" customHeight="1" x14ac:dyDescent="0.25">
      <c r="C70" s="49" t="str">
        <f>B350</f>
        <v>2.6  Mine Closure and Rehabilitation</v>
      </c>
      <c r="D70" s="49"/>
      <c r="E70" s="49"/>
      <c r="F70" s="49"/>
      <c r="G70" s="49"/>
      <c r="H70" s="49"/>
      <c r="I70" s="49"/>
      <c r="J70" s="49"/>
      <c r="K70" s="49">
        <v>9</v>
      </c>
      <c r="M70" s="49"/>
    </row>
    <row r="71" spans="2:13" ht="20.85" customHeight="1" x14ac:dyDescent="0.25">
      <c r="C71" s="49" t="str">
        <f>B362</f>
        <v>2.7   Financial Provision</v>
      </c>
      <c r="D71" s="49"/>
      <c r="E71" s="49"/>
      <c r="F71" s="49"/>
      <c r="G71" s="49"/>
      <c r="H71" s="49"/>
      <c r="I71" s="49"/>
      <c r="J71" s="49"/>
      <c r="K71" s="49">
        <v>10</v>
      </c>
      <c r="M71" s="49"/>
    </row>
    <row r="72" spans="2:13" ht="20.85" customHeight="1" x14ac:dyDescent="0.25">
      <c r="C72" s="49" t="str">
        <f>B372</f>
        <v xml:space="preserve">2.8  Implementation of Group Environmental strategies </v>
      </c>
      <c r="D72" s="49"/>
      <c r="E72" s="49"/>
      <c r="F72" s="49"/>
      <c r="G72" s="49"/>
      <c r="H72" s="49"/>
      <c r="I72" s="49"/>
      <c r="J72" s="49"/>
      <c r="K72" s="49">
        <v>10</v>
      </c>
      <c r="M72" s="49"/>
    </row>
    <row r="73" spans="2:13" ht="20.85" customHeight="1" x14ac:dyDescent="0.25">
      <c r="C73" s="49" t="s">
        <v>783</v>
      </c>
      <c r="D73" s="49"/>
      <c r="E73" s="49"/>
      <c r="F73" s="49"/>
      <c r="G73" s="49"/>
      <c r="H73" s="49"/>
      <c r="I73" s="49"/>
      <c r="J73" s="49"/>
      <c r="K73" s="49"/>
      <c r="M73" s="49"/>
    </row>
    <row r="74" spans="2:13" ht="20.85" customHeight="1" x14ac:dyDescent="0.25">
      <c r="B74" s="49" t="str">
        <f>B383</f>
        <v>3.   MONITORING</v>
      </c>
      <c r="C74" s="49"/>
      <c r="D74" s="49"/>
      <c r="E74" s="49"/>
      <c r="F74" s="49"/>
      <c r="G74" s="49"/>
      <c r="H74" s="49"/>
      <c r="I74" s="49"/>
      <c r="J74" s="49"/>
      <c r="K74" s="49">
        <v>11</v>
      </c>
      <c r="M74" s="49"/>
    </row>
    <row r="75" spans="2:13" ht="20.85" customHeight="1" x14ac:dyDescent="0.25">
      <c r="C75" s="49" t="str">
        <f>B386</f>
        <v>3.1   Surface Water Quality</v>
      </c>
      <c r="D75" s="49"/>
      <c r="E75" s="49"/>
      <c r="F75" s="49"/>
      <c r="G75" s="49"/>
      <c r="H75" s="49"/>
      <c r="I75" s="49"/>
      <c r="J75" s="49"/>
      <c r="K75" s="49">
        <v>11</v>
      </c>
      <c r="M75" s="49"/>
    </row>
    <row r="76" spans="2:13" ht="20.85" customHeight="1" x14ac:dyDescent="0.25">
      <c r="C76" s="49" t="str">
        <f>B404</f>
        <v>3.2   Groundwater Quality</v>
      </c>
      <c r="D76" s="49"/>
      <c r="E76" s="49"/>
      <c r="F76" s="49"/>
      <c r="G76" s="49"/>
      <c r="H76" s="49"/>
      <c r="I76" s="49"/>
      <c r="J76" s="49"/>
      <c r="K76" s="49">
        <v>11</v>
      </c>
      <c r="M76" s="49"/>
    </row>
    <row r="77" spans="2:13" ht="20.85" customHeight="1" x14ac:dyDescent="0.25">
      <c r="C77" s="49" t="str">
        <f>B427</f>
        <v>3.3   Air Quality</v>
      </c>
      <c r="D77" s="49"/>
      <c r="E77" s="49"/>
      <c r="F77" s="49"/>
      <c r="G77" s="49"/>
      <c r="H77" s="49"/>
      <c r="I77" s="49"/>
      <c r="J77" s="49"/>
      <c r="K77" s="49">
        <v>12</v>
      </c>
      <c r="M77" s="49"/>
    </row>
    <row r="78" spans="2:13" ht="20.85" customHeight="1" x14ac:dyDescent="0.25">
      <c r="C78" s="49" t="str">
        <f>B450</f>
        <v>3.4   Environmental Noise</v>
      </c>
      <c r="D78" s="49"/>
      <c r="E78" s="49"/>
      <c r="F78" s="49"/>
      <c r="G78" s="49"/>
      <c r="H78" s="49"/>
      <c r="I78" s="49"/>
      <c r="J78" s="49"/>
      <c r="K78" s="49">
        <v>12</v>
      </c>
      <c r="M78" s="49"/>
    </row>
    <row r="79" spans="2:13" ht="20.85" customHeight="1" x14ac:dyDescent="0.25">
      <c r="B79" s="49" t="str">
        <f>B462</f>
        <v>4.   PERFORMANCE</v>
      </c>
      <c r="C79" s="49"/>
      <c r="D79" s="49"/>
      <c r="E79" s="49"/>
      <c r="F79" s="49"/>
      <c r="G79" s="49"/>
      <c r="H79" s="49"/>
      <c r="I79" s="49"/>
      <c r="J79" s="49"/>
      <c r="K79" s="49">
        <v>13</v>
      </c>
      <c r="M79" s="49"/>
    </row>
    <row r="80" spans="2:13" ht="20.85" customHeight="1" x14ac:dyDescent="0.25">
      <c r="C80" s="49" t="str">
        <f>B468</f>
        <v>4.1   Production</v>
      </c>
      <c r="D80" s="49"/>
      <c r="E80" s="49"/>
      <c r="F80" s="49"/>
      <c r="G80" s="49"/>
      <c r="H80" s="49"/>
      <c r="I80" s="49"/>
      <c r="J80" s="49"/>
      <c r="K80" s="49">
        <v>13</v>
      </c>
      <c r="M80" s="49"/>
    </row>
    <row r="81" spans="2:13" ht="20.85" customHeight="1" x14ac:dyDescent="0.25">
      <c r="C81" s="49" t="str">
        <f>B479</f>
        <v>4.2   Land Management</v>
      </c>
      <c r="D81" s="49"/>
      <c r="E81" s="49"/>
      <c r="F81" s="49"/>
      <c r="G81" s="49"/>
      <c r="H81" s="49"/>
      <c r="I81" s="49"/>
      <c r="J81" s="49"/>
      <c r="K81" s="49">
        <v>14</v>
      </c>
      <c r="M81" s="49"/>
    </row>
    <row r="82" spans="2:13" ht="20.85" customHeight="1" x14ac:dyDescent="0.25">
      <c r="C82" s="49" t="str">
        <f>B516</f>
        <v>4.3   Water Management</v>
      </c>
      <c r="D82" s="49"/>
      <c r="E82" s="49"/>
      <c r="F82" s="49"/>
      <c r="G82" s="49"/>
      <c r="H82" s="49"/>
      <c r="I82" s="49"/>
      <c r="J82" s="49"/>
      <c r="K82" s="49">
        <v>15</v>
      </c>
      <c r="M82" s="49"/>
    </row>
    <row r="83" spans="2:13" ht="20.85" customHeight="1" x14ac:dyDescent="0.25">
      <c r="C83" s="49" t="str">
        <f>B546</f>
        <v>4.4   Effluent Management</v>
      </c>
      <c r="D83" s="49"/>
      <c r="E83" s="49"/>
      <c r="F83" s="49"/>
      <c r="G83" s="49"/>
      <c r="H83" s="49"/>
      <c r="I83" s="49"/>
      <c r="J83" s="49"/>
      <c r="K83" s="49">
        <v>15</v>
      </c>
      <c r="M83" s="49"/>
    </row>
    <row r="84" spans="2:13" ht="20.85" customHeight="1" x14ac:dyDescent="0.25">
      <c r="C84" s="49" t="str">
        <f>B558</f>
        <v>4.5   Energy Management</v>
      </c>
      <c r="D84" s="49"/>
      <c r="E84" s="49"/>
      <c r="F84" s="49"/>
      <c r="G84" s="49"/>
      <c r="H84" s="49"/>
      <c r="I84" s="49"/>
      <c r="J84" s="49"/>
      <c r="K84" s="49">
        <v>16</v>
      </c>
      <c r="M84" s="49"/>
    </row>
    <row r="85" spans="2:13" ht="20.85" customHeight="1" x14ac:dyDescent="0.25">
      <c r="C85" s="49" t="str">
        <f>B575</f>
        <v>4.6   Materials Consumption</v>
      </c>
      <c r="D85" s="49"/>
      <c r="E85" s="49"/>
      <c r="F85" s="49"/>
      <c r="G85" s="49"/>
      <c r="H85" s="49"/>
      <c r="I85" s="49"/>
      <c r="J85" s="49"/>
      <c r="K85" s="49">
        <v>16</v>
      </c>
      <c r="M85" s="49"/>
    </row>
    <row r="86" spans="2:13" ht="20.85" customHeight="1" x14ac:dyDescent="0.25">
      <c r="C86" s="49" t="str">
        <f>B600</f>
        <v>4.7   Waste Management</v>
      </c>
      <c r="D86" s="49"/>
      <c r="E86" s="49"/>
      <c r="F86" s="49"/>
      <c r="G86" s="49"/>
      <c r="H86" s="49"/>
      <c r="I86" s="49"/>
      <c r="J86" s="49"/>
      <c r="K86" s="49">
        <v>17</v>
      </c>
      <c r="M86" s="49"/>
    </row>
    <row r="87" spans="2:13" ht="20.85" customHeight="1" x14ac:dyDescent="0.25">
      <c r="C87" s="49" t="str">
        <f>B631</f>
        <v>4.8   Biodiversity Management</v>
      </c>
      <c r="D87" s="49"/>
      <c r="E87" s="49"/>
      <c r="F87" s="49"/>
      <c r="G87" s="49"/>
      <c r="H87" s="49"/>
      <c r="I87" s="49"/>
      <c r="J87" s="49"/>
      <c r="K87" s="49">
        <v>17</v>
      </c>
      <c r="M87" s="49"/>
    </row>
    <row r="88" spans="2:13" ht="20.85" customHeight="1" x14ac:dyDescent="0.25">
      <c r="C88" s="381" t="s">
        <v>347</v>
      </c>
      <c r="D88" s="49"/>
      <c r="E88" s="49"/>
      <c r="F88" s="49"/>
      <c r="G88" s="49"/>
      <c r="H88" s="49"/>
      <c r="I88" s="49"/>
      <c r="J88" s="49"/>
      <c r="K88" s="49">
        <v>18</v>
      </c>
      <c r="M88" s="49"/>
    </row>
    <row r="89" spans="2:13" ht="20.85" customHeight="1" x14ac:dyDescent="0.25">
      <c r="C89" s="49" t="s">
        <v>784</v>
      </c>
      <c r="D89" s="49"/>
      <c r="E89" s="49"/>
      <c r="F89" s="49"/>
      <c r="G89" s="49"/>
      <c r="H89" s="49"/>
      <c r="I89" s="49"/>
      <c r="J89" s="49"/>
      <c r="K89" s="49">
        <v>18</v>
      </c>
      <c r="M89" s="49"/>
    </row>
    <row r="90" spans="2:13" ht="20.85" customHeight="1" x14ac:dyDescent="0.25">
      <c r="B90" s="49" t="str">
        <f>B667</f>
        <v>5.   PROJECTS AND ACHIEVEMENTS</v>
      </c>
      <c r="C90" s="49"/>
      <c r="D90" s="49"/>
      <c r="E90" s="49"/>
      <c r="F90" s="49"/>
      <c r="G90" s="49"/>
      <c r="H90" s="49"/>
      <c r="I90" s="49"/>
      <c r="J90" s="49"/>
      <c r="K90" s="49">
        <v>18</v>
      </c>
      <c r="M90" s="49"/>
    </row>
    <row r="91" spans="2:13" ht="20.85" customHeight="1" x14ac:dyDescent="0.25">
      <c r="C91" s="49" t="str">
        <f>B669</f>
        <v>5.1   Research Projects</v>
      </c>
      <c r="D91" s="49"/>
      <c r="E91" s="49"/>
      <c r="F91" s="49"/>
      <c r="G91" s="49"/>
      <c r="H91" s="49"/>
      <c r="I91" s="49"/>
      <c r="J91" s="49"/>
      <c r="K91" s="49">
        <v>18</v>
      </c>
      <c r="M91" s="49"/>
    </row>
    <row r="92" spans="2:13" ht="20.85" customHeight="1" x14ac:dyDescent="0.25">
      <c r="C92" s="49" t="str">
        <f>B680</f>
        <v>5.2   Energy Efficiency Projects</v>
      </c>
      <c r="D92" s="49"/>
      <c r="E92" s="49"/>
      <c r="F92" s="49"/>
      <c r="G92" s="49"/>
      <c r="H92" s="49"/>
      <c r="I92" s="49"/>
      <c r="J92" s="49"/>
      <c r="K92" s="49">
        <v>18</v>
      </c>
      <c r="M92" s="49"/>
    </row>
    <row r="93" spans="2:13" ht="20.85" customHeight="1" x14ac:dyDescent="0.25">
      <c r="C93" s="49" t="str">
        <f>B691</f>
        <v>5.3   Consumption Reduction Plans</v>
      </c>
      <c r="D93" s="49"/>
      <c r="E93" s="49"/>
      <c r="F93" s="49"/>
      <c r="G93" s="49"/>
      <c r="H93" s="49"/>
      <c r="I93" s="49"/>
      <c r="J93" s="49"/>
      <c r="K93" s="49">
        <v>19</v>
      </c>
      <c r="M93" s="49"/>
    </row>
    <row r="94" spans="2:13" ht="20.85" customHeight="1" x14ac:dyDescent="0.25">
      <c r="C94" s="49" t="str">
        <f>B702</f>
        <v xml:space="preserve">5.4   Achievements </v>
      </c>
      <c r="D94" s="49"/>
      <c r="E94" s="49"/>
      <c r="F94" s="49"/>
      <c r="G94" s="49"/>
      <c r="H94" s="49"/>
      <c r="I94" s="49"/>
      <c r="J94" s="49"/>
      <c r="K94" s="49">
        <v>19</v>
      </c>
      <c r="M94" s="49"/>
    </row>
    <row r="95" spans="2:13" ht="9" customHeight="1" x14ac:dyDescent="0.25">
      <c r="B95" s="49"/>
      <c r="C95" s="49"/>
      <c r="D95" s="49"/>
      <c r="E95" s="49"/>
      <c r="F95" s="49"/>
      <c r="G95" s="49"/>
      <c r="H95" s="49"/>
      <c r="I95" s="49"/>
      <c r="J95" s="49"/>
      <c r="K95" s="49"/>
      <c r="M95" s="49"/>
    </row>
    <row r="96" spans="2:13" ht="20.85" customHeight="1" x14ac:dyDescent="0.25">
      <c r="B96" s="51" t="s">
        <v>72</v>
      </c>
      <c r="C96" s="49"/>
      <c r="D96" s="49"/>
      <c r="E96" s="49"/>
      <c r="F96" s="49"/>
      <c r="G96" s="49"/>
      <c r="H96" s="49"/>
      <c r="I96" s="49"/>
      <c r="J96" s="49"/>
      <c r="K96" s="49"/>
      <c r="M96" s="52"/>
    </row>
    <row r="97" spans="2:13" ht="9" customHeight="1" x14ac:dyDescent="0.25">
      <c r="B97" s="49"/>
      <c r="C97" s="49"/>
      <c r="D97" s="49"/>
      <c r="E97" s="49"/>
      <c r="F97" s="49"/>
      <c r="G97" s="49"/>
      <c r="H97" s="49"/>
      <c r="I97" s="49"/>
      <c r="J97" s="49"/>
      <c r="K97" s="49"/>
      <c r="M97" s="52"/>
    </row>
    <row r="98" spans="2:13" ht="20.85" customHeight="1" x14ac:dyDescent="0.25">
      <c r="B98" s="134" t="str">
        <f>B177</f>
        <v>Table 1: Details of Directives / Instructions</v>
      </c>
      <c r="C98" s="134"/>
      <c r="D98" s="134"/>
      <c r="E98" s="134"/>
      <c r="F98" s="134"/>
      <c r="G98" s="134"/>
      <c r="H98" s="134"/>
      <c r="I98" s="134"/>
      <c r="J98" s="134"/>
      <c r="K98" s="49">
        <v>5</v>
      </c>
      <c r="M98" s="49"/>
    </row>
    <row r="99" spans="2:13" ht="20.85" customHeight="1" x14ac:dyDescent="0.25">
      <c r="B99" s="134" t="str">
        <f>B197</f>
        <v>Table 2: External Statutory Audits by Third parties</v>
      </c>
      <c r="C99" s="134"/>
      <c r="D99" s="134"/>
      <c r="E99" s="134"/>
      <c r="F99" s="134"/>
      <c r="G99" s="134"/>
      <c r="H99" s="134"/>
      <c r="I99" s="134"/>
      <c r="J99" s="134"/>
      <c r="K99" s="49">
        <v>5</v>
      </c>
      <c r="M99" s="49"/>
    </row>
    <row r="100" spans="2:13" ht="20.85" customHeight="1" x14ac:dyDescent="0.25">
      <c r="B100" s="134" t="s">
        <v>792</v>
      </c>
      <c r="C100" s="134"/>
      <c r="D100" s="134"/>
      <c r="E100" s="134"/>
      <c r="F100" s="134"/>
      <c r="G100" s="134"/>
      <c r="H100" s="134"/>
      <c r="I100" s="134"/>
      <c r="J100" s="134"/>
      <c r="K100" s="49">
        <v>6</v>
      </c>
      <c r="M100" s="49"/>
    </row>
    <row r="101" spans="2:13" ht="20.85" customHeight="1" x14ac:dyDescent="0.25">
      <c r="B101" s="134" t="s">
        <v>790</v>
      </c>
      <c r="C101" s="134"/>
      <c r="D101" s="134"/>
      <c r="E101" s="134"/>
      <c r="F101" s="134"/>
      <c r="G101" s="134"/>
      <c r="H101" s="134"/>
      <c r="I101" s="134"/>
      <c r="J101" s="134"/>
      <c r="K101" s="49">
        <v>6</v>
      </c>
      <c r="M101" s="49"/>
    </row>
    <row r="102" spans="2:13" ht="20.85" customHeight="1" x14ac:dyDescent="0.25">
      <c r="B102" s="134" t="str">
        <f>B234</f>
        <v>Table 5: EMPR Implementation</v>
      </c>
      <c r="C102" s="134"/>
      <c r="D102" s="134"/>
      <c r="E102" s="134"/>
      <c r="F102" s="134"/>
      <c r="G102" s="134"/>
      <c r="H102" s="134"/>
      <c r="I102" s="134"/>
      <c r="J102" s="134"/>
      <c r="K102" s="49">
        <v>6</v>
      </c>
      <c r="M102" s="49"/>
    </row>
    <row r="103" spans="2:13" ht="20.85" customHeight="1" x14ac:dyDescent="0.25">
      <c r="B103" s="134" t="s">
        <v>705</v>
      </c>
      <c r="C103" s="134"/>
      <c r="D103" s="134"/>
      <c r="E103" s="134"/>
      <c r="F103" s="134"/>
      <c r="G103" s="134"/>
      <c r="H103" s="134"/>
      <c r="I103" s="134"/>
      <c r="J103" s="134"/>
      <c r="K103" s="49">
        <v>7</v>
      </c>
      <c r="M103" s="49"/>
    </row>
    <row r="104" spans="2:13" ht="20.85" customHeight="1" x14ac:dyDescent="0.25">
      <c r="B104" s="134" t="str">
        <f>B292</f>
        <v>Table 7: Details of ISO 14001 Audits</v>
      </c>
      <c r="C104" s="134"/>
      <c r="D104" s="134"/>
      <c r="E104" s="134"/>
      <c r="F104" s="134"/>
      <c r="G104" s="134"/>
      <c r="H104" s="134"/>
      <c r="I104" s="134"/>
      <c r="J104" s="134"/>
      <c r="K104" s="49">
        <v>8</v>
      </c>
      <c r="M104" s="49"/>
    </row>
    <row r="105" spans="2:13" ht="20.85" customHeight="1" x14ac:dyDescent="0.25">
      <c r="B105" s="134" t="str">
        <f>B308</f>
        <v>Table 8: Number of Environmental Incidents per Severity Class</v>
      </c>
      <c r="C105" s="134"/>
      <c r="D105" s="134"/>
      <c r="E105" s="134"/>
      <c r="F105" s="134"/>
      <c r="G105" s="134"/>
      <c r="H105" s="134"/>
      <c r="I105" s="134"/>
      <c r="J105" s="134"/>
      <c r="K105" s="49">
        <v>8</v>
      </c>
      <c r="M105" s="49"/>
    </row>
    <row r="106" spans="2:13" ht="20.85" customHeight="1" x14ac:dyDescent="0.25">
      <c r="B106" s="134" t="str">
        <f>B319</f>
        <v>Table 9: Significant Environmental Incidents</v>
      </c>
      <c r="C106" s="134"/>
      <c r="D106" s="134"/>
      <c r="E106" s="134"/>
      <c r="F106" s="134"/>
      <c r="G106" s="134"/>
      <c r="H106" s="134"/>
      <c r="I106" s="134"/>
      <c r="J106" s="134"/>
      <c r="K106" s="49">
        <v>8</v>
      </c>
      <c r="M106" s="49"/>
    </row>
    <row r="107" spans="2:13" ht="20.85" customHeight="1" x14ac:dyDescent="0.25">
      <c r="B107" s="134" t="s">
        <v>717</v>
      </c>
      <c r="C107" s="134"/>
      <c r="D107" s="134"/>
      <c r="E107" s="134"/>
      <c r="F107" s="134"/>
      <c r="G107" s="134"/>
      <c r="H107" s="134"/>
      <c r="I107" s="134"/>
      <c r="J107" s="134"/>
      <c r="K107" s="49">
        <v>9</v>
      </c>
      <c r="M107" s="49"/>
    </row>
    <row r="108" spans="2:13" ht="20.85" customHeight="1" x14ac:dyDescent="0.25">
      <c r="B108" s="134" t="s">
        <v>720</v>
      </c>
      <c r="C108" s="134"/>
      <c r="D108" s="134"/>
      <c r="E108" s="134"/>
      <c r="F108" s="134"/>
      <c r="G108" s="134"/>
      <c r="H108" s="134"/>
      <c r="I108" s="134"/>
      <c r="J108" s="134"/>
      <c r="K108" s="49">
        <v>9</v>
      </c>
      <c r="M108" s="49"/>
    </row>
    <row r="109" spans="2:13" ht="20.85" customHeight="1" x14ac:dyDescent="0.25">
      <c r="B109" s="134" t="s">
        <v>888</v>
      </c>
      <c r="C109" s="134"/>
      <c r="D109" s="134"/>
      <c r="E109" s="134"/>
      <c r="F109" s="134"/>
      <c r="G109" s="134"/>
      <c r="H109" s="134"/>
      <c r="I109" s="134"/>
      <c r="J109" s="134"/>
      <c r="K109" s="49">
        <v>9</v>
      </c>
      <c r="M109" s="49"/>
    </row>
    <row r="110" spans="2:13" ht="20.85" customHeight="1" x14ac:dyDescent="0.25">
      <c r="B110" s="134" t="s">
        <v>722</v>
      </c>
      <c r="C110" s="134"/>
      <c r="D110" s="134"/>
      <c r="E110" s="134"/>
      <c r="F110" s="134"/>
      <c r="G110" s="134"/>
      <c r="H110" s="134"/>
      <c r="I110" s="134"/>
      <c r="J110" s="134"/>
      <c r="K110" s="49">
        <v>10</v>
      </c>
      <c r="M110" s="49"/>
    </row>
    <row r="111" spans="2:13" ht="20.85" customHeight="1" x14ac:dyDescent="0.25">
      <c r="B111" s="134" t="s">
        <v>889</v>
      </c>
      <c r="C111" s="134"/>
      <c r="D111" s="134"/>
      <c r="E111" s="134"/>
      <c r="F111" s="134"/>
      <c r="G111" s="134"/>
      <c r="H111" s="134"/>
      <c r="I111" s="134"/>
      <c r="J111" s="134"/>
      <c r="K111" s="49">
        <v>10</v>
      </c>
      <c r="M111" s="49"/>
    </row>
    <row r="112" spans="2:13" ht="20.85" customHeight="1" x14ac:dyDescent="0.25">
      <c r="B112" s="134" t="str">
        <f>B390</f>
        <v>Table 15: Surface Water Quality Non-conformance</v>
      </c>
      <c r="C112" s="134"/>
      <c r="D112" s="134"/>
      <c r="E112" s="134"/>
      <c r="F112" s="134"/>
      <c r="G112" s="134"/>
      <c r="H112" s="134"/>
      <c r="I112" s="134"/>
      <c r="J112" s="134"/>
      <c r="K112" s="49">
        <v>11</v>
      </c>
      <c r="M112" s="49"/>
    </row>
    <row r="113" spans="2:13" ht="20.85" customHeight="1" x14ac:dyDescent="0.25">
      <c r="B113" s="134" t="str">
        <f>B408</f>
        <v>Table 16 Groundwater Quality Non-conformance</v>
      </c>
      <c r="C113" s="134"/>
      <c r="D113" s="134"/>
      <c r="E113" s="134"/>
      <c r="F113" s="134"/>
      <c r="G113" s="134"/>
      <c r="H113" s="134"/>
      <c r="I113" s="134"/>
      <c r="J113" s="134"/>
      <c r="K113" s="49">
        <v>11</v>
      </c>
      <c r="M113" s="49"/>
    </row>
    <row r="114" spans="2:13" ht="20.85" customHeight="1" x14ac:dyDescent="0.25">
      <c r="B114" s="134" t="str">
        <f>B437</f>
        <v>Table 17: Air Quality Monitoring Non-conformance</v>
      </c>
      <c r="C114" s="134"/>
      <c r="D114" s="134"/>
      <c r="E114" s="134"/>
      <c r="F114" s="134"/>
      <c r="G114" s="134"/>
      <c r="H114" s="134"/>
      <c r="I114" s="134"/>
      <c r="J114" s="134"/>
      <c r="K114" s="49">
        <v>12</v>
      </c>
      <c r="M114" s="49"/>
    </row>
    <row r="115" spans="2:13" ht="20.85" customHeight="1" x14ac:dyDescent="0.25">
      <c r="B115" s="134" t="str">
        <f>B454</f>
        <v>Table 18: Environmental Noise Monitoring Non-Conformance</v>
      </c>
      <c r="C115" s="134"/>
      <c r="D115" s="134"/>
      <c r="E115" s="134"/>
      <c r="F115" s="134"/>
      <c r="G115" s="134"/>
      <c r="H115" s="134"/>
      <c r="I115" s="134"/>
      <c r="J115" s="134"/>
      <c r="K115" s="49">
        <v>12</v>
      </c>
      <c r="M115" s="49"/>
    </row>
    <row r="116" spans="2:13" ht="20.85" customHeight="1" x14ac:dyDescent="0.25">
      <c r="B116" s="134" t="str">
        <f>B471</f>
        <v>Table 19: Production Figures</v>
      </c>
      <c r="C116" s="134"/>
      <c r="D116" s="134"/>
      <c r="E116" s="134"/>
      <c r="F116" s="134"/>
      <c r="G116" s="134"/>
      <c r="H116" s="134"/>
      <c r="I116" s="134"/>
      <c r="J116" s="134"/>
      <c r="K116" s="49">
        <v>13</v>
      </c>
      <c r="M116" s="49"/>
    </row>
    <row r="117" spans="2:13" ht="20.85" customHeight="1" x14ac:dyDescent="0.25">
      <c r="B117" s="138" t="str">
        <f>B484</f>
        <v>Table 20: Land Ownership Figures</v>
      </c>
      <c r="C117" s="138"/>
      <c r="D117" s="138"/>
      <c r="E117" s="138"/>
      <c r="F117" s="138"/>
      <c r="G117" s="138"/>
      <c r="H117" s="138"/>
      <c r="I117" s="138"/>
      <c r="J117" s="138"/>
      <c r="K117" s="49">
        <v>13</v>
      </c>
      <c r="M117" s="49"/>
    </row>
    <row r="118" spans="2:13" ht="20.85" customHeight="1" x14ac:dyDescent="0.25">
      <c r="B118" s="138" t="str">
        <f>B494</f>
        <v>Table 21: Concurrent Rehabilitation figures</v>
      </c>
      <c r="C118" s="138"/>
      <c r="D118" s="138"/>
      <c r="E118" s="138"/>
      <c r="F118" s="138"/>
      <c r="G118" s="138"/>
      <c r="H118" s="138"/>
      <c r="I118" s="138"/>
      <c r="J118" s="138"/>
      <c r="K118" s="49">
        <v>14</v>
      </c>
      <c r="M118" s="49"/>
    </row>
    <row r="119" spans="2:13" ht="20.85" customHeight="1" x14ac:dyDescent="0.25">
      <c r="B119" s="138" t="str">
        <f>B502</f>
        <v>Table 22: Land disturbance figures</v>
      </c>
      <c r="C119" s="138"/>
      <c r="D119" s="138"/>
      <c r="E119" s="138"/>
      <c r="F119" s="138"/>
      <c r="G119" s="138"/>
      <c r="H119" s="138"/>
      <c r="I119" s="138"/>
      <c r="J119" s="138"/>
      <c r="K119" s="49">
        <v>14</v>
      </c>
      <c r="M119" s="49"/>
    </row>
    <row r="120" spans="2:13" ht="20.85" customHeight="1" x14ac:dyDescent="0.25">
      <c r="B120" s="138" t="str">
        <f>B528</f>
        <v>Table 23: Water Consumption figures</v>
      </c>
      <c r="C120" s="138"/>
      <c r="D120" s="138"/>
      <c r="E120" s="138"/>
      <c r="F120" s="138"/>
      <c r="G120" s="138"/>
      <c r="H120" s="138"/>
      <c r="I120" s="138"/>
      <c r="J120" s="138"/>
      <c r="K120" s="49">
        <v>15</v>
      </c>
      <c r="M120" s="49"/>
    </row>
    <row r="121" spans="2:13" ht="20.85" customHeight="1" x14ac:dyDescent="0.25">
      <c r="B121" s="138" t="str">
        <f>B553</f>
        <v>Table 24: Effluent Volumes</v>
      </c>
      <c r="C121" s="138"/>
      <c r="D121" s="138"/>
      <c r="E121" s="138"/>
      <c r="F121" s="138"/>
      <c r="G121" s="138"/>
      <c r="H121" s="138"/>
      <c r="I121" s="138"/>
      <c r="J121" s="138"/>
      <c r="K121" s="49">
        <v>15</v>
      </c>
      <c r="M121" s="49"/>
    </row>
    <row r="122" spans="2:13" ht="20.85" customHeight="1" x14ac:dyDescent="0.25">
      <c r="B122" s="138" t="s">
        <v>772</v>
      </c>
      <c r="C122" s="138"/>
      <c r="D122" s="138"/>
      <c r="E122" s="138"/>
      <c r="F122" s="138"/>
      <c r="G122" s="138"/>
      <c r="H122" s="138"/>
      <c r="I122" s="138"/>
      <c r="J122" s="138"/>
      <c r="K122" s="49">
        <v>16</v>
      </c>
      <c r="M122" s="49"/>
    </row>
    <row r="123" spans="2:13" ht="20.85" customHeight="1" x14ac:dyDescent="0.25">
      <c r="B123" s="138" t="s">
        <v>793</v>
      </c>
      <c r="C123" s="138"/>
      <c r="D123" s="138"/>
      <c r="E123" s="138"/>
      <c r="F123" s="138"/>
      <c r="G123" s="138"/>
      <c r="H123" s="138"/>
      <c r="I123" s="138"/>
      <c r="J123" s="138"/>
      <c r="K123" s="49">
        <v>16</v>
      </c>
      <c r="M123" s="49"/>
    </row>
    <row r="124" spans="2:13" ht="20.85" customHeight="1" x14ac:dyDescent="0.25">
      <c r="B124" s="138" t="str">
        <f>B602</f>
        <v>Table 27: Waste Figures</v>
      </c>
      <c r="C124" s="138"/>
      <c r="D124" s="138"/>
      <c r="E124" s="138"/>
      <c r="F124" s="138"/>
      <c r="G124" s="138"/>
      <c r="H124" s="138"/>
      <c r="I124" s="138"/>
      <c r="J124" s="138"/>
      <c r="K124" s="49">
        <v>17</v>
      </c>
      <c r="M124" s="49"/>
    </row>
    <row r="125" spans="2:13" ht="20.85" customHeight="1" x14ac:dyDescent="0.25">
      <c r="B125" s="49" t="str">
        <f>B633</f>
        <v>Table 28: Biodiversity Figures</v>
      </c>
      <c r="C125" s="49"/>
      <c r="D125" s="49"/>
      <c r="E125" s="49"/>
      <c r="F125" s="49"/>
      <c r="G125" s="49"/>
      <c r="H125" s="49"/>
      <c r="I125" s="49"/>
      <c r="J125" s="49"/>
      <c r="K125" s="49">
        <v>17</v>
      </c>
      <c r="M125" s="49"/>
    </row>
    <row r="126" spans="2:13" ht="20.85" customHeight="1" x14ac:dyDescent="0.25">
      <c r="B126" s="49" t="str">
        <f>B650</f>
        <v>Table 29: Ozone Depleting Substances</v>
      </c>
      <c r="C126" s="49"/>
      <c r="D126" s="49"/>
      <c r="E126" s="49"/>
      <c r="F126" s="49"/>
      <c r="G126" s="49"/>
      <c r="H126" s="49"/>
      <c r="I126" s="49"/>
      <c r="J126" s="49"/>
      <c r="K126" s="49">
        <v>18</v>
      </c>
      <c r="M126" s="49"/>
    </row>
    <row r="127" spans="2:13" ht="20.85" customHeight="1" x14ac:dyDescent="0.25">
      <c r="B127" s="49"/>
      <c r="C127" s="49"/>
      <c r="D127" s="49"/>
      <c r="E127" s="49"/>
      <c r="F127" s="49"/>
      <c r="G127" s="49"/>
      <c r="H127" s="49"/>
      <c r="I127" s="49"/>
      <c r="J127" s="49"/>
      <c r="K127" s="49"/>
      <c r="M127" s="49"/>
    </row>
    <row r="128" spans="2:13" ht="15" x14ac:dyDescent="0.25">
      <c r="B128" s="50" t="s">
        <v>67</v>
      </c>
      <c r="C128" s="49"/>
      <c r="D128" s="49"/>
      <c r="E128" s="49"/>
      <c r="F128" s="49"/>
      <c r="G128" s="49"/>
      <c r="H128" s="49"/>
      <c r="I128" s="49"/>
      <c r="J128" s="49"/>
      <c r="K128" s="49"/>
      <c r="L128" s="49"/>
      <c r="M128" s="52" t="e">
        <f>ThisPage</f>
        <v>#NAME?</v>
      </c>
    </row>
    <row r="129" spans="2:13" ht="14.25" customHeight="1" x14ac:dyDescent="0.25">
      <c r="B129" s="148"/>
      <c r="C129" s="148"/>
      <c r="D129" s="148"/>
      <c r="E129" s="148"/>
      <c r="F129" s="148"/>
      <c r="G129" s="148"/>
      <c r="H129" s="148"/>
      <c r="I129" s="148"/>
      <c r="J129" s="148"/>
      <c r="K129" s="148"/>
      <c r="L129" s="148"/>
      <c r="M129" s="148"/>
    </row>
    <row r="130" spans="2:13" ht="14.25" customHeight="1" x14ac:dyDescent="0.25">
      <c r="B130" s="148"/>
      <c r="C130" s="148"/>
      <c r="D130" s="148"/>
      <c r="E130" s="148"/>
      <c r="F130" s="148"/>
      <c r="G130" s="148"/>
      <c r="H130" s="148"/>
      <c r="I130" s="148"/>
      <c r="J130" s="148"/>
      <c r="K130" s="148"/>
      <c r="L130" s="148"/>
      <c r="M130" s="148"/>
    </row>
    <row r="131" spans="2:13" ht="14.25" customHeight="1" x14ac:dyDescent="0.25">
      <c r="B131" s="148"/>
      <c r="C131" s="148"/>
      <c r="D131" s="148"/>
      <c r="E131" s="148"/>
      <c r="F131" s="148"/>
      <c r="G131" s="148"/>
      <c r="H131" s="148"/>
      <c r="I131" s="148"/>
      <c r="J131" s="148"/>
      <c r="K131" s="148"/>
      <c r="L131" s="148"/>
      <c r="M131" s="148"/>
    </row>
    <row r="132" spans="2:13" ht="14.25" customHeight="1" x14ac:dyDescent="0.25">
      <c r="B132" s="148"/>
      <c r="C132" s="148"/>
      <c r="D132" s="148"/>
      <c r="E132" s="148"/>
      <c r="F132" s="148"/>
      <c r="G132" s="148"/>
      <c r="H132" s="148"/>
      <c r="I132" s="148"/>
      <c r="J132" s="148"/>
      <c r="K132" s="148"/>
      <c r="L132" s="148"/>
      <c r="M132" s="148"/>
    </row>
    <row r="133" spans="2:13" ht="16.5" customHeight="1" x14ac:dyDescent="0.25">
      <c r="B133" s="148"/>
      <c r="C133" s="148"/>
      <c r="D133" s="148"/>
      <c r="E133" s="148"/>
      <c r="F133" s="148"/>
      <c r="G133" s="148"/>
      <c r="H133" s="148"/>
      <c r="I133" s="148"/>
      <c r="J133" s="148"/>
      <c r="K133" s="148"/>
      <c r="L133" s="148"/>
      <c r="M133" s="148"/>
    </row>
    <row r="134" spans="2:13" ht="16.5" customHeight="1" x14ac:dyDescent="0.25">
      <c r="B134" s="148"/>
      <c r="C134" s="148"/>
      <c r="D134" s="148"/>
      <c r="E134" s="148"/>
      <c r="F134" s="148"/>
      <c r="G134" s="148"/>
      <c r="H134" s="148"/>
      <c r="I134" s="148"/>
      <c r="J134" s="148"/>
      <c r="K134" s="148"/>
      <c r="L134" s="148"/>
      <c r="M134" s="148"/>
    </row>
    <row r="135" spans="2:13" ht="16.5" customHeight="1" x14ac:dyDescent="0.25">
      <c r="B135" s="148"/>
      <c r="C135" s="148"/>
      <c r="D135" s="148"/>
      <c r="E135" s="148"/>
      <c r="F135" s="148"/>
      <c r="G135" s="148"/>
      <c r="H135" s="148"/>
      <c r="I135" s="148"/>
      <c r="J135" s="148"/>
      <c r="K135" s="148"/>
      <c r="L135" s="148"/>
      <c r="M135" s="148"/>
    </row>
    <row r="136" spans="2:13" ht="16.5" customHeight="1" x14ac:dyDescent="0.25">
      <c r="B136" s="148"/>
      <c r="C136" s="148"/>
      <c r="D136" s="148"/>
      <c r="E136" s="148"/>
      <c r="F136" s="148"/>
      <c r="G136" s="148"/>
      <c r="H136" s="148"/>
      <c r="I136" s="148"/>
      <c r="J136" s="148"/>
      <c r="K136" s="148"/>
      <c r="L136" s="148"/>
      <c r="M136" s="148"/>
    </row>
    <row r="137" spans="2:13" ht="16.5" customHeight="1" x14ac:dyDescent="0.25">
      <c r="B137" s="148"/>
      <c r="C137" s="148"/>
      <c r="D137" s="148"/>
      <c r="E137" s="148"/>
      <c r="F137" s="148"/>
      <c r="G137" s="148"/>
      <c r="H137" s="148"/>
      <c r="I137" s="148"/>
      <c r="J137" s="148"/>
      <c r="K137" s="148"/>
      <c r="L137" s="148"/>
      <c r="M137" s="148"/>
    </row>
    <row r="138" spans="2:13" ht="16.5" customHeight="1" x14ac:dyDescent="0.25">
      <c r="B138" s="148"/>
      <c r="C138" s="148"/>
      <c r="D138" s="148"/>
      <c r="E138" s="148"/>
      <c r="F138" s="148"/>
      <c r="G138" s="148"/>
      <c r="H138" s="148"/>
      <c r="I138" s="148"/>
      <c r="J138" s="148"/>
      <c r="K138" s="148"/>
      <c r="L138" s="148"/>
      <c r="M138" s="148"/>
    </row>
    <row r="139" spans="2:13" ht="16.5" customHeight="1" x14ac:dyDescent="0.25">
      <c r="B139" s="148"/>
      <c r="C139" s="148"/>
      <c r="D139" s="148"/>
      <c r="E139" s="148"/>
      <c r="F139" s="148"/>
      <c r="G139" s="148"/>
      <c r="H139" s="148"/>
      <c r="I139" s="148"/>
      <c r="J139" s="148"/>
      <c r="K139" s="148"/>
      <c r="L139" s="148"/>
      <c r="M139" s="148"/>
    </row>
    <row r="140" spans="2:13" ht="16.5" customHeight="1" x14ac:dyDescent="0.25">
      <c r="B140" s="148"/>
      <c r="C140" s="148"/>
      <c r="D140" s="148"/>
      <c r="E140" s="148"/>
      <c r="F140" s="148"/>
      <c r="G140" s="148"/>
      <c r="H140" s="148"/>
      <c r="I140" s="148"/>
      <c r="J140" s="148"/>
      <c r="K140" s="148"/>
      <c r="L140" s="148"/>
      <c r="M140" s="148"/>
    </row>
    <row r="141" spans="2:13" ht="16.5" customHeight="1" x14ac:dyDescent="0.25">
      <c r="B141" s="148"/>
      <c r="C141" s="148"/>
      <c r="D141" s="148"/>
      <c r="E141" s="148"/>
      <c r="F141" s="148"/>
      <c r="G141" s="148"/>
      <c r="H141" s="148"/>
      <c r="I141" s="148"/>
      <c r="J141" s="148"/>
      <c r="K141" s="148"/>
      <c r="L141" s="148"/>
      <c r="M141" s="148"/>
    </row>
    <row r="142" spans="2:13" ht="16.5" customHeight="1" x14ac:dyDescent="0.25">
      <c r="B142" s="148"/>
      <c r="C142" s="148"/>
      <c r="D142" s="148"/>
      <c r="E142" s="148"/>
      <c r="F142" s="148"/>
      <c r="G142" s="148"/>
      <c r="H142" s="148"/>
      <c r="I142" s="148"/>
      <c r="J142" s="148"/>
      <c r="K142" s="148"/>
      <c r="L142" s="148"/>
      <c r="M142" s="148"/>
    </row>
    <row r="143" spans="2:13" ht="16.5" customHeight="1" x14ac:dyDescent="0.25">
      <c r="B143" s="148"/>
      <c r="C143" s="148"/>
      <c r="D143" s="148"/>
      <c r="E143" s="148"/>
      <c r="F143" s="148"/>
      <c r="G143" s="148"/>
      <c r="H143" s="148"/>
      <c r="I143" s="148"/>
      <c r="J143" s="148"/>
      <c r="K143" s="148"/>
      <c r="L143" s="148"/>
      <c r="M143" s="148"/>
    </row>
    <row r="144" spans="2:13" ht="16.5" customHeight="1" x14ac:dyDescent="0.25">
      <c r="B144" s="148"/>
      <c r="C144" s="148"/>
      <c r="D144" s="148"/>
      <c r="E144" s="148"/>
      <c r="F144" s="148"/>
      <c r="G144" s="148"/>
      <c r="H144" s="148"/>
      <c r="I144" s="148"/>
      <c r="J144" s="148"/>
      <c r="K144" s="148"/>
      <c r="L144" s="148"/>
      <c r="M144" s="148"/>
    </row>
    <row r="145" spans="2:13" ht="16.5" customHeight="1" x14ac:dyDescent="0.25">
      <c r="B145" s="148"/>
      <c r="C145" s="148"/>
      <c r="D145" s="148"/>
      <c r="E145" s="148"/>
      <c r="F145" s="148"/>
      <c r="G145" s="148"/>
      <c r="H145" s="148"/>
      <c r="I145" s="148"/>
      <c r="J145" s="148"/>
      <c r="K145" s="148"/>
      <c r="L145" s="148"/>
      <c r="M145" s="148"/>
    </row>
    <row r="146" spans="2:13" ht="14.25" customHeight="1" x14ac:dyDescent="0.25">
      <c r="B146" s="148"/>
      <c r="C146" s="148"/>
      <c r="D146" s="148"/>
      <c r="E146" s="148"/>
      <c r="F146" s="148"/>
      <c r="G146" s="148"/>
      <c r="H146" s="148"/>
      <c r="I146" s="148"/>
      <c r="J146" s="148"/>
      <c r="K146" s="148"/>
      <c r="L146" s="148"/>
      <c r="M146" s="148"/>
    </row>
    <row r="147" spans="2:13" ht="14.25" customHeight="1" x14ac:dyDescent="0.25">
      <c r="B147" s="148"/>
      <c r="C147" s="148"/>
      <c r="D147" s="148"/>
      <c r="E147" s="148"/>
      <c r="F147" s="148"/>
      <c r="G147" s="148"/>
      <c r="H147" s="148"/>
      <c r="I147" s="148"/>
      <c r="J147" s="148"/>
      <c r="K147" s="148"/>
      <c r="L147" s="148"/>
      <c r="M147" s="148"/>
    </row>
    <row r="148" spans="2:13" ht="18" customHeight="1" x14ac:dyDescent="0.25">
      <c r="B148" s="148"/>
      <c r="C148" s="148"/>
      <c r="D148" s="148"/>
      <c r="E148" s="148"/>
      <c r="F148" s="148"/>
      <c r="G148" s="148"/>
      <c r="H148" s="148"/>
      <c r="I148" s="148"/>
      <c r="J148" s="148"/>
      <c r="K148" s="148"/>
      <c r="L148" s="148"/>
      <c r="M148" s="148"/>
    </row>
    <row r="149" spans="2:13" ht="4.3499999999999996" customHeight="1" x14ac:dyDescent="0.25">
      <c r="B149" s="49"/>
      <c r="C149" s="49"/>
      <c r="D149" s="49"/>
      <c r="E149" s="49"/>
      <c r="F149" s="49"/>
      <c r="G149" s="49"/>
      <c r="H149" s="49"/>
      <c r="I149" s="49"/>
      <c r="J149" s="49"/>
      <c r="K149" s="49"/>
      <c r="L149" s="49"/>
      <c r="M149" s="49"/>
    </row>
    <row r="150" spans="2:13" ht="33" customHeight="1" x14ac:dyDescent="0.25">
      <c r="B150" s="49" t="s">
        <v>182</v>
      </c>
      <c r="C150" s="49"/>
      <c r="D150" s="49"/>
      <c r="E150" s="49"/>
      <c r="F150" s="49"/>
      <c r="G150" s="49"/>
      <c r="H150" s="49"/>
      <c r="I150" s="49"/>
      <c r="J150" s="49"/>
      <c r="K150" s="49"/>
      <c r="L150" s="49"/>
      <c r="M150" s="49"/>
    </row>
    <row r="151" spans="2:13" ht="14.25" customHeight="1" x14ac:dyDescent="0.25">
      <c r="B151" s="1802" t="s">
        <v>433</v>
      </c>
      <c r="C151" s="1802"/>
      <c r="D151" s="1802"/>
      <c r="E151" s="1802"/>
      <c r="F151" s="1802"/>
      <c r="G151" s="1802"/>
      <c r="H151" s="1802"/>
      <c r="I151" s="1802"/>
      <c r="J151" s="1802"/>
      <c r="K151" s="1802"/>
      <c r="L151" s="1802"/>
      <c r="M151" s="233"/>
    </row>
    <row r="152" spans="2:13" ht="15" customHeight="1" x14ac:dyDescent="0.25">
      <c r="B152" s="1802"/>
      <c r="C152" s="1802"/>
      <c r="D152" s="1802"/>
      <c r="E152" s="1802"/>
      <c r="F152" s="1802"/>
      <c r="G152" s="1802"/>
      <c r="H152" s="1802"/>
      <c r="I152" s="1802"/>
      <c r="J152" s="1802"/>
      <c r="K152" s="1802"/>
      <c r="L152" s="1802"/>
      <c r="M152" s="233"/>
    </row>
    <row r="153" spans="2:13" ht="14.25" customHeight="1" x14ac:dyDescent="0.25">
      <c r="B153" s="1802"/>
      <c r="C153" s="1802"/>
      <c r="D153" s="1802"/>
      <c r="E153" s="1802"/>
      <c r="F153" s="1802"/>
      <c r="G153" s="1802"/>
      <c r="H153" s="1802"/>
      <c r="I153" s="1802"/>
      <c r="J153" s="1802"/>
      <c r="K153" s="1802"/>
      <c r="L153" s="1802"/>
      <c r="M153" s="233"/>
    </row>
    <row r="154" spans="2:13" ht="15" x14ac:dyDescent="0.25">
      <c r="B154" s="49"/>
      <c r="C154" s="49"/>
      <c r="D154" s="49"/>
      <c r="E154" s="49"/>
      <c r="F154" s="49"/>
      <c r="G154" s="49"/>
      <c r="H154" s="49"/>
      <c r="I154" s="49"/>
      <c r="J154" s="49"/>
      <c r="K154" s="49"/>
      <c r="L154" s="49"/>
      <c r="M154" s="49"/>
    </row>
    <row r="155" spans="2:13" ht="15" customHeight="1" x14ac:dyDescent="0.25">
      <c r="B155" s="49"/>
      <c r="C155" s="49"/>
      <c r="D155" s="49"/>
      <c r="E155" s="49"/>
      <c r="F155" s="49"/>
      <c r="G155" s="49"/>
      <c r="H155" s="49"/>
      <c r="I155" s="49"/>
      <c r="J155" s="49"/>
      <c r="K155" s="49"/>
      <c r="L155" s="49"/>
      <c r="M155" s="49"/>
    </row>
    <row r="156" spans="2:13" ht="15" customHeight="1" x14ac:dyDescent="0.25">
      <c r="B156" s="1303"/>
      <c r="C156" s="1303"/>
      <c r="D156" s="1303"/>
      <c r="E156" s="49"/>
      <c r="F156" s="49"/>
      <c r="G156" s="49"/>
      <c r="H156" s="49"/>
      <c r="I156" s="49"/>
      <c r="J156" s="49"/>
      <c r="K156" s="49"/>
      <c r="L156" s="49"/>
      <c r="M156" s="49"/>
    </row>
    <row r="157" spans="2:13" ht="25.5" customHeight="1" x14ac:dyDescent="0.25">
      <c r="B157" s="1444" t="s">
        <v>183</v>
      </c>
      <c r="C157" s="1444"/>
      <c r="D157" s="1444"/>
      <c r="E157" s="49"/>
      <c r="F157" s="49"/>
      <c r="G157" s="49"/>
      <c r="H157" s="49"/>
      <c r="I157" s="49"/>
      <c r="J157" s="49"/>
      <c r="K157" s="49"/>
      <c r="L157" s="49"/>
      <c r="M157" s="49"/>
    </row>
    <row r="158" spans="2:13" ht="15" x14ac:dyDescent="0.25">
      <c r="B158" s="49"/>
      <c r="C158" s="49"/>
      <c r="D158" s="49"/>
      <c r="E158" s="49"/>
      <c r="F158" s="49"/>
      <c r="G158" s="49"/>
      <c r="H158" s="49"/>
      <c r="I158" s="49"/>
      <c r="J158" s="49"/>
      <c r="K158" s="49"/>
      <c r="L158" s="49"/>
      <c r="M158" s="49"/>
    </row>
    <row r="159" spans="2:13" ht="15" customHeight="1" x14ac:dyDescent="0.25">
      <c r="B159" s="49"/>
      <c r="C159" s="49"/>
      <c r="D159" s="49"/>
      <c r="E159" s="49"/>
      <c r="F159" s="49"/>
      <c r="G159" s="49"/>
      <c r="H159" s="49"/>
      <c r="I159" s="49"/>
      <c r="J159" s="49"/>
      <c r="K159" s="49"/>
      <c r="L159" s="49"/>
      <c r="M159" s="49"/>
    </row>
    <row r="160" spans="2:13" ht="15" customHeight="1" x14ac:dyDescent="0.25">
      <c r="B160" s="53"/>
      <c r="C160" s="53"/>
      <c r="D160" s="53"/>
      <c r="E160" s="49"/>
      <c r="F160" s="49"/>
      <c r="G160" s="49"/>
      <c r="H160" s="49"/>
      <c r="I160" s="49"/>
      <c r="J160" s="49"/>
      <c r="K160" s="49"/>
      <c r="L160" s="49"/>
      <c r="M160" s="49"/>
    </row>
    <row r="161" spans="2:13" ht="25.5" customHeight="1" x14ac:dyDescent="0.25">
      <c r="B161" s="1444" t="s">
        <v>184</v>
      </c>
      <c r="C161" s="1444"/>
      <c r="D161" s="1444"/>
      <c r="E161" s="49"/>
      <c r="F161" s="49"/>
      <c r="G161" s="49"/>
      <c r="H161" s="49"/>
      <c r="I161" s="49"/>
      <c r="J161" s="49"/>
      <c r="K161" s="49"/>
      <c r="L161" s="49"/>
      <c r="M161" s="49"/>
    </row>
    <row r="162" spans="2:13" ht="15" x14ac:dyDescent="0.25">
      <c r="B162" s="49"/>
      <c r="C162" s="49"/>
      <c r="D162" s="49"/>
      <c r="E162" s="49"/>
      <c r="F162" s="49"/>
      <c r="G162" s="49"/>
      <c r="H162" s="49"/>
      <c r="I162" s="49"/>
      <c r="J162" s="49"/>
      <c r="K162" s="49"/>
      <c r="L162" s="49"/>
      <c r="M162" s="49"/>
    </row>
    <row r="163" spans="2:13" ht="15" x14ac:dyDescent="0.25">
      <c r="B163" s="49"/>
      <c r="C163" s="49"/>
      <c r="D163" s="49"/>
      <c r="E163" s="49"/>
      <c r="F163" s="49"/>
      <c r="G163" s="49"/>
      <c r="H163" s="49"/>
      <c r="I163" s="49"/>
      <c r="J163" s="49"/>
      <c r="K163" s="49"/>
      <c r="L163" s="49"/>
      <c r="M163" s="49"/>
    </row>
    <row r="164" spans="2:13" ht="15" x14ac:dyDescent="0.25">
      <c r="B164" s="53"/>
      <c r="C164" s="53"/>
      <c r="D164" s="53"/>
      <c r="E164" s="49"/>
      <c r="F164" s="49"/>
      <c r="G164" s="49"/>
      <c r="H164" s="49"/>
      <c r="I164" s="49"/>
      <c r="J164" s="49"/>
      <c r="K164" s="49"/>
      <c r="L164" s="49"/>
      <c r="M164" s="49"/>
    </row>
    <row r="165" spans="2:13" ht="25.5" customHeight="1" x14ac:dyDescent="0.25">
      <c r="B165" s="1444" t="s">
        <v>185</v>
      </c>
      <c r="C165" s="1444"/>
      <c r="D165" s="1444"/>
      <c r="E165" s="49"/>
      <c r="F165" s="49"/>
      <c r="G165" s="49"/>
      <c r="H165" s="49"/>
      <c r="I165" s="54" t="s">
        <v>186</v>
      </c>
      <c r="J165" s="1303"/>
      <c r="K165" s="1303"/>
      <c r="L165" s="49"/>
      <c r="M165" s="49"/>
    </row>
    <row r="166" spans="2:13" ht="15" x14ac:dyDescent="0.25">
      <c r="B166" s="49"/>
      <c r="C166" s="49"/>
      <c r="D166" s="49"/>
      <c r="E166" s="49"/>
      <c r="F166" s="49"/>
      <c r="G166" s="49"/>
      <c r="H166" s="49"/>
      <c r="I166" s="49"/>
      <c r="J166" s="49"/>
      <c r="K166" s="49"/>
      <c r="L166" s="49"/>
      <c r="M166" s="49"/>
    </row>
    <row r="167" spans="2:13" ht="15" x14ac:dyDescent="0.25">
      <c r="B167" s="49"/>
      <c r="C167" s="49"/>
      <c r="D167" s="49"/>
      <c r="E167" s="49"/>
      <c r="F167" s="49"/>
      <c r="G167" s="49"/>
      <c r="H167" s="49"/>
      <c r="I167" s="49"/>
      <c r="J167" s="49"/>
      <c r="K167" s="49"/>
      <c r="L167" s="49"/>
      <c r="M167" s="49"/>
    </row>
    <row r="168" spans="2:13" ht="15" x14ac:dyDescent="0.25">
      <c r="B168" s="55" t="s">
        <v>253</v>
      </c>
      <c r="C168" s="49"/>
      <c r="D168" s="49"/>
      <c r="E168" s="49"/>
      <c r="F168" s="49"/>
      <c r="G168" s="49"/>
      <c r="H168" s="49"/>
      <c r="I168" s="49"/>
      <c r="J168" s="49"/>
      <c r="K168" s="49"/>
      <c r="L168" s="49"/>
      <c r="M168" s="56"/>
    </row>
    <row r="169" spans="2:13" ht="14.25" customHeight="1" x14ac:dyDescent="0.25">
      <c r="B169" s="1412" t="s">
        <v>434</v>
      </c>
      <c r="C169" s="1412"/>
      <c r="D169" s="1412"/>
      <c r="E169" s="1412"/>
      <c r="F169" s="1412"/>
      <c r="G169" s="1412"/>
      <c r="H169" s="1412"/>
      <c r="I169" s="1412"/>
      <c r="J169" s="1412"/>
      <c r="K169" s="1412"/>
      <c r="L169" s="1412"/>
      <c r="M169" s="191"/>
    </row>
    <row r="170" spans="2:13" ht="14.25" customHeight="1" x14ac:dyDescent="0.25">
      <c r="B170" s="1412"/>
      <c r="C170" s="1412"/>
      <c r="D170" s="1412"/>
      <c r="E170" s="1412"/>
      <c r="F170" s="1412"/>
      <c r="G170" s="1412"/>
      <c r="H170" s="1412"/>
      <c r="I170" s="1412"/>
      <c r="J170" s="1412"/>
      <c r="K170" s="1412"/>
      <c r="L170" s="1412"/>
      <c r="M170" s="191"/>
    </row>
    <row r="171" spans="2:13" ht="14.25" customHeight="1" x14ac:dyDescent="0.25">
      <c r="B171" s="1412"/>
      <c r="C171" s="1412"/>
      <c r="D171" s="1412"/>
      <c r="E171" s="1412"/>
      <c r="F171" s="1412"/>
      <c r="G171" s="1412"/>
      <c r="H171" s="1412"/>
      <c r="I171" s="1412"/>
      <c r="J171" s="1412"/>
      <c r="K171" s="1412"/>
      <c r="L171" s="1412"/>
      <c r="M171" s="191"/>
    </row>
    <row r="172" spans="2:13" ht="6.95" customHeight="1" x14ac:dyDescent="0.25">
      <c r="B172" s="119"/>
      <c r="C172" s="119"/>
      <c r="D172" s="119"/>
      <c r="E172" s="119"/>
      <c r="F172" s="119"/>
      <c r="G172" s="268"/>
      <c r="H172" s="268"/>
      <c r="I172" s="119"/>
      <c r="J172" s="119"/>
      <c r="K172" s="119"/>
      <c r="L172" s="119"/>
      <c r="M172" s="119"/>
    </row>
    <row r="173" spans="2:13" ht="15" x14ac:dyDescent="0.25">
      <c r="B173" s="50" t="s">
        <v>421</v>
      </c>
      <c r="C173" s="49"/>
      <c r="D173" s="49"/>
      <c r="E173" s="49"/>
      <c r="F173" s="49"/>
      <c r="G173" s="49"/>
      <c r="H173" s="49"/>
      <c r="I173" s="49"/>
      <c r="J173" s="49"/>
      <c r="K173" s="49"/>
      <c r="L173" s="49"/>
      <c r="M173" s="56"/>
    </row>
    <row r="174" spans="2:13" ht="20.25" customHeight="1" x14ac:dyDescent="0.25">
      <c r="B174" s="2257" t="s">
        <v>854</v>
      </c>
      <c r="C174" s="2257"/>
      <c r="D174" s="2257"/>
      <c r="E174" s="2257"/>
      <c r="F174" s="2257"/>
      <c r="G174" s="2257"/>
      <c r="H174" s="2257"/>
      <c r="I174" s="2257"/>
      <c r="J174" s="2257"/>
      <c r="K174" s="2257"/>
      <c r="L174" s="2257"/>
      <c r="M174" s="180"/>
    </row>
    <row r="175" spans="2:13" ht="14.25" customHeight="1" x14ac:dyDescent="0.25">
      <c r="B175" s="2257"/>
      <c r="C175" s="2257"/>
      <c r="D175" s="2257"/>
      <c r="E175" s="2257"/>
      <c r="F175" s="2257"/>
      <c r="G175" s="2257"/>
      <c r="H175" s="2257"/>
      <c r="I175" s="2257"/>
      <c r="J175" s="2257"/>
      <c r="K175" s="2257"/>
      <c r="L175" s="2257"/>
      <c r="M175" s="180"/>
    </row>
    <row r="176" spans="2:13" ht="15" x14ac:dyDescent="0.25">
      <c r="B176" s="57"/>
      <c r="C176" s="49"/>
      <c r="D176" s="49"/>
      <c r="E176" s="49"/>
      <c r="F176" s="49"/>
      <c r="G176" s="49"/>
      <c r="H176" s="49"/>
      <c r="I176" s="49"/>
      <c r="J176" s="49"/>
      <c r="K176" s="49"/>
      <c r="L176" s="49"/>
      <c r="M176" s="49"/>
    </row>
    <row r="177" spans="2:13" ht="19.7" customHeight="1" x14ac:dyDescent="0.25">
      <c r="B177" s="1222" t="s">
        <v>850</v>
      </c>
      <c r="C177" s="1222"/>
      <c r="D177" s="1222"/>
      <c r="E177" s="1269"/>
      <c r="F177" s="1269"/>
      <c r="G177" s="1269"/>
      <c r="H177" s="1269"/>
      <c r="I177" s="1269"/>
      <c r="J177" s="1269"/>
      <c r="K177" s="1269"/>
      <c r="L177" s="1269"/>
      <c r="M177" s="66"/>
    </row>
    <row r="178" spans="2:13" ht="31.5" customHeight="1" x14ac:dyDescent="0.25">
      <c r="B178" s="1208" t="s">
        <v>855</v>
      </c>
      <c r="C178" s="1285"/>
      <c r="D178" s="1209"/>
      <c r="E178" s="2270"/>
      <c r="F178" s="2271"/>
      <c r="G178" s="2271"/>
      <c r="H178" s="2271"/>
      <c r="I178" s="2271"/>
      <c r="J178" s="2271"/>
      <c r="K178" s="2272"/>
      <c r="L178" s="307"/>
      <c r="M178" s="307"/>
    </row>
    <row r="179" spans="2:13" ht="15" x14ac:dyDescent="0.25">
      <c r="B179" s="2258" t="s">
        <v>83</v>
      </c>
      <c r="C179" s="2259"/>
      <c r="D179" s="2260"/>
      <c r="E179" s="2270"/>
      <c r="F179" s="2271"/>
      <c r="G179" s="2271"/>
      <c r="H179" s="2271"/>
      <c r="I179" s="2271"/>
      <c r="J179" s="2271"/>
      <c r="K179" s="2272"/>
      <c r="L179" s="307"/>
      <c r="M179" s="307"/>
    </row>
    <row r="180" spans="2:13" ht="15" x14ac:dyDescent="0.25">
      <c r="B180" s="2258" t="s">
        <v>82</v>
      </c>
      <c r="C180" s="2259"/>
      <c r="D180" s="2260"/>
      <c r="E180" s="2270"/>
      <c r="F180" s="2271"/>
      <c r="G180" s="2271"/>
      <c r="H180" s="2271"/>
      <c r="I180" s="2271"/>
      <c r="J180" s="2271"/>
      <c r="K180" s="2272"/>
      <c r="L180" s="307"/>
      <c r="M180" s="307"/>
    </row>
    <row r="181" spans="2:13" ht="15" x14ac:dyDescent="0.25">
      <c r="B181" s="2261" t="s">
        <v>84</v>
      </c>
      <c r="C181" s="2262"/>
      <c r="D181" s="2263"/>
      <c r="E181" s="2270"/>
      <c r="F181" s="2271"/>
      <c r="G181" s="2271"/>
      <c r="H181" s="2271"/>
      <c r="I181" s="2271"/>
      <c r="J181" s="2271"/>
      <c r="K181" s="2272"/>
      <c r="L181" s="307"/>
      <c r="M181" s="307"/>
    </row>
    <row r="182" spans="2:13" ht="15" x14ac:dyDescent="0.25">
      <c r="B182" s="2264"/>
      <c r="C182" s="2265"/>
      <c r="D182" s="2266"/>
      <c r="E182" s="304"/>
      <c r="F182" s="305"/>
      <c r="G182" s="305"/>
      <c r="H182" s="305"/>
      <c r="I182" s="305"/>
      <c r="J182" s="305"/>
      <c r="K182" s="306"/>
      <c r="L182" s="307"/>
      <c r="M182" s="307"/>
    </row>
    <row r="183" spans="2:13" ht="15" x14ac:dyDescent="0.25">
      <c r="B183" s="2264"/>
      <c r="C183" s="2265"/>
      <c r="D183" s="2266"/>
      <c r="E183" s="2270"/>
      <c r="F183" s="2271"/>
      <c r="G183" s="2271"/>
      <c r="H183" s="2271"/>
      <c r="I183" s="2271"/>
      <c r="J183" s="2271"/>
      <c r="K183" s="2272"/>
      <c r="L183" s="307"/>
      <c r="M183" s="307"/>
    </row>
    <row r="184" spans="2:13" ht="15" x14ac:dyDescent="0.25">
      <c r="B184" s="2267"/>
      <c r="C184" s="2268"/>
      <c r="D184" s="2269"/>
      <c r="E184" s="2270"/>
      <c r="F184" s="2271"/>
      <c r="G184" s="2271"/>
      <c r="H184" s="2271"/>
      <c r="I184" s="2271"/>
      <c r="J184" s="2271"/>
      <c r="K184" s="2272"/>
      <c r="L184" s="307"/>
      <c r="M184" s="307"/>
    </row>
    <row r="185" spans="2:13" ht="29.25" customHeight="1" x14ac:dyDescent="0.25">
      <c r="B185" s="1208" t="s">
        <v>85</v>
      </c>
      <c r="C185" s="1285"/>
      <c r="D185" s="1209"/>
      <c r="E185" s="2284"/>
      <c r="F185" s="2285"/>
      <c r="G185" s="2285"/>
      <c r="H185" s="2285"/>
      <c r="I185" s="2285"/>
      <c r="J185" s="2285"/>
      <c r="K185" s="2286"/>
      <c r="L185" s="307"/>
      <c r="M185" s="307"/>
    </row>
    <row r="186" spans="2:13" ht="15" x14ac:dyDescent="0.25">
      <c r="B186" s="2258" t="s">
        <v>86</v>
      </c>
      <c r="C186" s="2259"/>
      <c r="D186" s="2260"/>
      <c r="E186" s="287"/>
      <c r="F186" s="288"/>
      <c r="G186" s="288"/>
      <c r="H186" s="288"/>
      <c r="I186" s="288"/>
      <c r="J186" s="288"/>
      <c r="K186" s="289"/>
      <c r="L186" s="307"/>
      <c r="M186" s="307"/>
    </row>
    <row r="187" spans="2:13" ht="44.25" customHeight="1" x14ac:dyDescent="0.25">
      <c r="B187" s="1208" t="s">
        <v>856</v>
      </c>
      <c r="C187" s="1285"/>
      <c r="D187" s="1209"/>
      <c r="E187" s="2284"/>
      <c r="F187" s="2285"/>
      <c r="G187" s="2285"/>
      <c r="H187" s="2285"/>
      <c r="I187" s="2285"/>
      <c r="J187" s="2285"/>
      <c r="K187" s="2286"/>
      <c r="L187" s="307"/>
      <c r="M187" s="307"/>
    </row>
    <row r="188" spans="2:13" ht="15" x14ac:dyDescent="0.25">
      <c r="B188" s="59"/>
      <c r="C188" s="59"/>
      <c r="D188" s="59"/>
      <c r="E188" s="60"/>
      <c r="F188" s="60"/>
      <c r="G188" s="60"/>
      <c r="H188" s="60"/>
      <c r="I188" s="60"/>
      <c r="J188" s="60"/>
      <c r="K188" s="60"/>
      <c r="L188" s="60"/>
      <c r="M188" s="60"/>
    </row>
    <row r="189" spans="2:13" ht="15" x14ac:dyDescent="0.25">
      <c r="B189" s="1844" t="s">
        <v>857</v>
      </c>
      <c r="C189" s="1844"/>
      <c r="D189" s="1844"/>
      <c r="E189" s="1844"/>
      <c r="F189" s="1844"/>
      <c r="G189" s="1844"/>
      <c r="H189" s="1844"/>
      <c r="I189" s="1844"/>
      <c r="J189" s="1844"/>
      <c r="K189" s="1844"/>
      <c r="L189" s="1844"/>
      <c r="M189" s="199"/>
    </row>
    <row r="190" spans="2:13" ht="15" x14ac:dyDescent="0.25">
      <c r="B190" s="1844"/>
      <c r="C190" s="1844"/>
      <c r="D190" s="1844"/>
      <c r="E190" s="1844"/>
      <c r="F190" s="1844"/>
      <c r="G190" s="1844"/>
      <c r="H190" s="1844"/>
      <c r="I190" s="1844"/>
      <c r="J190" s="1844"/>
      <c r="K190" s="1844"/>
      <c r="L190" s="1844"/>
      <c r="M190" s="60"/>
    </row>
    <row r="191" spans="2:13" ht="15" x14ac:dyDescent="0.25">
      <c r="B191" s="764"/>
      <c r="C191" s="764"/>
      <c r="D191" s="764"/>
      <c r="E191" s="764"/>
      <c r="F191" s="764"/>
      <c r="G191" s="764"/>
      <c r="H191" s="764"/>
      <c r="I191" s="764"/>
      <c r="J191" s="764"/>
      <c r="K191" s="764"/>
      <c r="L191" s="764"/>
      <c r="M191" s="60"/>
    </row>
    <row r="192" spans="2:13" ht="15" x14ac:dyDescent="0.25">
      <c r="B192" s="50" t="s">
        <v>420</v>
      </c>
      <c r="C192" s="64"/>
      <c r="D192" s="64"/>
      <c r="E192" s="60"/>
      <c r="F192" s="60"/>
      <c r="G192" s="60"/>
      <c r="H192" s="60"/>
      <c r="I192" s="60"/>
      <c r="J192" s="60"/>
      <c r="K192" s="60"/>
      <c r="L192" s="60"/>
      <c r="M192" s="65"/>
    </row>
    <row r="193" spans="2:13" ht="15" x14ac:dyDescent="0.25">
      <c r="B193" s="1598" t="s">
        <v>310</v>
      </c>
      <c r="C193" s="1598"/>
      <c r="D193" s="1598"/>
      <c r="E193" s="1598"/>
      <c r="F193" s="1598"/>
      <c r="G193" s="1598"/>
      <c r="H193" s="1598"/>
      <c r="I193" s="1598"/>
      <c r="J193" s="1598"/>
      <c r="K193" s="1598"/>
      <c r="L193" s="1598"/>
      <c r="M193" s="62"/>
    </row>
    <row r="194" spans="2:13" ht="15" x14ac:dyDescent="0.25">
      <c r="B194" s="1598"/>
      <c r="C194" s="1598"/>
      <c r="D194" s="1598"/>
      <c r="E194" s="1598"/>
      <c r="F194" s="1598"/>
      <c r="G194" s="1598"/>
      <c r="H194" s="1598"/>
      <c r="I194" s="1598"/>
      <c r="J194" s="1598"/>
      <c r="K194" s="1598"/>
      <c r="L194" s="1598"/>
      <c r="M194" s="62"/>
    </row>
    <row r="195" spans="2:13" ht="15" x14ac:dyDescent="0.25">
      <c r="B195" s="1598"/>
      <c r="C195" s="1598"/>
      <c r="D195" s="1598"/>
      <c r="E195" s="1598"/>
      <c r="F195" s="1598"/>
      <c r="G195" s="1598"/>
      <c r="H195" s="1598"/>
      <c r="I195" s="1598"/>
      <c r="J195" s="1598"/>
      <c r="K195" s="1598"/>
      <c r="L195" s="1598"/>
      <c r="M195" s="62"/>
    </row>
    <row r="196" spans="2:13" ht="15" x14ac:dyDescent="0.25">
      <c r="B196" s="1598"/>
      <c r="C196" s="1598"/>
      <c r="D196" s="1598"/>
      <c r="E196" s="1598"/>
      <c r="F196" s="1598"/>
      <c r="G196" s="1598"/>
      <c r="H196" s="1598"/>
      <c r="I196" s="1598"/>
      <c r="J196" s="1598"/>
      <c r="K196" s="1598"/>
      <c r="L196" s="1598"/>
      <c r="M196" s="62"/>
    </row>
    <row r="197" spans="2:13" ht="15" x14ac:dyDescent="0.25">
      <c r="B197" s="1269" t="s">
        <v>683</v>
      </c>
      <c r="C197" s="1269"/>
      <c r="D197" s="1269"/>
      <c r="E197" s="1269"/>
      <c r="F197" s="1269"/>
      <c r="G197" s="1269"/>
      <c r="H197" s="1269"/>
      <c r="I197" s="1269"/>
      <c r="J197" s="1269"/>
      <c r="K197" s="1269"/>
      <c r="L197" s="1269"/>
      <c r="M197" s="66"/>
    </row>
    <row r="198" spans="2:13" ht="15" x14ac:dyDescent="0.25">
      <c r="B198" s="1300" t="s">
        <v>78</v>
      </c>
      <c r="C198" s="1301"/>
      <c r="D198" s="1300" t="s">
        <v>79</v>
      </c>
      <c r="E198" s="1301"/>
      <c r="F198" s="1300" t="s">
        <v>80</v>
      </c>
      <c r="G198" s="1387"/>
      <c r="H198" s="1387"/>
      <c r="I198" s="1301"/>
      <c r="J198" s="1300" t="s">
        <v>81</v>
      </c>
      <c r="K198" s="1301"/>
      <c r="L198" s="49"/>
      <c r="M198" s="49"/>
    </row>
    <row r="199" spans="2:13" ht="15" x14ac:dyDescent="0.25">
      <c r="B199" s="1310" t="s">
        <v>576</v>
      </c>
      <c r="C199" s="1310"/>
      <c r="D199" s="1324"/>
      <c r="E199" s="1325"/>
      <c r="F199" s="1324"/>
      <c r="G199" s="2275"/>
      <c r="H199" s="2275"/>
      <c r="I199" s="1325"/>
      <c r="J199" s="1324"/>
      <c r="K199" s="1325"/>
      <c r="L199" s="49"/>
      <c r="M199" s="49"/>
    </row>
    <row r="200" spans="2:13" ht="15" x14ac:dyDescent="0.25">
      <c r="B200" s="1283" t="s">
        <v>574</v>
      </c>
      <c r="C200" s="1284"/>
      <c r="D200" s="1324"/>
      <c r="E200" s="1325"/>
      <c r="F200" s="1324"/>
      <c r="G200" s="2275"/>
      <c r="H200" s="2275"/>
      <c r="I200" s="1325"/>
      <c r="J200" s="1324"/>
      <c r="K200" s="1325"/>
      <c r="L200" s="49"/>
      <c r="M200" s="49"/>
    </row>
    <row r="201" spans="2:13" ht="15" x14ac:dyDescent="0.25">
      <c r="B201" s="1310" t="s">
        <v>275</v>
      </c>
      <c r="C201" s="1310"/>
      <c r="D201" s="1324"/>
      <c r="E201" s="1325"/>
      <c r="F201" s="1324"/>
      <c r="G201" s="2275"/>
      <c r="H201" s="2275"/>
      <c r="I201" s="1325"/>
      <c r="J201" s="1324"/>
      <c r="K201" s="1325"/>
      <c r="L201" s="49"/>
      <c r="M201" s="49"/>
    </row>
    <row r="202" spans="2:13" ht="15" x14ac:dyDescent="0.25">
      <c r="B202" s="1310" t="s">
        <v>229</v>
      </c>
      <c r="C202" s="1310"/>
      <c r="D202" s="1324"/>
      <c r="E202" s="1325"/>
      <c r="F202" s="1324"/>
      <c r="G202" s="2275"/>
      <c r="H202" s="2275"/>
      <c r="I202" s="1325"/>
      <c r="J202" s="1324"/>
      <c r="K202" s="1325"/>
      <c r="L202" s="49"/>
      <c r="M202" s="49"/>
    </row>
    <row r="203" spans="2:13" ht="15" x14ac:dyDescent="0.25">
      <c r="B203" s="1310" t="s">
        <v>69</v>
      </c>
      <c r="C203" s="1310"/>
      <c r="D203" s="1324"/>
      <c r="E203" s="1325"/>
      <c r="F203" s="1324"/>
      <c r="G203" s="2275"/>
      <c r="H203" s="2275"/>
      <c r="I203" s="1325"/>
      <c r="J203" s="1324"/>
      <c r="K203" s="1325"/>
      <c r="L203" s="49"/>
      <c r="M203" s="49"/>
    </row>
    <row r="204" spans="2:13" ht="15" x14ac:dyDescent="0.25">
      <c r="B204" s="1283" t="s">
        <v>70</v>
      </c>
      <c r="C204" s="1284"/>
      <c r="D204" s="2273"/>
      <c r="E204" s="2274"/>
      <c r="F204" s="1324"/>
      <c r="G204" s="2275"/>
      <c r="H204" s="2275"/>
      <c r="I204" s="1325"/>
      <c r="J204" s="1324"/>
      <c r="K204" s="1325"/>
      <c r="L204" s="49"/>
      <c r="M204" s="49"/>
    </row>
    <row r="205" spans="2:13" ht="15" x14ac:dyDescent="0.25">
      <c r="B205" s="2276"/>
      <c r="C205" s="2276"/>
      <c r="D205" s="2276"/>
      <c r="E205" s="2276"/>
      <c r="F205" s="49"/>
      <c r="G205" s="49"/>
      <c r="H205" s="49"/>
      <c r="I205" s="49"/>
      <c r="J205" s="49"/>
      <c r="K205" s="49"/>
      <c r="L205" s="49"/>
      <c r="M205" s="49"/>
    </row>
    <row r="206" spans="2:13" ht="15" x14ac:dyDescent="0.25">
      <c r="B206" s="1304" t="s">
        <v>276</v>
      </c>
      <c r="C206" s="1304"/>
      <c r="D206" s="1304"/>
      <c r="E206" s="1304"/>
      <c r="F206" s="1304"/>
      <c r="G206" s="1304"/>
      <c r="H206" s="1304"/>
      <c r="I206" s="1304"/>
      <c r="J206" s="1304"/>
      <c r="K206" s="1304"/>
      <c r="L206" s="1304"/>
      <c r="M206" s="1304"/>
    </row>
    <row r="207" spans="2:13" ht="15" x14ac:dyDescent="0.25">
      <c r="B207" s="1304" t="s">
        <v>277</v>
      </c>
      <c r="C207" s="1304"/>
      <c r="D207" s="1304"/>
      <c r="E207" s="1304"/>
      <c r="F207" s="1304"/>
      <c r="G207" s="1304"/>
      <c r="H207" s="1304"/>
      <c r="I207" s="1304"/>
      <c r="J207" s="1304"/>
      <c r="K207" s="1304"/>
      <c r="L207" s="1304"/>
      <c r="M207" s="1304"/>
    </row>
    <row r="208" spans="2:13" ht="15" x14ac:dyDescent="0.25">
      <c r="B208" s="1304" t="s">
        <v>278</v>
      </c>
      <c r="C208" s="1304"/>
      <c r="D208" s="1304"/>
      <c r="E208" s="1304"/>
      <c r="F208" s="1304"/>
      <c r="G208" s="1304"/>
      <c r="H208" s="1304"/>
      <c r="I208" s="1304"/>
      <c r="J208" s="1304"/>
      <c r="K208" s="1304"/>
      <c r="L208" s="1304"/>
      <c r="M208" s="1304"/>
    </row>
    <row r="209" spans="2:13" ht="15" x14ac:dyDescent="0.25">
      <c r="B209" s="49"/>
      <c r="C209" s="49"/>
      <c r="D209" s="49"/>
      <c r="E209" s="49"/>
      <c r="F209" s="49"/>
      <c r="G209" s="49"/>
      <c r="H209" s="49"/>
      <c r="I209" s="49"/>
      <c r="J209" s="49"/>
      <c r="K209" s="49"/>
      <c r="L209" s="49"/>
      <c r="M209" s="49"/>
    </row>
    <row r="210" spans="2:13" s="41" customFormat="1" ht="15" x14ac:dyDescent="0.25">
      <c r="B210" s="1222" t="s">
        <v>682</v>
      </c>
      <c r="C210" s="1222"/>
      <c r="D210" s="1222"/>
      <c r="E210" s="1222"/>
      <c r="F210" s="1222"/>
      <c r="G210" s="1222"/>
      <c r="H210" s="1222"/>
      <c r="I210" s="1222"/>
      <c r="J210" s="1222"/>
      <c r="K210" s="1222"/>
      <c r="L210" s="1269"/>
      <c r="M210" s="66" t="e">
        <f>ThisPage</f>
        <v>#NAME?</v>
      </c>
    </row>
    <row r="211" spans="2:13" ht="15" x14ac:dyDescent="0.25">
      <c r="B211" s="1300" t="s">
        <v>78</v>
      </c>
      <c r="C211" s="1301"/>
      <c r="D211" s="1300" t="s">
        <v>91</v>
      </c>
      <c r="E211" s="1387"/>
      <c r="F211" s="1301"/>
      <c r="G211" s="1238" t="s">
        <v>223</v>
      </c>
      <c r="H211" s="1239"/>
      <c r="I211" s="1239"/>
      <c r="J211" s="1239"/>
      <c r="K211" s="1279"/>
      <c r="L211" s="308"/>
      <c r="M211" s="308"/>
    </row>
    <row r="212" spans="2:13" ht="15" x14ac:dyDescent="0.25">
      <c r="B212" s="2287" t="s">
        <v>576</v>
      </c>
      <c r="C212" s="2287"/>
      <c r="D212" s="1312"/>
      <c r="E212" s="2244"/>
      <c r="F212" s="1313"/>
      <c r="G212" s="1294"/>
      <c r="H212" s="1256"/>
      <c r="I212" s="1256"/>
      <c r="J212" s="1256"/>
      <c r="K212" s="1257"/>
      <c r="L212" s="309"/>
      <c r="M212" s="309"/>
    </row>
    <row r="213" spans="2:13" ht="15" x14ac:dyDescent="0.25">
      <c r="B213" s="2277" t="s">
        <v>574</v>
      </c>
      <c r="C213" s="2278"/>
      <c r="D213" s="1312"/>
      <c r="E213" s="2244"/>
      <c r="F213" s="1313"/>
      <c r="G213" s="1294"/>
      <c r="H213" s="1256"/>
      <c r="I213" s="1256"/>
      <c r="J213" s="1256"/>
      <c r="K213" s="1257"/>
      <c r="L213" s="309"/>
      <c r="M213" s="309"/>
    </row>
    <row r="214" spans="2:13" ht="15" x14ac:dyDescent="0.25">
      <c r="B214" s="2287" t="s">
        <v>275</v>
      </c>
      <c r="C214" s="2287"/>
      <c r="D214" s="1312"/>
      <c r="E214" s="2244"/>
      <c r="F214" s="1313"/>
      <c r="G214" s="1294"/>
      <c r="H214" s="1256"/>
      <c r="I214" s="1256"/>
      <c r="J214" s="1256"/>
      <c r="K214" s="1257"/>
      <c r="L214" s="309"/>
      <c r="M214" s="309"/>
    </row>
    <row r="215" spans="2:13" ht="15" x14ac:dyDescent="0.25">
      <c r="B215" s="1310" t="s">
        <v>229</v>
      </c>
      <c r="C215" s="1310"/>
      <c r="D215" s="1312"/>
      <c r="E215" s="2244"/>
      <c r="F215" s="1313"/>
      <c r="G215" s="1294"/>
      <c r="H215" s="1256"/>
      <c r="I215" s="1256"/>
      <c r="J215" s="1256"/>
      <c r="K215" s="1257"/>
      <c r="L215" s="309"/>
      <c r="M215" s="309"/>
    </row>
    <row r="216" spans="2:13" ht="15" x14ac:dyDescent="0.25">
      <c r="B216" s="1310" t="s">
        <v>69</v>
      </c>
      <c r="C216" s="1310"/>
      <c r="D216" s="1312"/>
      <c r="E216" s="2244"/>
      <c r="F216" s="1313"/>
      <c r="G216" s="1294"/>
      <c r="H216" s="1256"/>
      <c r="I216" s="1256"/>
      <c r="J216" s="1256"/>
      <c r="K216" s="1257"/>
      <c r="L216" s="309"/>
      <c r="M216" s="309"/>
    </row>
    <row r="217" spans="2:13" ht="15" x14ac:dyDescent="0.25">
      <c r="B217" s="1283" t="s">
        <v>70</v>
      </c>
      <c r="C217" s="1284"/>
      <c r="D217" s="1312"/>
      <c r="E217" s="2244"/>
      <c r="F217" s="1313"/>
      <c r="G217" s="1294"/>
      <c r="H217" s="1256"/>
      <c r="I217" s="1256"/>
      <c r="J217" s="1256"/>
      <c r="K217" s="1257"/>
      <c r="L217" s="309"/>
      <c r="M217" s="309"/>
    </row>
    <row r="218" spans="2:13" ht="15" x14ac:dyDescent="0.25">
      <c r="B218" s="77"/>
      <c r="C218" s="77"/>
      <c r="D218" s="342"/>
      <c r="E218" s="342"/>
      <c r="F218" s="342"/>
      <c r="G218" s="770"/>
      <c r="H218" s="770"/>
      <c r="I218" s="770"/>
      <c r="J218" s="770"/>
      <c r="K218" s="770"/>
      <c r="L218" s="309"/>
      <c r="M218" s="309"/>
    </row>
    <row r="219" spans="2:13" ht="15" x14ac:dyDescent="0.25">
      <c r="B219" s="50" t="s">
        <v>684</v>
      </c>
      <c r="C219" s="77"/>
      <c r="D219" s="342"/>
      <c r="E219" s="342"/>
      <c r="F219" s="342"/>
      <c r="G219" s="770"/>
      <c r="H219" s="770"/>
      <c r="I219" s="770"/>
      <c r="J219" s="770"/>
      <c r="K219" s="770"/>
      <c r="L219" s="309"/>
      <c r="M219" s="309"/>
    </row>
    <row r="220" spans="2:13" ht="49.5" customHeight="1" x14ac:dyDescent="0.25">
      <c r="B220" s="2279" t="s">
        <v>685</v>
      </c>
      <c r="C220" s="2279"/>
      <c r="D220" s="2279"/>
      <c r="E220" s="2279"/>
      <c r="F220" s="2279"/>
      <c r="G220" s="2279"/>
      <c r="H220" s="2279"/>
      <c r="I220" s="2279"/>
      <c r="J220" s="2279"/>
      <c r="K220" s="2279"/>
      <c r="L220" s="309"/>
      <c r="M220" s="309"/>
    </row>
    <row r="221" spans="2:13" ht="15" x14ac:dyDescent="0.25">
      <c r="B221" s="77"/>
      <c r="C221" s="77"/>
      <c r="D221" s="342"/>
      <c r="E221" s="342"/>
      <c r="F221" s="71"/>
      <c r="G221" s="386"/>
      <c r="H221" s="386"/>
      <c r="I221" s="386"/>
      <c r="J221" s="386"/>
      <c r="K221" s="386"/>
      <c r="L221" s="309"/>
      <c r="M221" s="309"/>
    </row>
    <row r="222" spans="2:13" ht="15" x14ac:dyDescent="0.25">
      <c r="B222" s="1222" t="s">
        <v>686</v>
      </c>
      <c r="C222" s="1222"/>
      <c r="D222" s="1222"/>
      <c r="E222" s="1222"/>
      <c r="F222" s="1222"/>
      <c r="G222" s="1269"/>
      <c r="H222" s="1269"/>
      <c r="I222" s="1269"/>
      <c r="J222" s="1269"/>
      <c r="K222" s="386"/>
      <c r="L222" s="309"/>
      <c r="M222" s="309"/>
    </row>
    <row r="223" spans="2:13" ht="39" x14ac:dyDescent="0.25">
      <c r="B223" s="387" t="s">
        <v>565</v>
      </c>
      <c r="C223" s="398" t="s">
        <v>566</v>
      </c>
      <c r="D223" s="324" t="s">
        <v>578</v>
      </c>
      <c r="E223" s="421" t="s">
        <v>222</v>
      </c>
      <c r="F223" s="2282" t="s">
        <v>568</v>
      </c>
      <c r="G223" s="2282"/>
      <c r="H223" s="2282"/>
      <c r="I223" s="2282"/>
      <c r="J223" s="2282"/>
      <c r="K223" s="2283"/>
      <c r="L223" s="309"/>
      <c r="M223" s="309"/>
    </row>
    <row r="224" spans="2:13" ht="15" x14ac:dyDescent="0.25">
      <c r="B224" s="74"/>
      <c r="C224" s="74"/>
      <c r="D224" s="74"/>
      <c r="E224" s="74"/>
      <c r="F224" s="1294"/>
      <c r="G224" s="1256"/>
      <c r="H224" s="1256"/>
      <c r="I224" s="1256"/>
      <c r="J224" s="1256"/>
      <c r="K224" s="1257"/>
      <c r="L224" s="309"/>
      <c r="M224" s="309"/>
    </row>
    <row r="225" spans="2:13" ht="15" x14ac:dyDescent="0.25">
      <c r="B225" s="74"/>
      <c r="C225" s="74"/>
      <c r="D225" s="74"/>
      <c r="E225" s="74"/>
      <c r="F225" s="1294"/>
      <c r="G225" s="1256"/>
      <c r="H225" s="1256"/>
      <c r="I225" s="1256"/>
      <c r="J225" s="1256"/>
      <c r="K225" s="1257"/>
      <c r="L225" s="309"/>
      <c r="M225" s="309"/>
    </row>
    <row r="226" spans="2:13" ht="15" x14ac:dyDescent="0.25">
      <c r="B226" s="74"/>
      <c r="C226" s="74"/>
      <c r="D226" s="74"/>
      <c r="E226" s="74"/>
      <c r="F226" s="1294"/>
      <c r="G226" s="1256"/>
      <c r="H226" s="1256"/>
      <c r="I226" s="1256"/>
      <c r="J226" s="1256"/>
      <c r="K226" s="1257"/>
      <c r="L226" s="309"/>
      <c r="M226" s="309"/>
    </row>
    <row r="227" spans="2:13" ht="15" x14ac:dyDescent="0.25">
      <c r="B227" s="74"/>
      <c r="C227" s="74"/>
      <c r="D227" s="74"/>
      <c r="E227" s="74"/>
      <c r="F227" s="1294"/>
      <c r="G227" s="1256"/>
      <c r="H227" s="1256"/>
      <c r="I227" s="1256"/>
      <c r="J227" s="1256"/>
      <c r="K227" s="1257"/>
      <c r="L227" s="309"/>
      <c r="M227" s="309"/>
    </row>
    <row r="228" spans="2:13" ht="15" x14ac:dyDescent="0.25">
      <c r="B228" s="77"/>
      <c r="C228" s="77"/>
      <c r="D228" s="342"/>
      <c r="E228" s="342"/>
      <c r="F228" s="71"/>
      <c r="G228" s="386"/>
      <c r="H228" s="386"/>
      <c r="I228" s="386"/>
      <c r="J228" s="386"/>
      <c r="K228" s="386"/>
      <c r="L228" s="309"/>
      <c r="M228" s="309"/>
    </row>
    <row r="229" spans="2:13" ht="15" x14ac:dyDescent="0.25">
      <c r="B229" s="49"/>
      <c r="C229" s="49"/>
      <c r="D229" s="49"/>
      <c r="E229" s="49"/>
      <c r="F229" s="49"/>
      <c r="G229" s="49"/>
      <c r="H229" s="49"/>
      <c r="I229" s="49"/>
      <c r="J229" s="49"/>
      <c r="K229" s="49"/>
      <c r="L229" s="49"/>
      <c r="M229" s="49"/>
    </row>
    <row r="230" spans="2:13" ht="15" x14ac:dyDescent="0.25">
      <c r="B230" s="51" t="s">
        <v>702</v>
      </c>
      <c r="C230" s="51"/>
      <c r="D230" s="51"/>
      <c r="E230" s="51"/>
      <c r="F230" s="51"/>
      <c r="G230" s="51"/>
      <c r="H230" s="51"/>
      <c r="I230" s="51"/>
      <c r="J230" s="49"/>
      <c r="K230" s="49"/>
      <c r="L230" s="49"/>
      <c r="M230" s="56"/>
    </row>
    <row r="231" spans="2:13" ht="24.75" customHeight="1" x14ac:dyDescent="0.25">
      <c r="B231" s="1412" t="s">
        <v>380</v>
      </c>
      <c r="C231" s="1412"/>
      <c r="D231" s="1412"/>
      <c r="E231" s="1412"/>
      <c r="F231" s="1412"/>
      <c r="G231" s="1412"/>
      <c r="H231" s="1412"/>
      <c r="I231" s="1412"/>
      <c r="J231" s="1412"/>
      <c r="K231" s="1412"/>
      <c r="L231" s="1412"/>
      <c r="M231" s="191"/>
    </row>
    <row r="232" spans="2:13" ht="14.25" customHeight="1" x14ac:dyDescent="0.25">
      <c r="B232" s="1412"/>
      <c r="C232" s="1412"/>
      <c r="D232" s="1412"/>
      <c r="E232" s="1412"/>
      <c r="F232" s="1412"/>
      <c r="G232" s="1412"/>
      <c r="H232" s="1412"/>
      <c r="I232" s="1412"/>
      <c r="J232" s="1412"/>
      <c r="K232" s="1412"/>
      <c r="L232" s="1412"/>
      <c r="M232" s="191"/>
    </row>
    <row r="233" spans="2:13" ht="24" customHeight="1" x14ac:dyDescent="0.25">
      <c r="B233" s="1412"/>
      <c r="C233" s="1412"/>
      <c r="D233" s="1412"/>
      <c r="E233" s="1412"/>
      <c r="F233" s="1412"/>
      <c r="G233" s="1412"/>
      <c r="H233" s="1412"/>
      <c r="I233" s="1412"/>
      <c r="J233" s="1412"/>
      <c r="K233" s="1412"/>
      <c r="L233" s="1412"/>
      <c r="M233" s="191"/>
    </row>
    <row r="234" spans="2:13" ht="19.7" customHeight="1" x14ac:dyDescent="0.25">
      <c r="B234" s="1222" t="s">
        <v>704</v>
      </c>
      <c r="C234" s="1222"/>
      <c r="D234" s="1222"/>
      <c r="E234" s="1222"/>
      <c r="F234" s="1222"/>
      <c r="G234" s="1222"/>
      <c r="H234" s="1222"/>
      <c r="I234" s="1222"/>
      <c r="J234" s="1222"/>
      <c r="K234" s="1222"/>
      <c r="L234" s="1269"/>
      <c r="M234" s="66"/>
    </row>
    <row r="235" spans="2:13" ht="45" customHeight="1" x14ac:dyDescent="0.25">
      <c r="B235" s="1300" t="s">
        <v>74</v>
      </c>
      <c r="C235" s="1301"/>
      <c r="D235" s="279" t="s">
        <v>75</v>
      </c>
      <c r="E235" s="280"/>
      <c r="F235" s="280"/>
      <c r="G235" s="280"/>
      <c r="H235" s="1318" t="s">
        <v>76</v>
      </c>
      <c r="I235" s="1320"/>
      <c r="J235" s="1238" t="s">
        <v>77</v>
      </c>
      <c r="K235" s="1279"/>
      <c r="L235" s="153"/>
      <c r="M235" s="189"/>
    </row>
    <row r="236" spans="2:13" ht="15" x14ac:dyDescent="0.25">
      <c r="B236" s="2280"/>
      <c r="C236" s="2281"/>
      <c r="D236" s="1784"/>
      <c r="E236" s="1785"/>
      <c r="F236" s="1785"/>
      <c r="G236" s="1786"/>
      <c r="H236" s="1841"/>
      <c r="I236" s="1841"/>
      <c r="J236" s="1784"/>
      <c r="K236" s="1786"/>
      <c r="L236" s="423"/>
      <c r="M236" s="152"/>
    </row>
    <row r="237" spans="2:13" ht="15" x14ac:dyDescent="0.25">
      <c r="B237" s="2280"/>
      <c r="C237" s="2281"/>
      <c r="D237" s="1784"/>
      <c r="E237" s="1785"/>
      <c r="F237" s="1785"/>
      <c r="G237" s="1786"/>
      <c r="H237" s="1841"/>
      <c r="I237" s="1841"/>
      <c r="J237" s="1784"/>
      <c r="K237" s="1786"/>
      <c r="L237" s="423"/>
      <c r="M237" s="152"/>
    </row>
    <row r="238" spans="2:13" ht="15" x14ac:dyDescent="0.25">
      <c r="B238" s="2280"/>
      <c r="C238" s="2281"/>
      <c r="D238" s="1784"/>
      <c r="E238" s="1785"/>
      <c r="F238" s="1785"/>
      <c r="G238" s="1786"/>
      <c r="H238" s="1841"/>
      <c r="I238" s="1841"/>
      <c r="J238" s="1784"/>
      <c r="K238" s="1786"/>
      <c r="L238" s="423"/>
      <c r="M238" s="152"/>
    </row>
    <row r="239" spans="2:13" ht="15" x14ac:dyDescent="0.25">
      <c r="B239" s="2280"/>
      <c r="C239" s="2281"/>
      <c r="D239" s="1784"/>
      <c r="E239" s="1785"/>
      <c r="F239" s="1785"/>
      <c r="G239" s="1786"/>
      <c r="H239" s="1841"/>
      <c r="I239" s="1841"/>
      <c r="J239" s="1784"/>
      <c r="K239" s="1786"/>
      <c r="L239" s="423"/>
      <c r="M239" s="152"/>
    </row>
    <row r="240" spans="2:13" ht="15" x14ac:dyDescent="0.25">
      <c r="B240" s="2280"/>
      <c r="C240" s="2281"/>
      <c r="D240" s="1784"/>
      <c r="E240" s="1785"/>
      <c r="F240" s="1785"/>
      <c r="G240" s="1786"/>
      <c r="H240" s="1841"/>
      <c r="I240" s="1841"/>
      <c r="J240" s="1784"/>
      <c r="K240" s="1786"/>
      <c r="L240" s="423"/>
      <c r="M240" s="152"/>
    </row>
    <row r="241" spans="2:13" ht="15" x14ac:dyDescent="0.25">
      <c r="B241" s="2280"/>
      <c r="C241" s="2281"/>
      <c r="D241" s="1784"/>
      <c r="E241" s="1785"/>
      <c r="F241" s="1785"/>
      <c r="G241" s="1786"/>
      <c r="H241" s="1841"/>
      <c r="I241" s="1841"/>
      <c r="J241" s="1784"/>
      <c r="K241" s="1786"/>
      <c r="L241" s="423"/>
      <c r="M241" s="152"/>
    </row>
    <row r="242" spans="2:13" ht="15" x14ac:dyDescent="0.25">
      <c r="B242" s="2280"/>
      <c r="C242" s="2281"/>
      <c r="D242" s="1784"/>
      <c r="E242" s="1785"/>
      <c r="F242" s="1785"/>
      <c r="G242" s="1786"/>
      <c r="H242" s="1841"/>
      <c r="I242" s="1841"/>
      <c r="J242" s="1784"/>
      <c r="K242" s="1786"/>
      <c r="L242" s="423"/>
      <c r="M242" s="152"/>
    </row>
    <row r="243" spans="2:13" ht="15" x14ac:dyDescent="0.25">
      <c r="B243" s="2280"/>
      <c r="C243" s="2281"/>
      <c r="D243" s="1784"/>
      <c r="E243" s="1785"/>
      <c r="F243" s="1785"/>
      <c r="G243" s="1786"/>
      <c r="H243" s="1841"/>
      <c r="I243" s="1841"/>
      <c r="J243" s="1784"/>
      <c r="K243" s="1786"/>
      <c r="L243" s="423"/>
      <c r="M243" s="152"/>
    </row>
    <row r="244" spans="2:13" ht="15" x14ac:dyDescent="0.25">
      <c r="B244" s="2280"/>
      <c r="C244" s="2281"/>
      <c r="D244" s="1784"/>
      <c r="E244" s="1785"/>
      <c r="F244" s="1785"/>
      <c r="G244" s="1786"/>
      <c r="H244" s="1784"/>
      <c r="I244" s="1786"/>
      <c r="J244" s="1784"/>
      <c r="K244" s="1786"/>
      <c r="L244" s="423"/>
      <c r="M244" s="152"/>
    </row>
    <row r="245" spans="2:13" ht="15" x14ac:dyDescent="0.25">
      <c r="B245" s="2280"/>
      <c r="C245" s="2281"/>
      <c r="D245" s="1784"/>
      <c r="E245" s="1785"/>
      <c r="F245" s="1785"/>
      <c r="G245" s="1786"/>
      <c r="H245" s="1841"/>
      <c r="I245" s="1841"/>
      <c r="J245" s="1784"/>
      <c r="K245" s="1786"/>
      <c r="L245" s="423"/>
      <c r="M245" s="152"/>
    </row>
    <row r="246" spans="2:13" ht="15" x14ac:dyDescent="0.25">
      <c r="B246" s="2280"/>
      <c r="C246" s="2281"/>
      <c r="D246" s="1784"/>
      <c r="E246" s="1785"/>
      <c r="F246" s="1785"/>
      <c r="G246" s="1786"/>
      <c r="H246" s="1841"/>
      <c r="I246" s="1841"/>
      <c r="J246" s="1784"/>
      <c r="K246" s="1786"/>
      <c r="L246" s="423"/>
      <c r="M246" s="152"/>
    </row>
    <row r="247" spans="2:13" ht="15" x14ac:dyDescent="0.25">
      <c r="B247" s="2280"/>
      <c r="C247" s="2281"/>
      <c r="D247" s="1784"/>
      <c r="E247" s="1785"/>
      <c r="F247" s="1785"/>
      <c r="G247" s="1786"/>
      <c r="H247" s="1841"/>
      <c r="I247" s="1841"/>
      <c r="J247" s="1784"/>
      <c r="K247" s="1786"/>
      <c r="L247" s="423"/>
      <c r="M247" s="152"/>
    </row>
    <row r="248" spans="2:13" ht="15" x14ac:dyDescent="0.25">
      <c r="B248" s="2280"/>
      <c r="C248" s="2281"/>
      <c r="D248" s="1784"/>
      <c r="E248" s="1785"/>
      <c r="F248" s="1785"/>
      <c r="G248" s="1786"/>
      <c r="H248" s="1841"/>
      <c r="I248" s="1841"/>
      <c r="J248" s="1784"/>
      <c r="K248" s="1786"/>
      <c r="L248" s="423"/>
      <c r="M248" s="152"/>
    </row>
    <row r="249" spans="2:13" ht="15" x14ac:dyDescent="0.25">
      <c r="B249" s="406"/>
      <c r="C249" s="406"/>
      <c r="D249" s="407"/>
      <c r="E249" s="407"/>
      <c r="F249" s="407"/>
      <c r="G249" s="407"/>
      <c r="H249" s="407"/>
      <c r="I249" s="407"/>
      <c r="J249" s="407"/>
      <c r="K249" s="407"/>
      <c r="L249" s="152"/>
      <c r="M249" s="152"/>
    </row>
    <row r="250" spans="2:13" ht="19.5" customHeight="1" x14ac:dyDescent="0.25">
      <c r="B250" s="405"/>
      <c r="C250" s="405"/>
      <c r="D250" s="405"/>
      <c r="E250" s="397"/>
      <c r="F250" s="397"/>
      <c r="G250" s="397"/>
      <c r="H250" s="397"/>
      <c r="I250" s="397"/>
      <c r="J250" s="397"/>
      <c r="K250" s="397"/>
      <c r="L250" s="397"/>
      <c r="M250" s="49"/>
    </row>
    <row r="251" spans="2:13" ht="11.25" customHeight="1" x14ac:dyDescent="0.25">
      <c r="B251" s="51" t="s">
        <v>700</v>
      </c>
      <c r="C251" s="49"/>
      <c r="D251" s="49"/>
      <c r="E251" s="49"/>
      <c r="F251" s="49"/>
      <c r="G251" s="49"/>
      <c r="H251" s="49"/>
      <c r="I251" s="49"/>
      <c r="J251" s="49"/>
      <c r="K251" s="49"/>
      <c r="L251" s="49"/>
      <c r="M251" s="56"/>
    </row>
    <row r="252" spans="2:13" ht="30" customHeight="1" x14ac:dyDescent="0.25">
      <c r="B252" s="1412" t="s">
        <v>547</v>
      </c>
      <c r="C252" s="1412"/>
      <c r="D252" s="1412"/>
      <c r="E252" s="1412"/>
      <c r="F252" s="1412"/>
      <c r="G252" s="1412"/>
      <c r="H252" s="1412"/>
      <c r="I252" s="1412"/>
      <c r="J252" s="1412"/>
      <c r="K252" s="1412"/>
      <c r="L252" s="1412"/>
      <c r="M252" s="191"/>
    </row>
    <row r="253" spans="2:13" ht="25.5" customHeight="1" x14ac:dyDescent="0.25">
      <c r="B253" s="1412"/>
      <c r="C253" s="1412"/>
      <c r="D253" s="1412"/>
      <c r="E253" s="1412"/>
      <c r="F253" s="1412"/>
      <c r="G253" s="1412"/>
      <c r="H253" s="1412"/>
      <c r="I253" s="1412"/>
      <c r="J253" s="1412"/>
      <c r="K253" s="1412"/>
      <c r="L253" s="1412"/>
      <c r="M253" s="179"/>
    </row>
    <row r="254" spans="2:13" ht="15" x14ac:dyDescent="0.25">
      <c r="B254" s="392"/>
      <c r="C254" s="392"/>
      <c r="D254" s="392"/>
      <c r="E254" s="392"/>
      <c r="F254" s="392"/>
      <c r="G254" s="392"/>
      <c r="H254" s="392"/>
      <c r="I254" s="392"/>
      <c r="J254" s="392"/>
      <c r="K254" s="392"/>
      <c r="L254" s="392"/>
      <c r="M254" s="179"/>
    </row>
    <row r="255" spans="2:13" ht="25.5" customHeight="1" x14ac:dyDescent="0.25">
      <c r="B255" s="1480"/>
      <c r="C255" s="1481"/>
      <c r="D255" s="1481"/>
      <c r="E255" s="1481"/>
      <c r="F255" s="1481"/>
      <c r="G255" s="1481"/>
      <c r="H255" s="1481"/>
      <c r="I255" s="1481"/>
      <c r="J255" s="1481"/>
      <c r="K255" s="1481"/>
      <c r="L255" s="1482"/>
      <c r="M255" s="310"/>
    </row>
    <row r="256" spans="2:13" ht="10.5" customHeight="1" x14ac:dyDescent="0.25">
      <c r="B256" s="1483"/>
      <c r="C256" s="1484"/>
      <c r="D256" s="1484"/>
      <c r="E256" s="1484"/>
      <c r="F256" s="1484"/>
      <c r="G256" s="1484"/>
      <c r="H256" s="1484"/>
      <c r="I256" s="1484"/>
      <c r="J256" s="1484"/>
      <c r="K256" s="1484"/>
      <c r="L256" s="1485"/>
      <c r="M256" s="310"/>
    </row>
    <row r="257" spans="2:13" ht="14.25" customHeight="1" x14ac:dyDescent="0.25">
      <c r="B257" s="1483"/>
      <c r="C257" s="1484"/>
      <c r="D257" s="1484"/>
      <c r="E257" s="1484"/>
      <c r="F257" s="1484"/>
      <c r="G257" s="1484"/>
      <c r="H257" s="1484"/>
      <c r="I257" s="1484"/>
      <c r="J257" s="1484"/>
      <c r="K257" s="1484"/>
      <c r="L257" s="1485"/>
      <c r="M257" s="310"/>
    </row>
    <row r="258" spans="2:13" ht="14.25" customHeight="1" x14ac:dyDescent="0.25">
      <c r="B258" s="1483"/>
      <c r="C258" s="1484"/>
      <c r="D258" s="1484"/>
      <c r="E258" s="1484"/>
      <c r="F258" s="1484"/>
      <c r="G258" s="1484"/>
      <c r="H258" s="1484"/>
      <c r="I258" s="1484"/>
      <c r="J258" s="1484"/>
      <c r="K258" s="1484"/>
      <c r="L258" s="1485"/>
      <c r="M258" s="310"/>
    </row>
    <row r="259" spans="2:13" ht="14.25" customHeight="1" x14ac:dyDescent="0.25">
      <c r="B259" s="1483"/>
      <c r="C259" s="1484"/>
      <c r="D259" s="1484"/>
      <c r="E259" s="1484"/>
      <c r="F259" s="1484"/>
      <c r="G259" s="1484"/>
      <c r="H259" s="1484"/>
      <c r="I259" s="1484"/>
      <c r="J259" s="1484"/>
      <c r="K259" s="1484"/>
      <c r="L259" s="1485"/>
      <c r="M259" s="310"/>
    </row>
    <row r="260" spans="2:13" ht="14.25" customHeight="1" x14ac:dyDescent="0.25">
      <c r="B260" s="1483"/>
      <c r="C260" s="1484"/>
      <c r="D260" s="1484"/>
      <c r="E260" s="1484"/>
      <c r="F260" s="1484"/>
      <c r="G260" s="1484"/>
      <c r="H260" s="1484"/>
      <c r="I260" s="1484"/>
      <c r="J260" s="1484"/>
      <c r="K260" s="1484"/>
      <c r="L260" s="1485"/>
      <c r="M260" s="310"/>
    </row>
    <row r="261" spans="2:13" ht="14.25" customHeight="1" x14ac:dyDescent="0.25">
      <c r="B261" s="1483"/>
      <c r="C261" s="1484"/>
      <c r="D261" s="1484"/>
      <c r="E261" s="1484"/>
      <c r="F261" s="1484"/>
      <c r="G261" s="1484"/>
      <c r="H261" s="1484"/>
      <c r="I261" s="1484"/>
      <c r="J261" s="1484"/>
      <c r="K261" s="1484"/>
      <c r="L261" s="1485"/>
      <c r="M261" s="310"/>
    </row>
    <row r="262" spans="2:13" ht="14.25" customHeight="1" x14ac:dyDescent="0.25">
      <c r="B262" s="1483"/>
      <c r="C262" s="1484"/>
      <c r="D262" s="1484"/>
      <c r="E262" s="1484"/>
      <c r="F262" s="1484"/>
      <c r="G262" s="1484"/>
      <c r="H262" s="1484"/>
      <c r="I262" s="1484"/>
      <c r="J262" s="1484"/>
      <c r="K262" s="1484"/>
      <c r="L262" s="1485"/>
      <c r="M262" s="310"/>
    </row>
    <row r="263" spans="2:13" ht="14.25" customHeight="1" x14ac:dyDescent="0.25">
      <c r="B263" s="1483"/>
      <c r="C263" s="1484"/>
      <c r="D263" s="1484"/>
      <c r="E263" s="1484"/>
      <c r="F263" s="1484"/>
      <c r="G263" s="1484"/>
      <c r="H263" s="1484"/>
      <c r="I263" s="1484"/>
      <c r="J263" s="1484"/>
      <c r="K263" s="1484"/>
      <c r="L263" s="1485"/>
      <c r="M263" s="310"/>
    </row>
    <row r="264" spans="2:13" ht="14.25" customHeight="1" x14ac:dyDescent="0.25">
      <c r="B264" s="1483"/>
      <c r="C264" s="1484"/>
      <c r="D264" s="1484"/>
      <c r="E264" s="1484"/>
      <c r="F264" s="1484"/>
      <c r="G264" s="1484"/>
      <c r="H264" s="1484"/>
      <c r="I264" s="1484"/>
      <c r="J264" s="1484"/>
      <c r="K264" s="1484"/>
      <c r="L264" s="1485"/>
      <c r="M264" s="310"/>
    </row>
    <row r="265" spans="2:13" ht="14.25" customHeight="1" x14ac:dyDescent="0.25">
      <c r="B265" s="1483"/>
      <c r="C265" s="1484"/>
      <c r="D265" s="1484"/>
      <c r="E265" s="1484"/>
      <c r="F265" s="1484"/>
      <c r="G265" s="1484"/>
      <c r="H265" s="1484"/>
      <c r="I265" s="1484"/>
      <c r="J265" s="1484"/>
      <c r="K265" s="1484"/>
      <c r="L265" s="1485"/>
      <c r="M265" s="310"/>
    </row>
    <row r="266" spans="2:13" ht="14.25" customHeight="1" x14ac:dyDescent="0.25">
      <c r="B266" s="1483"/>
      <c r="C266" s="1484"/>
      <c r="D266" s="1484"/>
      <c r="E266" s="1484"/>
      <c r="F266" s="1484"/>
      <c r="G266" s="1484"/>
      <c r="H266" s="1484"/>
      <c r="I266" s="1484"/>
      <c r="J266" s="1484"/>
      <c r="K266" s="1484"/>
      <c r="L266" s="1485"/>
      <c r="M266" s="310"/>
    </row>
    <row r="267" spans="2:13" ht="14.25" customHeight="1" x14ac:dyDescent="0.25">
      <c r="B267" s="1486"/>
      <c r="C267" s="1487"/>
      <c r="D267" s="1487"/>
      <c r="E267" s="1487"/>
      <c r="F267" s="1487"/>
      <c r="G267" s="1487"/>
      <c r="H267" s="1487"/>
      <c r="I267" s="1487"/>
      <c r="J267" s="1487"/>
      <c r="K267" s="1487"/>
      <c r="L267" s="1488"/>
      <c r="M267" s="310"/>
    </row>
    <row r="268" spans="2:13" ht="14.25" customHeight="1" x14ac:dyDescent="0.25">
      <c r="B268" s="420"/>
      <c r="C268" s="420"/>
      <c r="D268" s="420"/>
      <c r="E268" s="420"/>
      <c r="F268" s="420"/>
      <c r="G268" s="420"/>
      <c r="H268" s="420"/>
      <c r="I268" s="420"/>
      <c r="J268" s="420"/>
      <c r="K268" s="420"/>
      <c r="L268" s="420"/>
      <c r="M268" s="310"/>
    </row>
    <row r="269" spans="2:13" ht="14.25" customHeight="1" x14ac:dyDescent="0.25">
      <c r="B269" s="731"/>
      <c r="C269" s="731"/>
      <c r="D269" s="731"/>
      <c r="E269" s="731"/>
      <c r="F269" s="731"/>
      <c r="G269" s="731"/>
      <c r="H269" s="731"/>
      <c r="I269" s="731"/>
      <c r="J269" s="731"/>
      <c r="K269" s="731"/>
      <c r="L269" s="731"/>
      <c r="M269" s="310"/>
    </row>
    <row r="270" spans="2:13" ht="14.25" customHeight="1" x14ac:dyDescent="0.25">
      <c r="B270" s="420"/>
      <c r="C270" s="420"/>
      <c r="D270" s="420"/>
      <c r="E270" s="420"/>
      <c r="F270" s="420"/>
      <c r="G270" s="420"/>
      <c r="H270" s="420"/>
      <c r="I270" s="420"/>
      <c r="J270" s="420"/>
      <c r="K270" s="420"/>
      <c r="L270" s="420"/>
      <c r="M270" s="310"/>
    </row>
    <row r="271" spans="2:13" ht="14.25" customHeight="1" x14ac:dyDescent="0.25">
      <c r="B271" s="420"/>
      <c r="C271" s="420"/>
      <c r="D271" s="420"/>
      <c r="E271" s="420"/>
      <c r="F271" s="420"/>
      <c r="G271" s="420"/>
      <c r="H271" s="420"/>
      <c r="I271" s="420"/>
      <c r="J271" s="420"/>
      <c r="K271" s="420"/>
      <c r="L271" s="420"/>
      <c r="M271" s="310"/>
    </row>
    <row r="272" spans="2:13" ht="14.25" customHeight="1" x14ac:dyDescent="0.25">
      <c r="B272" s="51" t="s">
        <v>703</v>
      </c>
      <c r="C272" s="49"/>
      <c r="D272" s="49"/>
      <c r="E272" s="49"/>
      <c r="F272" s="49"/>
      <c r="G272" s="49"/>
      <c r="H272" s="49"/>
      <c r="I272" s="49"/>
      <c r="J272" s="49"/>
      <c r="K272" s="49"/>
      <c r="L272" s="49"/>
      <c r="M272" s="310"/>
    </row>
    <row r="273" spans="2:13" ht="14.25" customHeight="1" x14ac:dyDescent="0.25">
      <c r="B273" s="49" t="s">
        <v>87</v>
      </c>
      <c r="C273" s="49"/>
      <c r="D273" s="49"/>
      <c r="E273" s="49"/>
      <c r="F273" s="49"/>
      <c r="G273" s="49"/>
      <c r="H273" s="49"/>
      <c r="I273" s="49"/>
      <c r="J273" s="49"/>
      <c r="K273" s="49"/>
      <c r="L273" s="49"/>
      <c r="M273" s="310"/>
    </row>
    <row r="274" spans="2:13" ht="14.25" customHeight="1" x14ac:dyDescent="0.25">
      <c r="B274" s="49"/>
      <c r="C274" s="49"/>
      <c r="D274" s="49"/>
      <c r="E274" s="49"/>
      <c r="F274" s="49"/>
      <c r="G274" s="49"/>
      <c r="H274" s="49"/>
      <c r="I274" s="49"/>
      <c r="J274" s="49"/>
      <c r="K274" s="49"/>
      <c r="L274" s="49"/>
      <c r="M274" s="310"/>
    </row>
    <row r="275" spans="2:13" ht="14.25" customHeight="1" x14ac:dyDescent="0.25">
      <c r="B275" s="1222" t="s">
        <v>705</v>
      </c>
      <c r="C275" s="1222"/>
      <c r="D275" s="1222"/>
      <c r="E275" s="1222"/>
      <c r="F275" s="1222"/>
      <c r="G275" s="1222"/>
      <c r="H275" s="1222"/>
      <c r="I275" s="1222"/>
      <c r="J275" s="1222"/>
      <c r="K275" s="1222"/>
      <c r="L275" s="1269"/>
      <c r="M275" s="310"/>
    </row>
    <row r="276" spans="2:13" ht="14.25" customHeight="1" x14ac:dyDescent="0.25">
      <c r="B276" s="1300" t="s">
        <v>580</v>
      </c>
      <c r="C276" s="1387"/>
      <c r="D276" s="1301"/>
      <c r="E276" s="1210"/>
      <c r="F276" s="1225"/>
      <c r="G276" s="1225"/>
      <c r="H276" s="1225"/>
      <c r="I276" s="1225"/>
      <c r="J276" s="1225"/>
      <c r="K276" s="1225"/>
      <c r="L276" s="1211"/>
      <c r="M276" s="310"/>
    </row>
    <row r="277" spans="2:13" ht="14.25" customHeight="1" x14ac:dyDescent="0.25">
      <c r="B277" s="1300" t="s">
        <v>93</v>
      </c>
      <c r="C277" s="1387"/>
      <c r="D277" s="1301"/>
      <c r="E277" s="1210"/>
      <c r="F277" s="1225"/>
      <c r="G277" s="1225"/>
      <c r="H277" s="1225"/>
      <c r="I277" s="1225"/>
      <c r="J277" s="1225"/>
      <c r="K277" s="1225"/>
      <c r="L277" s="1211"/>
      <c r="M277" s="310"/>
    </row>
    <row r="278" spans="2:13" ht="14.25" customHeight="1" x14ac:dyDescent="0.25">
      <c r="B278" s="1300" t="s">
        <v>543</v>
      </c>
      <c r="C278" s="1387"/>
      <c r="D278" s="1301"/>
      <c r="E278" s="1210"/>
      <c r="F278" s="1225"/>
      <c r="G278" s="1225"/>
      <c r="H278" s="1225"/>
      <c r="I278" s="1225"/>
      <c r="J278" s="1225"/>
      <c r="K278" s="1225"/>
      <c r="L278" s="1211"/>
      <c r="M278" s="310"/>
    </row>
    <row r="279" spans="2:13" ht="15" customHeight="1" x14ac:dyDescent="0.25">
      <c r="B279" s="1300" t="s">
        <v>581</v>
      </c>
      <c r="C279" s="1387"/>
      <c r="D279" s="1301"/>
      <c r="E279" s="1210"/>
      <c r="F279" s="1225"/>
      <c r="G279" s="1225"/>
      <c r="H279" s="1225"/>
      <c r="I279" s="1225"/>
      <c r="J279" s="1225"/>
      <c r="K279" s="1225"/>
      <c r="L279" s="1211"/>
      <c r="M279" s="310"/>
    </row>
    <row r="280" spans="2:13" ht="14.25" customHeight="1" x14ac:dyDescent="0.25">
      <c r="B280" s="1300" t="s">
        <v>93</v>
      </c>
      <c r="C280" s="1387"/>
      <c r="D280" s="1301"/>
      <c r="E280" s="1210"/>
      <c r="F280" s="1225"/>
      <c r="G280" s="1225"/>
      <c r="H280" s="1225"/>
      <c r="I280" s="1225"/>
      <c r="J280" s="1225"/>
      <c r="K280" s="1225"/>
      <c r="L280" s="1211"/>
      <c r="M280" s="310"/>
    </row>
    <row r="281" spans="2:13" ht="14.25" customHeight="1" x14ac:dyDescent="0.25">
      <c r="B281" s="1300" t="s">
        <v>543</v>
      </c>
      <c r="C281" s="1387"/>
      <c r="D281" s="1301"/>
      <c r="E281" s="1210"/>
      <c r="F281" s="1225"/>
      <c r="G281" s="1225"/>
      <c r="H281" s="1225"/>
      <c r="I281" s="1225"/>
      <c r="J281" s="1225"/>
      <c r="K281" s="1225"/>
      <c r="L281" s="1211"/>
      <c r="M281" s="310"/>
    </row>
    <row r="282" spans="2:13" ht="15" x14ac:dyDescent="0.25">
      <c r="B282" s="126"/>
      <c r="C282" s="126"/>
      <c r="D282" s="126"/>
      <c r="E282" s="126"/>
      <c r="F282" s="126"/>
      <c r="G282" s="126"/>
      <c r="H282" s="126"/>
      <c r="I282" s="126"/>
      <c r="J282" s="126"/>
      <c r="K282" s="126"/>
      <c r="L282" s="126"/>
      <c r="M282" s="126"/>
    </row>
    <row r="283" spans="2:13" ht="15" x14ac:dyDescent="0.25">
      <c r="B283" s="126"/>
      <c r="C283" s="126"/>
      <c r="D283" s="126"/>
      <c r="E283" s="126"/>
      <c r="F283" s="126"/>
      <c r="G283" s="126"/>
      <c r="H283" s="126"/>
      <c r="I283" s="126"/>
      <c r="J283" s="126"/>
      <c r="K283" s="126"/>
      <c r="L283" s="126"/>
      <c r="M283" s="126"/>
    </row>
    <row r="284" spans="2:13" ht="15" x14ac:dyDescent="0.25">
      <c r="B284" s="51" t="s">
        <v>254</v>
      </c>
      <c r="C284" s="49"/>
      <c r="D284" s="49"/>
      <c r="E284" s="49"/>
      <c r="F284" s="49"/>
      <c r="G284" s="49"/>
      <c r="H284" s="49"/>
      <c r="I284" s="49"/>
      <c r="J284" s="49"/>
      <c r="K284" s="49"/>
      <c r="L284" s="49"/>
      <c r="M284" s="56" t="e">
        <f>ThisPage</f>
        <v>#NAME?</v>
      </c>
    </row>
    <row r="285" spans="2:13" ht="18.75" customHeight="1" x14ac:dyDescent="0.25">
      <c r="B285" s="1412" t="s">
        <v>88</v>
      </c>
      <c r="C285" s="1412"/>
      <c r="D285" s="1412"/>
      <c r="E285" s="1412"/>
      <c r="F285" s="1412"/>
      <c r="G285" s="1412"/>
      <c r="H285" s="1412"/>
      <c r="I285" s="1412"/>
      <c r="J285" s="1412"/>
      <c r="K285" s="1412"/>
      <c r="L285" s="1412"/>
      <c r="M285" s="191"/>
    </row>
    <row r="286" spans="2:13" s="811" customFormat="1" ht="14.25" customHeight="1" x14ac:dyDescent="0.25">
      <c r="B286" s="1412"/>
      <c r="C286" s="1412"/>
      <c r="D286" s="1412"/>
      <c r="E286" s="1412"/>
      <c r="F286" s="1412"/>
      <c r="G286" s="1412"/>
      <c r="H286" s="1412"/>
      <c r="I286" s="1412"/>
      <c r="J286" s="1412"/>
      <c r="K286" s="1412"/>
      <c r="L286" s="1412"/>
      <c r="M286" s="198"/>
    </row>
    <row r="287" spans="2:13" ht="15" x14ac:dyDescent="0.25">
      <c r="B287" s="49"/>
      <c r="C287" s="49"/>
      <c r="D287" s="49"/>
      <c r="E287" s="49"/>
      <c r="F287" s="49"/>
      <c r="G287" s="49"/>
      <c r="H287" s="49"/>
      <c r="I287" s="49"/>
      <c r="J287" s="49"/>
      <c r="K287" s="49"/>
      <c r="L287" s="49"/>
      <c r="M287" s="49"/>
    </row>
    <row r="288" spans="2:13" ht="15" x14ac:dyDescent="0.25">
      <c r="B288" s="51" t="s">
        <v>403</v>
      </c>
      <c r="C288" s="49"/>
      <c r="D288" s="49"/>
      <c r="E288" s="49"/>
      <c r="F288" s="49"/>
      <c r="G288" s="49"/>
      <c r="H288" s="49"/>
      <c r="I288" s="49"/>
      <c r="J288" s="49"/>
      <c r="K288" s="49"/>
      <c r="L288" s="49"/>
      <c r="M288" s="56" t="e">
        <f>ThisPage</f>
        <v>#NAME?</v>
      </c>
    </row>
    <row r="289" spans="2:13" ht="28.5" customHeight="1" x14ac:dyDescent="0.25">
      <c r="B289" s="1344" t="s">
        <v>651</v>
      </c>
      <c r="C289" s="1344"/>
      <c r="D289" s="1344"/>
      <c r="E289" s="1344"/>
      <c r="F289" s="1344"/>
      <c r="G289" s="1344"/>
      <c r="H289" s="1344"/>
      <c r="I289" s="1344"/>
      <c r="J289" s="1344"/>
      <c r="K289" s="1344"/>
      <c r="L289" s="1344"/>
      <c r="M289" s="1344"/>
    </row>
    <row r="290" spans="2:13" ht="19.5" customHeight="1" x14ac:dyDescent="0.25">
      <c r="B290" s="777" t="s">
        <v>661</v>
      </c>
      <c r="C290" s="71"/>
      <c r="D290" s="71"/>
      <c r="E290" s="71"/>
      <c r="F290" s="49"/>
      <c r="G290" s="49"/>
      <c r="H290" s="49"/>
      <c r="I290" s="49"/>
      <c r="J290" s="49"/>
      <c r="K290" s="49"/>
      <c r="L290" s="49"/>
      <c r="M290" s="49"/>
    </row>
    <row r="291" spans="2:13" ht="15" x14ac:dyDescent="0.25">
      <c r="B291" s="49"/>
      <c r="C291" s="49"/>
      <c r="D291" s="49"/>
      <c r="E291" s="49"/>
      <c r="F291" s="49"/>
      <c r="G291" s="49"/>
      <c r="H291" s="49"/>
      <c r="I291" s="49"/>
      <c r="J291" s="49"/>
      <c r="K291" s="49"/>
      <c r="L291" s="49"/>
      <c r="M291" s="49"/>
    </row>
    <row r="292" spans="2:13" ht="19.7" customHeight="1" x14ac:dyDescent="0.25">
      <c r="B292" s="1222" t="s">
        <v>708</v>
      </c>
      <c r="C292" s="1222"/>
      <c r="D292" s="1222"/>
      <c r="E292" s="1222"/>
      <c r="F292" s="1222"/>
      <c r="G292" s="1222"/>
      <c r="H292" s="1222"/>
      <c r="I292" s="1222"/>
      <c r="J292" s="1222"/>
      <c r="K292" s="1222"/>
      <c r="L292" s="1222"/>
      <c r="M292" s="66" t="e">
        <f>ThisPage</f>
        <v>#NAME?</v>
      </c>
    </row>
    <row r="293" spans="2:13" ht="15" x14ac:dyDescent="0.25">
      <c r="B293" s="1345" t="s">
        <v>89</v>
      </c>
      <c r="C293" s="1346"/>
      <c r="D293" s="1347"/>
      <c r="E293" s="2254"/>
      <c r="F293" s="2255"/>
      <c r="G293" s="2255"/>
      <c r="H293" s="2255"/>
      <c r="I293" s="2255"/>
      <c r="J293" s="2255"/>
      <c r="K293" s="2255"/>
      <c r="L293" s="2256"/>
      <c r="M293" s="234"/>
    </row>
    <row r="294" spans="2:13" ht="14.25" customHeight="1" x14ac:dyDescent="0.25">
      <c r="B294" s="1348" t="s">
        <v>90</v>
      </c>
      <c r="C294" s="1349"/>
      <c r="D294" s="1350"/>
      <c r="E294" s="2254"/>
      <c r="F294" s="2255"/>
      <c r="G294" s="2255"/>
      <c r="H294" s="2255"/>
      <c r="I294" s="2255"/>
      <c r="J294" s="2255"/>
      <c r="K294" s="2255"/>
      <c r="L294" s="2256"/>
      <c r="M294" s="234"/>
    </row>
    <row r="295" spans="2:13" ht="15" x14ac:dyDescent="0.25">
      <c r="B295" s="1341" t="s">
        <v>91</v>
      </c>
      <c r="C295" s="1342"/>
      <c r="D295" s="1343"/>
      <c r="E295" s="2254"/>
      <c r="F295" s="2255"/>
      <c r="G295" s="2255"/>
      <c r="H295" s="2255"/>
      <c r="I295" s="2255"/>
      <c r="J295" s="2255"/>
      <c r="K295" s="2255"/>
      <c r="L295" s="2256"/>
      <c r="M295" s="234"/>
    </row>
    <row r="296" spans="2:13" ht="15" x14ac:dyDescent="0.25">
      <c r="B296" s="1341" t="s">
        <v>92</v>
      </c>
      <c r="C296" s="1342"/>
      <c r="D296" s="1343"/>
      <c r="E296" s="2254"/>
      <c r="F296" s="2255"/>
      <c r="G296" s="2255"/>
      <c r="H296" s="2255"/>
      <c r="I296" s="2255"/>
      <c r="J296" s="2255"/>
      <c r="K296" s="2255"/>
      <c r="L296" s="2256"/>
      <c r="M296" s="234"/>
    </row>
    <row r="297" spans="2:13" ht="15" x14ac:dyDescent="0.25">
      <c r="B297" s="1341" t="s">
        <v>584</v>
      </c>
      <c r="C297" s="1342"/>
      <c r="D297" s="1343"/>
      <c r="E297" s="2254"/>
      <c r="F297" s="2255"/>
      <c r="G297" s="2255"/>
      <c r="H297" s="2255"/>
      <c r="I297" s="2255"/>
      <c r="J297" s="2255"/>
      <c r="K297" s="2255"/>
      <c r="L297" s="2256"/>
      <c r="M297" s="234"/>
    </row>
    <row r="298" spans="2:13" ht="33" customHeight="1" x14ac:dyDescent="0.25">
      <c r="B298" s="1351" t="s">
        <v>583</v>
      </c>
      <c r="C298" s="1352"/>
      <c r="D298" s="1353"/>
      <c r="E298" s="2254"/>
      <c r="F298" s="2255"/>
      <c r="G298" s="2255"/>
      <c r="H298" s="2255"/>
      <c r="I298" s="2255"/>
      <c r="J298" s="2255"/>
      <c r="K298" s="2255"/>
      <c r="L298" s="2256"/>
      <c r="M298" s="234"/>
    </row>
    <row r="299" spans="2:13" ht="18" customHeight="1" x14ac:dyDescent="0.25">
      <c r="B299" s="1341" t="s">
        <v>585</v>
      </c>
      <c r="C299" s="1342"/>
      <c r="D299" s="1343"/>
      <c r="E299" s="2254"/>
      <c r="F299" s="2255"/>
      <c r="G299" s="2255"/>
      <c r="H299" s="2255"/>
      <c r="I299" s="2255"/>
      <c r="J299" s="2255"/>
      <c r="K299" s="2255"/>
      <c r="L299" s="2256"/>
      <c r="M299" s="234"/>
    </row>
    <row r="300" spans="2:13" ht="29.25" customHeight="1" x14ac:dyDescent="0.25">
      <c r="B300" s="1226" t="s">
        <v>586</v>
      </c>
      <c r="C300" s="1354"/>
      <c r="D300" s="1227"/>
      <c r="E300" s="2254"/>
      <c r="F300" s="2255"/>
      <c r="G300" s="2255"/>
      <c r="H300" s="2255"/>
      <c r="I300" s="2255"/>
      <c r="J300" s="2255"/>
      <c r="K300" s="2255"/>
      <c r="L300" s="2256"/>
      <c r="M300" s="234"/>
    </row>
    <row r="301" spans="2:13" ht="15" x14ac:dyDescent="0.25">
      <c r="B301" s="1341" t="s">
        <v>587</v>
      </c>
      <c r="C301" s="1342"/>
      <c r="D301" s="1343"/>
      <c r="E301" s="2254"/>
      <c r="F301" s="2255"/>
      <c r="G301" s="2255"/>
      <c r="H301" s="2255"/>
      <c r="I301" s="2255"/>
      <c r="J301" s="2255"/>
      <c r="K301" s="2255"/>
      <c r="L301" s="2256"/>
      <c r="M301" s="234"/>
    </row>
    <row r="302" spans="2:13" ht="30.75" customHeight="1" x14ac:dyDescent="0.25">
      <c r="B302" s="1226" t="s">
        <v>586</v>
      </c>
      <c r="C302" s="1354"/>
      <c r="D302" s="1227"/>
      <c r="E302" s="2254"/>
      <c r="F302" s="2255"/>
      <c r="G302" s="2255"/>
      <c r="H302" s="2255"/>
      <c r="I302" s="2255"/>
      <c r="J302" s="2255"/>
      <c r="K302" s="2255"/>
      <c r="L302" s="2256"/>
      <c r="M302" s="234"/>
    </row>
    <row r="303" spans="2:13" ht="15" x14ac:dyDescent="0.25">
      <c r="B303" s="72"/>
      <c r="C303" s="72"/>
      <c r="D303" s="72"/>
      <c r="E303" s="72"/>
      <c r="F303" s="72"/>
      <c r="G303" s="72"/>
      <c r="H303" s="72"/>
      <c r="I303" s="72"/>
      <c r="J303" s="72"/>
      <c r="K303" s="72"/>
      <c r="L303" s="72"/>
      <c r="M303" s="72"/>
    </row>
    <row r="304" spans="2:13" ht="15" x14ac:dyDescent="0.25">
      <c r="B304" s="51" t="s">
        <v>402</v>
      </c>
      <c r="C304" s="49"/>
      <c r="D304" s="49"/>
      <c r="E304" s="49"/>
      <c r="F304" s="49"/>
      <c r="G304" s="49"/>
      <c r="H304" s="49"/>
      <c r="I304" s="49"/>
      <c r="J304" s="49"/>
      <c r="K304" s="49"/>
      <c r="L304" s="49"/>
      <c r="M304" s="56" t="e">
        <f>ThisPage</f>
        <v>#NAME?</v>
      </c>
    </row>
    <row r="305" spans="1:14" ht="21.75" customHeight="1" x14ac:dyDescent="0.25">
      <c r="B305" s="1344" t="s">
        <v>381</v>
      </c>
      <c r="C305" s="1344"/>
      <c r="D305" s="1344"/>
      <c r="E305" s="1344"/>
      <c r="F305" s="1344"/>
      <c r="G305" s="1344"/>
      <c r="H305" s="1344"/>
      <c r="I305" s="1344"/>
      <c r="J305" s="1344"/>
      <c r="K305" s="1344"/>
      <c r="L305" s="1344"/>
      <c r="M305" s="1344"/>
    </row>
    <row r="306" spans="1:14" x14ac:dyDescent="0.25">
      <c r="B306" s="1344"/>
      <c r="C306" s="1344"/>
      <c r="D306" s="1344"/>
      <c r="E306" s="1344"/>
      <c r="F306" s="1344"/>
      <c r="G306" s="1344"/>
      <c r="H306" s="1344"/>
      <c r="I306" s="1344"/>
      <c r="J306" s="1344"/>
      <c r="K306" s="1344"/>
      <c r="L306" s="1344"/>
      <c r="M306" s="1344"/>
    </row>
    <row r="307" spans="1:14" ht="15" x14ac:dyDescent="0.25">
      <c r="B307" s="49"/>
      <c r="C307" s="49"/>
      <c r="D307" s="49"/>
      <c r="E307" s="49"/>
      <c r="F307" s="49"/>
      <c r="G307" s="49"/>
      <c r="H307" s="49"/>
      <c r="I307" s="49"/>
      <c r="J307" s="49"/>
      <c r="K307" s="49"/>
      <c r="L307" s="49"/>
      <c r="M307" s="49"/>
    </row>
    <row r="308" spans="1:14" s="42" customFormat="1" ht="19.7" customHeight="1" x14ac:dyDescent="0.25">
      <c r="A308" s="146"/>
      <c r="B308" s="1222" t="s">
        <v>713</v>
      </c>
      <c r="C308" s="1222"/>
      <c r="D308" s="1222"/>
      <c r="E308" s="1222"/>
      <c r="F308" s="1222"/>
      <c r="G308" s="1222"/>
      <c r="H308" s="1222"/>
      <c r="I308" s="1222"/>
      <c r="J308" s="1222"/>
      <c r="K308" s="1222"/>
      <c r="L308" s="1269"/>
      <c r="M308" s="66" t="e">
        <f>ThisPage</f>
        <v>#NAME?</v>
      </c>
      <c r="N308" s="352"/>
    </row>
    <row r="309" spans="1:14" ht="15" x14ac:dyDescent="0.25">
      <c r="B309" s="1297"/>
      <c r="C309" s="1254"/>
      <c r="D309" s="297" t="s">
        <v>43</v>
      </c>
      <c r="E309" s="297" t="s">
        <v>42</v>
      </c>
      <c r="F309" s="297" t="s">
        <v>443</v>
      </c>
      <c r="G309" s="1297" t="s">
        <v>41</v>
      </c>
      <c r="H309" s="1254"/>
      <c r="I309" s="297" t="s">
        <v>39</v>
      </c>
      <c r="J309" s="1297" t="s">
        <v>519</v>
      </c>
      <c r="K309" s="2232"/>
      <c r="L309" s="2232"/>
      <c r="M309" s="160"/>
      <c r="N309" s="174"/>
    </row>
    <row r="310" spans="1:14" ht="15" x14ac:dyDescent="0.25">
      <c r="B310" s="2248" t="s">
        <v>485</v>
      </c>
      <c r="C310" s="2249"/>
      <c r="D310" s="311">
        <f>'FY 2020'!W199</f>
        <v>338</v>
      </c>
      <c r="E310" s="311">
        <f>'FY 2020'!W198</f>
        <v>141</v>
      </c>
      <c r="F310" s="311">
        <f>'FY 2020'!W195</f>
        <v>2</v>
      </c>
      <c r="G310" s="1312">
        <f>'FY 2020'!W194</f>
        <v>0</v>
      </c>
      <c r="H310" s="1313"/>
      <c r="I310" s="311">
        <f>'FY 2020'!W193</f>
        <v>0</v>
      </c>
      <c r="J310" s="1312">
        <f>'FY 2020'!W200</f>
        <v>481</v>
      </c>
      <c r="K310" s="2244"/>
      <c r="L310" s="1313"/>
      <c r="M310" s="174"/>
      <c r="N310" s="174"/>
    </row>
    <row r="311" spans="1:14" ht="24" customHeight="1" x14ac:dyDescent="0.25">
      <c r="B311" s="2252" t="s">
        <v>492</v>
      </c>
      <c r="C311" s="2253"/>
      <c r="D311" s="311">
        <v>487</v>
      </c>
      <c r="E311" s="311">
        <v>145</v>
      </c>
      <c r="F311" s="311">
        <v>0</v>
      </c>
      <c r="G311" s="1312">
        <v>0</v>
      </c>
      <c r="H311" s="1313"/>
      <c r="I311" s="311">
        <v>0</v>
      </c>
      <c r="J311" s="1312">
        <v>632</v>
      </c>
      <c r="K311" s="2244"/>
      <c r="L311" s="1313"/>
      <c r="M311" s="174"/>
      <c r="N311" s="174"/>
    </row>
    <row r="312" spans="1:14" ht="32.25" customHeight="1" x14ac:dyDescent="0.25">
      <c r="B312" s="1661" t="s">
        <v>491</v>
      </c>
      <c r="C312" s="1661"/>
      <c r="D312" s="296" t="s">
        <v>1</v>
      </c>
      <c r="E312" s="1223" t="s">
        <v>485</v>
      </c>
      <c r="F312" s="1223"/>
      <c r="G312" s="2250" t="s">
        <v>492</v>
      </c>
      <c r="H312" s="2251"/>
      <c r="I312" s="298" t="s">
        <v>636</v>
      </c>
      <c r="J312" s="2241" t="s">
        <v>663</v>
      </c>
      <c r="K312" s="2242"/>
      <c r="L312" s="2243"/>
      <c r="M312" s="174"/>
      <c r="N312" s="174"/>
    </row>
    <row r="313" spans="1:14" ht="34.5" customHeight="1" x14ac:dyDescent="0.25">
      <c r="B313" s="2166" t="s">
        <v>517</v>
      </c>
      <c r="C313" s="2167"/>
      <c r="D313" s="311" t="s">
        <v>588</v>
      </c>
      <c r="E313" s="1312">
        <f>'FY 2020'!W196</f>
        <v>2</v>
      </c>
      <c r="F313" s="1313"/>
      <c r="G313" s="1312">
        <v>0</v>
      </c>
      <c r="H313" s="1313"/>
      <c r="I313" s="741"/>
      <c r="J313" s="2245"/>
      <c r="K313" s="2246"/>
      <c r="L313" s="2247"/>
      <c r="M313" s="174"/>
      <c r="N313" s="174"/>
    </row>
    <row r="314" spans="1:14" ht="24" customHeight="1" x14ac:dyDescent="0.25">
      <c r="B314" s="2168" t="s">
        <v>518</v>
      </c>
      <c r="C314" s="2168"/>
      <c r="D314" s="311" t="s">
        <v>588</v>
      </c>
      <c r="E314" s="1312">
        <f>'FY 2020'!W193</f>
        <v>0</v>
      </c>
      <c r="F314" s="1313"/>
      <c r="G314" s="1312">
        <v>0</v>
      </c>
      <c r="H314" s="1313"/>
      <c r="I314" s="343">
        <v>0</v>
      </c>
      <c r="J314" s="1312"/>
      <c r="K314" s="2244"/>
      <c r="L314" s="1313"/>
      <c r="M314" s="174"/>
      <c r="N314" s="174"/>
    </row>
    <row r="315" spans="1:14" ht="15" x14ac:dyDescent="0.25">
      <c r="B315" s="49"/>
      <c r="C315" s="49"/>
      <c r="D315" s="49"/>
      <c r="E315" s="49"/>
      <c r="F315" s="49"/>
      <c r="G315" s="49"/>
      <c r="H315" s="49"/>
      <c r="I315" s="49"/>
      <c r="J315" s="49"/>
      <c r="K315" s="49"/>
      <c r="L315" s="49"/>
      <c r="M315" s="49"/>
    </row>
    <row r="316" spans="1:14" ht="15" x14ac:dyDescent="0.25">
      <c r="B316" s="51" t="s">
        <v>718</v>
      </c>
      <c r="C316" s="49"/>
      <c r="D316" s="49"/>
      <c r="E316" s="49"/>
      <c r="F316" s="49"/>
      <c r="G316" s="49"/>
      <c r="H316" s="49"/>
      <c r="I316" s="49"/>
      <c r="J316" s="49"/>
      <c r="K316" s="49"/>
      <c r="L316" s="49"/>
      <c r="M316" s="56" t="e">
        <f>ThisPage</f>
        <v>#NAME?</v>
      </c>
    </row>
    <row r="317" spans="1:14" ht="18" customHeight="1" x14ac:dyDescent="0.25">
      <c r="B317" s="1304" t="s">
        <v>444</v>
      </c>
      <c r="C317" s="1304"/>
      <c r="D317" s="1304"/>
      <c r="E317" s="1304"/>
      <c r="F317" s="1304"/>
      <c r="G317" s="1304"/>
      <c r="H317" s="1304"/>
      <c r="I317" s="1304"/>
      <c r="J317" s="1304"/>
      <c r="K317" s="1304"/>
      <c r="L317" s="1304"/>
      <c r="M317" s="49"/>
    </row>
    <row r="318" spans="1:14" ht="15" x14ac:dyDescent="0.25">
      <c r="B318" s="49"/>
      <c r="C318" s="49"/>
      <c r="D318" s="49"/>
      <c r="E318" s="49"/>
      <c r="F318" s="49"/>
      <c r="G318" s="49"/>
      <c r="H318" s="49"/>
      <c r="I318" s="49"/>
      <c r="J318" s="49"/>
      <c r="K318" s="49"/>
      <c r="L318" s="49"/>
      <c r="M318" s="49"/>
    </row>
    <row r="319" spans="1:14" ht="19.7" customHeight="1" x14ac:dyDescent="0.25">
      <c r="B319" s="1222" t="s">
        <v>715</v>
      </c>
      <c r="C319" s="1222"/>
      <c r="D319" s="1222"/>
      <c r="E319" s="1222"/>
      <c r="F319" s="1222"/>
      <c r="G319" s="1222"/>
      <c r="H319" s="1222"/>
      <c r="I319" s="1222"/>
      <c r="J319" s="1222"/>
      <c r="K319" s="1222"/>
      <c r="L319" s="1222"/>
      <c r="M319" s="66" t="e">
        <f>ThisPage</f>
        <v>#NAME?</v>
      </c>
    </row>
    <row r="320" spans="1:14" ht="29.25" customHeight="1" x14ac:dyDescent="0.25">
      <c r="B320" s="209" t="s">
        <v>97</v>
      </c>
      <c r="C320" s="1300" t="s">
        <v>96</v>
      </c>
      <c r="D320" s="1301"/>
      <c r="E320" s="1300" t="s">
        <v>95</v>
      </c>
      <c r="F320" s="1301"/>
      <c r="G320" s="1226" t="s">
        <v>710</v>
      </c>
      <c r="H320" s="1354"/>
      <c r="I320" s="1354"/>
      <c r="J320" s="1227"/>
      <c r="K320" s="1318" t="s">
        <v>94</v>
      </c>
      <c r="L320" s="1320"/>
      <c r="M320" s="193"/>
    </row>
    <row r="321" spans="2:13" ht="15" x14ac:dyDescent="0.25">
      <c r="B321" s="74"/>
      <c r="C321" s="1294"/>
      <c r="D321" s="1257"/>
      <c r="E321" s="1294"/>
      <c r="F321" s="1257"/>
      <c r="G321" s="1294"/>
      <c r="H321" s="1256"/>
      <c r="I321" s="1256"/>
      <c r="J321" s="1257"/>
      <c r="K321" s="1294"/>
      <c r="L321" s="1257"/>
      <c r="M321" s="71"/>
    </row>
    <row r="322" spans="2:13" ht="15" x14ac:dyDescent="0.25">
      <c r="B322" s="74"/>
      <c r="C322" s="1294"/>
      <c r="D322" s="1257"/>
      <c r="E322" s="1294"/>
      <c r="F322" s="1257"/>
      <c r="G322" s="1294"/>
      <c r="H322" s="1256"/>
      <c r="I322" s="1256"/>
      <c r="J322" s="1257"/>
      <c r="K322" s="1294"/>
      <c r="L322" s="1257"/>
      <c r="M322" s="71"/>
    </row>
    <row r="323" spans="2:13" ht="15" x14ac:dyDescent="0.25">
      <c r="B323" s="74"/>
      <c r="C323" s="1294"/>
      <c r="D323" s="1257"/>
      <c r="E323" s="1294"/>
      <c r="F323" s="1257"/>
      <c r="G323" s="1294"/>
      <c r="H323" s="1256"/>
      <c r="I323" s="1256"/>
      <c r="J323" s="1257"/>
      <c r="K323" s="1294"/>
      <c r="L323" s="1257"/>
      <c r="M323" s="71"/>
    </row>
    <row r="324" spans="2:13" ht="15" x14ac:dyDescent="0.25">
      <c r="B324" s="74"/>
      <c r="C324" s="1294"/>
      <c r="D324" s="1257"/>
      <c r="E324" s="1294"/>
      <c r="F324" s="1257"/>
      <c r="G324" s="1294"/>
      <c r="H324" s="1256"/>
      <c r="I324" s="1256"/>
      <c r="J324" s="1257"/>
      <c r="K324" s="1294"/>
      <c r="L324" s="1257"/>
      <c r="M324" s="71"/>
    </row>
    <row r="325" spans="2:13" ht="15" x14ac:dyDescent="0.25">
      <c r="B325" s="74"/>
      <c r="C325" s="1294"/>
      <c r="D325" s="1257"/>
      <c r="E325" s="1294"/>
      <c r="F325" s="1257"/>
      <c r="G325" s="1294"/>
      <c r="H325" s="1256"/>
      <c r="I325" s="1256"/>
      <c r="J325" s="1257"/>
      <c r="K325" s="1294"/>
      <c r="L325" s="1257"/>
      <c r="M325" s="71"/>
    </row>
    <row r="326" spans="2:13" ht="15" x14ac:dyDescent="0.25">
      <c r="B326" s="49"/>
      <c r="C326" s="49"/>
      <c r="D326" s="49"/>
      <c r="E326" s="49"/>
      <c r="F326" s="49"/>
      <c r="G326" s="49"/>
      <c r="H326" s="49"/>
      <c r="I326" s="49"/>
      <c r="J326" s="49"/>
      <c r="K326" s="49"/>
      <c r="L326" s="49"/>
      <c r="M326" s="49"/>
    </row>
    <row r="327" spans="2:13" ht="5.25" customHeight="1" x14ac:dyDescent="0.25">
      <c r="B327" s="49"/>
      <c r="C327" s="49"/>
      <c r="D327" s="49"/>
      <c r="E327" s="49"/>
      <c r="F327" s="49"/>
      <c r="G327" s="49"/>
      <c r="H327" s="49"/>
      <c r="I327" s="49"/>
      <c r="J327" s="49"/>
      <c r="K327" s="49"/>
      <c r="L327" s="49"/>
      <c r="M327" s="49"/>
    </row>
    <row r="328" spans="2:13" ht="15" x14ac:dyDescent="0.25">
      <c r="B328" s="51" t="s">
        <v>401</v>
      </c>
      <c r="C328" s="49"/>
      <c r="D328" s="49"/>
      <c r="E328" s="49"/>
      <c r="F328" s="49"/>
      <c r="G328" s="49"/>
      <c r="H328" s="49"/>
      <c r="I328" s="49"/>
      <c r="J328" s="49"/>
      <c r="K328" s="49"/>
      <c r="L328" s="49"/>
      <c r="M328" s="56" t="e">
        <f>ThisPage</f>
        <v>#NAME?</v>
      </c>
    </row>
    <row r="329" spans="2:13" ht="18" customHeight="1" x14ac:dyDescent="0.25">
      <c r="B329" s="1412" t="s">
        <v>319</v>
      </c>
      <c r="C329" s="1412"/>
      <c r="D329" s="1412"/>
      <c r="E329" s="1412"/>
      <c r="F329" s="1412"/>
      <c r="G329" s="1412"/>
      <c r="H329" s="1412"/>
      <c r="I329" s="1412"/>
      <c r="J329" s="1412"/>
      <c r="K329" s="1412"/>
      <c r="L329" s="1412"/>
      <c r="M329" s="191"/>
    </row>
    <row r="330" spans="2:13" ht="14.25" customHeight="1" x14ac:dyDescent="0.25">
      <c r="B330" s="1412"/>
      <c r="C330" s="1412"/>
      <c r="D330" s="1412"/>
      <c r="E330" s="1412"/>
      <c r="F330" s="1412"/>
      <c r="G330" s="1412"/>
      <c r="H330" s="1412"/>
      <c r="I330" s="1412"/>
      <c r="J330" s="1412"/>
      <c r="K330" s="1412"/>
      <c r="L330" s="1412"/>
      <c r="M330" s="191"/>
    </row>
    <row r="331" spans="2:13" ht="15" x14ac:dyDescent="0.25">
      <c r="B331" s="49"/>
      <c r="C331" s="49"/>
      <c r="D331" s="49"/>
      <c r="E331" s="49"/>
      <c r="F331" s="49"/>
      <c r="G331" s="49"/>
      <c r="H331" s="49"/>
      <c r="I331" s="49"/>
      <c r="J331" s="49"/>
      <c r="K331" s="49"/>
      <c r="L331" s="49"/>
      <c r="M331" s="49"/>
    </row>
    <row r="332" spans="2:13" ht="19.7" customHeight="1" x14ac:dyDescent="0.25">
      <c r="B332" s="1222" t="s">
        <v>719</v>
      </c>
      <c r="C332" s="1222"/>
      <c r="D332" s="1222"/>
      <c r="E332" s="1222"/>
      <c r="F332" s="1222"/>
      <c r="G332" s="1222"/>
      <c r="H332" s="1222"/>
      <c r="I332" s="1222"/>
      <c r="J332" s="1222"/>
      <c r="K332" s="1222"/>
      <c r="L332" s="1222"/>
      <c r="M332" s="66" t="e">
        <f>ThisPage</f>
        <v>#NAME?</v>
      </c>
    </row>
    <row r="333" spans="2:13" ht="15" x14ac:dyDescent="0.25">
      <c r="B333" s="1300" t="s">
        <v>78</v>
      </c>
      <c r="C333" s="1301"/>
      <c r="D333" s="1300" t="s">
        <v>99</v>
      </c>
      <c r="E333" s="1301"/>
      <c r="F333" s="1300" t="s">
        <v>91</v>
      </c>
      <c r="G333" s="1387"/>
      <c r="H333" s="1387"/>
      <c r="I333" s="1301"/>
      <c r="J333" s="272" t="s">
        <v>98</v>
      </c>
      <c r="K333" s="272"/>
      <c r="L333" s="272"/>
      <c r="M333" s="153"/>
    </row>
    <row r="334" spans="2:13" ht="15" x14ac:dyDescent="0.25">
      <c r="B334" s="2238" t="s">
        <v>548</v>
      </c>
      <c r="C334" s="2239"/>
      <c r="D334" s="2211"/>
      <c r="E334" s="2213"/>
      <c r="F334" s="2211"/>
      <c r="G334" s="2212"/>
      <c r="H334" s="2212"/>
      <c r="I334" s="2213"/>
      <c r="J334" s="2211"/>
      <c r="K334" s="2212"/>
      <c r="L334" s="2213"/>
      <c r="M334" s="312"/>
    </row>
    <row r="335" spans="2:13" ht="15" x14ac:dyDescent="0.25">
      <c r="B335" s="2238" t="s">
        <v>247</v>
      </c>
      <c r="C335" s="2239"/>
      <c r="D335" s="2211"/>
      <c r="E335" s="2213"/>
      <c r="F335" s="2211"/>
      <c r="G335" s="2212"/>
      <c r="H335" s="2212"/>
      <c r="I335" s="2213"/>
      <c r="J335" s="2211"/>
      <c r="K335" s="2212"/>
      <c r="L335" s="2213"/>
      <c r="M335" s="312"/>
    </row>
    <row r="336" spans="2:13" ht="15" x14ac:dyDescent="0.25">
      <c r="B336" s="2238" t="s">
        <v>248</v>
      </c>
      <c r="C336" s="2239"/>
      <c r="D336" s="2211"/>
      <c r="E336" s="2213"/>
      <c r="F336" s="2211"/>
      <c r="G336" s="2212"/>
      <c r="H336" s="2212"/>
      <c r="I336" s="2213"/>
      <c r="J336" s="2211"/>
      <c r="K336" s="2212"/>
      <c r="L336" s="2213"/>
      <c r="M336" s="312"/>
    </row>
    <row r="337" spans="2:13" ht="15" x14ac:dyDescent="0.25">
      <c r="B337" s="2238" t="s">
        <v>249</v>
      </c>
      <c r="C337" s="2239"/>
      <c r="D337" s="2211"/>
      <c r="E337" s="2213"/>
      <c r="F337" s="2211"/>
      <c r="G337" s="2212"/>
      <c r="H337" s="2212"/>
      <c r="I337" s="2213"/>
      <c r="J337" s="2211"/>
      <c r="K337" s="2212"/>
      <c r="L337" s="2213"/>
      <c r="M337" s="312"/>
    </row>
    <row r="338" spans="2:13" ht="15" x14ac:dyDescent="0.25">
      <c r="B338" s="2238" t="s">
        <v>250</v>
      </c>
      <c r="C338" s="2239"/>
      <c r="D338" s="2211"/>
      <c r="E338" s="2213"/>
      <c r="F338" s="2211"/>
      <c r="G338" s="2212"/>
      <c r="H338" s="2212"/>
      <c r="I338" s="2213"/>
      <c r="J338" s="2211"/>
      <c r="K338" s="2212"/>
      <c r="L338" s="2213"/>
      <c r="M338" s="312"/>
    </row>
    <row r="339" spans="2:13" ht="15" x14ac:dyDescent="0.25">
      <c r="B339" s="49"/>
      <c r="C339" s="49"/>
      <c r="D339" s="49"/>
      <c r="E339" s="49"/>
      <c r="F339" s="49"/>
      <c r="G339" s="49"/>
      <c r="H339" s="49"/>
      <c r="I339" s="49"/>
      <c r="J339" s="49"/>
      <c r="K339" s="49"/>
      <c r="L339" s="49"/>
      <c r="M339" s="49"/>
    </row>
    <row r="340" spans="2:13" ht="15" x14ac:dyDescent="0.25">
      <c r="B340" s="51" t="s">
        <v>400</v>
      </c>
      <c r="C340" s="49"/>
      <c r="D340" s="49"/>
      <c r="E340" s="49"/>
      <c r="F340" s="49"/>
      <c r="G340" s="49"/>
      <c r="H340" s="49"/>
      <c r="I340" s="49"/>
      <c r="J340" s="49"/>
      <c r="K340" s="49"/>
      <c r="L340" s="49"/>
      <c r="M340" s="52" t="e">
        <f>ThisPage</f>
        <v>#NAME?</v>
      </c>
    </row>
    <row r="341" spans="2:13" ht="39.75" customHeight="1" x14ac:dyDescent="0.25">
      <c r="B341" s="2240" t="s">
        <v>379</v>
      </c>
      <c r="C341" s="2240"/>
      <c r="D341" s="2240"/>
      <c r="E341" s="2240"/>
      <c r="F341" s="2240"/>
      <c r="G341" s="2240"/>
      <c r="H341" s="2240"/>
      <c r="I341" s="2240"/>
      <c r="J341" s="2240"/>
      <c r="K341" s="2240"/>
      <c r="L341" s="2240"/>
      <c r="M341" s="134"/>
    </row>
    <row r="342" spans="2:13" ht="15.75" customHeight="1" x14ac:dyDescent="0.25">
      <c r="B342" s="1222" t="s">
        <v>720</v>
      </c>
      <c r="C342" s="1222"/>
      <c r="D342" s="1222"/>
      <c r="E342" s="1222"/>
      <c r="F342" s="1222"/>
      <c r="G342" s="1222"/>
      <c r="H342" s="1222"/>
      <c r="I342" s="1222"/>
      <c r="J342" s="1222"/>
      <c r="K342" s="1222"/>
      <c r="L342" s="1222"/>
      <c r="M342" s="49"/>
    </row>
    <row r="343" spans="2:13" ht="22.5" customHeight="1" x14ac:dyDescent="0.25">
      <c r="B343" s="1416" t="s">
        <v>101</v>
      </c>
      <c r="C343" s="1596"/>
      <c r="D343" s="1297" t="s">
        <v>102</v>
      </c>
      <c r="E343" s="2232"/>
      <c r="F343" s="2232"/>
      <c r="G343" s="2232"/>
      <c r="H343" s="2232"/>
      <c r="I343" s="2232"/>
      <c r="J343" s="1254"/>
      <c r="K343" s="111" t="s">
        <v>100</v>
      </c>
      <c r="L343" s="271" t="s">
        <v>103</v>
      </c>
      <c r="M343" s="160"/>
    </row>
    <row r="344" spans="2:13" ht="15" x14ac:dyDescent="0.25">
      <c r="B344" s="1294"/>
      <c r="C344" s="1257"/>
      <c r="D344" s="1294"/>
      <c r="E344" s="1256"/>
      <c r="F344" s="1256"/>
      <c r="G344" s="1256"/>
      <c r="H344" s="1256"/>
      <c r="I344" s="1256"/>
      <c r="J344" s="1257"/>
      <c r="K344" s="158"/>
      <c r="L344" s="158"/>
      <c r="M344" s="71"/>
    </row>
    <row r="345" spans="2:13" ht="15" x14ac:dyDescent="0.25">
      <c r="B345" s="1294"/>
      <c r="C345" s="1257"/>
      <c r="D345" s="1294"/>
      <c r="E345" s="1256"/>
      <c r="F345" s="1256"/>
      <c r="G345" s="1256"/>
      <c r="H345" s="1256"/>
      <c r="I345" s="1256"/>
      <c r="J345" s="1257"/>
      <c r="K345" s="158"/>
      <c r="L345" s="158"/>
      <c r="M345" s="71"/>
    </row>
    <row r="346" spans="2:13" ht="15" x14ac:dyDescent="0.25">
      <c r="B346" s="1294"/>
      <c r="C346" s="1257"/>
      <c r="D346" s="1294"/>
      <c r="E346" s="1256"/>
      <c r="F346" s="1256"/>
      <c r="G346" s="1256"/>
      <c r="H346" s="1256"/>
      <c r="I346" s="1256"/>
      <c r="J346" s="1257"/>
      <c r="K346" s="158"/>
      <c r="L346" s="158"/>
      <c r="M346" s="71"/>
    </row>
    <row r="347" spans="2:13" ht="15" x14ac:dyDescent="0.25">
      <c r="B347" s="1294"/>
      <c r="C347" s="1257"/>
      <c r="D347" s="1294"/>
      <c r="E347" s="1256"/>
      <c r="F347" s="1256"/>
      <c r="G347" s="1256"/>
      <c r="H347" s="1256"/>
      <c r="I347" s="1256"/>
      <c r="J347" s="1257"/>
      <c r="K347" s="158"/>
      <c r="L347" s="158"/>
      <c r="M347" s="71"/>
    </row>
    <row r="348" spans="2:13" ht="15" x14ac:dyDescent="0.25">
      <c r="B348" s="1294"/>
      <c r="C348" s="1257"/>
      <c r="D348" s="1294"/>
      <c r="E348" s="1256"/>
      <c r="F348" s="1256"/>
      <c r="G348" s="1256"/>
      <c r="H348" s="1256"/>
      <c r="I348" s="1256"/>
      <c r="J348" s="1257"/>
      <c r="K348" s="158"/>
      <c r="L348" s="158"/>
      <c r="M348" s="71"/>
    </row>
    <row r="349" spans="2:13" ht="15" x14ac:dyDescent="0.25">
      <c r="B349" s="49"/>
      <c r="C349" s="49"/>
      <c r="D349" s="49"/>
      <c r="E349" s="49"/>
      <c r="F349" s="49"/>
      <c r="G349" s="49"/>
      <c r="H349" s="49"/>
      <c r="I349" s="49"/>
      <c r="J349" s="49"/>
      <c r="K349" s="49"/>
      <c r="L349" s="49"/>
      <c r="M349" s="150"/>
    </row>
    <row r="350" spans="2:13" ht="15" x14ac:dyDescent="0.25">
      <c r="B350" s="51" t="s">
        <v>886</v>
      </c>
      <c r="C350" s="49"/>
      <c r="D350" s="49"/>
      <c r="E350" s="49"/>
      <c r="F350" s="49"/>
      <c r="G350" s="49"/>
      <c r="H350" s="49"/>
      <c r="I350" s="49"/>
      <c r="J350" s="49"/>
      <c r="K350" s="49"/>
      <c r="L350" s="49"/>
      <c r="M350" s="56" t="e">
        <f>ThisPage</f>
        <v>#NAME?</v>
      </c>
    </row>
    <row r="351" spans="2:13" ht="30" customHeight="1" x14ac:dyDescent="0.25">
      <c r="B351" s="1412" t="s">
        <v>859</v>
      </c>
      <c r="C351" s="1412"/>
      <c r="D351" s="1412"/>
      <c r="E351" s="1412"/>
      <c r="F351" s="1412"/>
      <c r="G351" s="1412"/>
      <c r="H351" s="1412"/>
      <c r="I351" s="1412"/>
      <c r="J351" s="1412"/>
      <c r="K351" s="1412"/>
      <c r="L351" s="1412"/>
      <c r="M351" s="134"/>
    </row>
    <row r="352" spans="2:13" ht="27" customHeight="1" x14ac:dyDescent="0.25">
      <c r="B352" s="1450" t="s">
        <v>858</v>
      </c>
      <c r="C352" s="1450"/>
      <c r="D352" s="1450"/>
      <c r="E352" s="1450"/>
      <c r="F352" s="1450"/>
      <c r="G352" s="1450"/>
      <c r="H352" s="1450"/>
      <c r="I352" s="1450"/>
      <c r="J352" s="1450"/>
      <c r="K352" s="1450"/>
      <c r="L352" s="1450"/>
      <c r="M352" s="134"/>
    </row>
    <row r="353" spans="2:13" ht="15" x14ac:dyDescent="0.25">
      <c r="B353" s="1222" t="s">
        <v>887</v>
      </c>
      <c r="C353" s="1222"/>
      <c r="D353" s="1222"/>
      <c r="E353" s="1222"/>
      <c r="F353" s="1222"/>
      <c r="G353" s="1222"/>
      <c r="H353" s="1222"/>
      <c r="I353" s="1222"/>
      <c r="J353" s="1222"/>
      <c r="K353" s="1222"/>
      <c r="L353" s="1222"/>
      <c r="M353" s="150"/>
    </row>
    <row r="354" spans="2:13" ht="30" customHeight="1" x14ac:dyDescent="0.25">
      <c r="B354" s="1451" t="s">
        <v>860</v>
      </c>
      <c r="C354" s="1452"/>
      <c r="D354" s="1452"/>
      <c r="E354" s="1453"/>
      <c r="F354" s="1238" t="s">
        <v>550</v>
      </c>
      <c r="G354" s="1239"/>
      <c r="H354" s="1239"/>
      <c r="I354" s="1239"/>
      <c r="J354" s="1239"/>
      <c r="K354" s="1239"/>
      <c r="L354" s="1279"/>
      <c r="M354" s="71"/>
    </row>
    <row r="355" spans="2:13" ht="17.100000000000001" customHeight="1" x14ac:dyDescent="0.25">
      <c r="B355" s="1359"/>
      <c r="C355" s="1360"/>
      <c r="D355" s="1360"/>
      <c r="E355" s="1361"/>
      <c r="F355" s="155"/>
      <c r="G355" s="156"/>
      <c r="H355" s="156"/>
      <c r="I355" s="156"/>
      <c r="J355" s="156"/>
      <c r="K355" s="156"/>
      <c r="L355" s="157"/>
      <c r="M355" s="71"/>
    </row>
    <row r="356" spans="2:13" ht="19.7" customHeight="1" x14ac:dyDescent="0.25">
      <c r="B356" s="1359"/>
      <c r="C356" s="1360"/>
      <c r="D356" s="1360"/>
      <c r="E356" s="1361"/>
      <c r="F356" s="155"/>
      <c r="G356" s="156"/>
      <c r="H356" s="156"/>
      <c r="I356" s="156"/>
      <c r="J356" s="156"/>
      <c r="K356" s="156"/>
      <c r="L356" s="157"/>
      <c r="M356" s="71"/>
    </row>
    <row r="357" spans="2:13" ht="19.7" customHeight="1" x14ac:dyDescent="0.25">
      <c r="B357" s="1359"/>
      <c r="C357" s="1360"/>
      <c r="D357" s="1360"/>
      <c r="E357" s="1361"/>
      <c r="F357" s="155"/>
      <c r="G357" s="156"/>
      <c r="H357" s="156"/>
      <c r="I357" s="156"/>
      <c r="J357" s="156"/>
      <c r="K357" s="156"/>
      <c r="L357" s="157"/>
      <c r="M357" s="71"/>
    </row>
    <row r="358" spans="2:13" ht="17.100000000000001" customHeight="1" x14ac:dyDescent="0.25">
      <c r="B358" s="1359"/>
      <c r="C358" s="1360"/>
      <c r="D358" s="1360"/>
      <c r="E358" s="1361"/>
      <c r="F358" s="1294"/>
      <c r="G358" s="1256"/>
      <c r="H358" s="1256"/>
      <c r="I358" s="1256"/>
      <c r="J358" s="1256"/>
      <c r="K358" s="1256"/>
      <c r="L358" s="1257"/>
      <c r="M358" s="71"/>
    </row>
    <row r="359" spans="2:13" ht="15" x14ac:dyDescent="0.25">
      <c r="B359" s="49"/>
      <c r="C359" s="49"/>
      <c r="D359" s="49"/>
      <c r="E359" s="49"/>
      <c r="F359" s="49"/>
      <c r="G359" s="49"/>
      <c r="H359" s="49"/>
      <c r="I359" s="49"/>
      <c r="J359" s="49"/>
      <c r="K359" s="49"/>
      <c r="L359" s="49"/>
      <c r="M359" s="150"/>
    </row>
    <row r="360" spans="2:13" ht="15" x14ac:dyDescent="0.25">
      <c r="B360" s="49"/>
      <c r="C360" s="49"/>
      <c r="D360" s="49"/>
      <c r="E360" s="49"/>
      <c r="F360" s="49"/>
      <c r="G360" s="49"/>
      <c r="H360" s="49"/>
      <c r="I360" s="49"/>
      <c r="J360" s="49"/>
      <c r="K360" s="49"/>
      <c r="L360" s="49"/>
      <c r="M360" s="150"/>
    </row>
    <row r="361" spans="2:13" ht="3" customHeight="1" x14ac:dyDescent="0.25">
      <c r="B361" s="49"/>
      <c r="C361" s="49"/>
      <c r="D361" s="49"/>
      <c r="E361" s="49"/>
      <c r="F361" s="49"/>
      <c r="G361" s="49"/>
      <c r="H361" s="49"/>
      <c r="I361" s="49"/>
      <c r="J361" s="49"/>
      <c r="K361" s="49"/>
      <c r="L361" s="49"/>
      <c r="M361" s="49"/>
    </row>
    <row r="362" spans="2:13" ht="15" x14ac:dyDescent="0.25">
      <c r="B362" s="51" t="s">
        <v>557</v>
      </c>
      <c r="C362" s="49"/>
      <c r="D362" s="49"/>
      <c r="E362" s="49"/>
      <c r="F362" s="49"/>
      <c r="G362" s="49"/>
      <c r="H362" s="49"/>
      <c r="I362" s="49"/>
      <c r="J362" s="49"/>
      <c r="K362" s="49"/>
      <c r="L362" s="49"/>
      <c r="M362" s="56" t="e">
        <f>ThisPage</f>
        <v>#NAME?</v>
      </c>
    </row>
    <row r="363" spans="2:13" ht="21.75" customHeight="1" x14ac:dyDescent="0.25">
      <c r="B363" s="134" t="s">
        <v>552</v>
      </c>
      <c r="C363" s="134"/>
      <c r="D363" s="134"/>
      <c r="E363" s="134"/>
      <c r="F363" s="134"/>
      <c r="G363" s="134"/>
      <c r="H363" s="134"/>
      <c r="I363" s="134"/>
      <c r="J363" s="134"/>
      <c r="K363" s="134"/>
      <c r="L363" s="134"/>
      <c r="M363" s="134"/>
    </row>
    <row r="364" spans="2:13" ht="18.75" customHeight="1" x14ac:dyDescent="0.25">
      <c r="B364" s="1222" t="s">
        <v>722</v>
      </c>
      <c r="C364" s="1222"/>
      <c r="D364" s="1222"/>
      <c r="E364" s="1222"/>
      <c r="F364" s="1222"/>
      <c r="G364" s="1222"/>
      <c r="H364" s="1222"/>
      <c r="I364" s="1222"/>
      <c r="J364" s="1222"/>
      <c r="K364" s="1222"/>
      <c r="L364" s="1222"/>
      <c r="M364" s="49"/>
    </row>
    <row r="365" spans="2:13" ht="30.75" customHeight="1" x14ac:dyDescent="0.25">
      <c r="B365" s="1238" t="s">
        <v>553</v>
      </c>
      <c r="C365" s="1239"/>
      <c r="D365" s="1239"/>
      <c r="E365" s="1239"/>
      <c r="F365" s="1239"/>
      <c r="G365" s="1239"/>
      <c r="H365" s="1239"/>
      <c r="I365" s="1239"/>
      <c r="J365" s="1239"/>
      <c r="K365" s="1279"/>
      <c r="L365" s="2233"/>
      <c r="M365" s="2234"/>
    </row>
    <row r="366" spans="2:13" ht="17.100000000000001" customHeight="1" x14ac:dyDescent="0.25">
      <c r="B366" s="1143" t="s">
        <v>554</v>
      </c>
      <c r="C366" s="1144"/>
      <c r="D366" s="1144"/>
      <c r="E366" s="1145"/>
      <c r="F366" s="1428"/>
      <c r="G366" s="1429"/>
      <c r="H366" s="1429"/>
      <c r="I366" s="1429"/>
      <c r="J366" s="1429"/>
      <c r="K366" s="1430"/>
      <c r="L366" s="168"/>
      <c r="M366" s="167"/>
    </row>
    <row r="367" spans="2:13" ht="27" customHeight="1" x14ac:dyDescent="0.25">
      <c r="B367" s="995" t="s">
        <v>862</v>
      </c>
      <c r="C367" s="996"/>
      <c r="D367" s="996"/>
      <c r="E367" s="1004"/>
      <c r="F367" s="1428"/>
      <c r="G367" s="1429"/>
      <c r="H367" s="1429"/>
      <c r="I367" s="1429"/>
      <c r="J367" s="1429"/>
      <c r="K367" s="1430"/>
      <c r="L367" s="168"/>
      <c r="M367" s="167"/>
    </row>
    <row r="368" spans="2:13" ht="36" customHeight="1" x14ac:dyDescent="0.25">
      <c r="B368" s="995" t="s">
        <v>555</v>
      </c>
      <c r="C368" s="996"/>
      <c r="D368" s="996"/>
      <c r="E368" s="1004"/>
      <c r="F368" s="1428"/>
      <c r="G368" s="1429"/>
      <c r="H368" s="1429"/>
      <c r="I368" s="1429"/>
      <c r="J368" s="1429"/>
      <c r="K368" s="1430"/>
      <c r="L368" s="168"/>
      <c r="M368" s="167"/>
    </row>
    <row r="369" spans="2:13" ht="61.5" customHeight="1" x14ac:dyDescent="0.25">
      <c r="B369" s="1221" t="s">
        <v>861</v>
      </c>
      <c r="C369" s="1221"/>
      <c r="D369" s="344" t="s">
        <v>1</v>
      </c>
      <c r="E369" s="1223" t="s">
        <v>485</v>
      </c>
      <c r="F369" s="1223"/>
      <c r="G369" s="1811" t="s">
        <v>492</v>
      </c>
      <c r="H369" s="1811"/>
      <c r="I369" s="1238" t="s">
        <v>909</v>
      </c>
      <c r="J369" s="1239"/>
      <c r="K369" s="1279"/>
      <c r="L369" s="168"/>
      <c r="M369" s="167"/>
    </row>
    <row r="370" spans="2:13" ht="21.75" customHeight="1" x14ac:dyDescent="0.25">
      <c r="B370" s="1545"/>
      <c r="C370" s="1546"/>
      <c r="D370" s="366"/>
      <c r="E370" s="1460"/>
      <c r="F370" s="1433"/>
      <c r="G370" s="2288"/>
      <c r="H370" s="2288"/>
      <c r="I370" s="2289"/>
      <c r="J370" s="2290"/>
      <c r="K370" s="2291"/>
      <c r="L370" s="168"/>
      <c r="M370" s="167"/>
    </row>
    <row r="371" spans="2:13" ht="15" x14ac:dyDescent="0.25">
      <c r="B371" s="49"/>
      <c r="C371" s="49"/>
      <c r="D371" s="49"/>
      <c r="E371" s="49"/>
      <c r="F371" s="49"/>
      <c r="G371" s="49"/>
      <c r="H371" s="49"/>
      <c r="I371" s="49"/>
      <c r="J371" s="49"/>
      <c r="K371" s="49"/>
      <c r="L371" s="49"/>
      <c r="M371" s="49"/>
    </row>
    <row r="372" spans="2:13" ht="15" x14ac:dyDescent="0.25">
      <c r="B372" s="51" t="s">
        <v>864</v>
      </c>
      <c r="C372" s="49"/>
      <c r="D372" s="49"/>
      <c r="E372" s="49"/>
      <c r="F372" s="49"/>
      <c r="G372" s="49"/>
      <c r="H372" s="49"/>
      <c r="I372" s="49"/>
      <c r="J372" s="49"/>
      <c r="K372" s="49"/>
      <c r="L372" s="49"/>
      <c r="M372" s="56"/>
    </row>
    <row r="373" spans="2:13" ht="16.5" customHeight="1" x14ac:dyDescent="0.25">
      <c r="B373" s="1344" t="s">
        <v>871</v>
      </c>
      <c r="C373" s="1344"/>
      <c r="D373" s="1344"/>
      <c r="E373" s="1344"/>
      <c r="F373" s="1344"/>
      <c r="G373" s="1344"/>
      <c r="H373" s="1344"/>
      <c r="I373" s="1344"/>
      <c r="J373" s="1344"/>
      <c r="K373" s="1344"/>
      <c r="L373" s="346"/>
      <c r="M373" s="191"/>
    </row>
    <row r="374" spans="2:13" ht="24.75" customHeight="1" x14ac:dyDescent="0.25">
      <c r="B374" s="1344"/>
      <c r="C374" s="1344"/>
      <c r="D374" s="1344"/>
      <c r="E374" s="1344"/>
      <c r="F374" s="1344"/>
      <c r="G374" s="1344"/>
      <c r="H374" s="1344"/>
      <c r="I374" s="1344"/>
      <c r="J374" s="1344"/>
      <c r="K374" s="1344"/>
      <c r="L374" s="346"/>
      <c r="M374" s="191"/>
    </row>
    <row r="375" spans="2:13" ht="6" customHeight="1" x14ac:dyDescent="0.25">
      <c r="B375" s="380"/>
      <c r="C375" s="380"/>
      <c r="D375" s="380"/>
      <c r="E375" s="380"/>
      <c r="F375" s="380"/>
      <c r="G375" s="380"/>
      <c r="H375" s="380"/>
      <c r="I375" s="380"/>
      <c r="J375" s="380"/>
      <c r="K375" s="380"/>
      <c r="L375" s="384"/>
      <c r="M375" s="191"/>
    </row>
    <row r="376" spans="2:13" ht="27.75" customHeight="1" x14ac:dyDescent="0.25">
      <c r="B376" s="2292" t="s">
        <v>869</v>
      </c>
      <c r="C376" s="2292"/>
      <c r="D376" s="2292"/>
      <c r="E376" s="2292"/>
      <c r="F376" s="2292"/>
      <c r="G376" s="2292"/>
      <c r="H376" s="2292"/>
      <c r="I376" s="2292"/>
      <c r="J376" s="2292"/>
      <c r="K376" s="2292"/>
      <c r="L376" s="2292"/>
      <c r="M376" s="66"/>
    </row>
    <row r="377" spans="2:13" ht="27.75" customHeight="1" x14ac:dyDescent="0.25">
      <c r="B377" s="1305" t="s">
        <v>911</v>
      </c>
      <c r="C377" s="1305"/>
      <c r="D377" s="1305"/>
      <c r="E377" s="1305"/>
      <c r="F377" s="2293" t="s">
        <v>550</v>
      </c>
      <c r="G377" s="2294"/>
      <c r="H377" s="2294"/>
      <c r="I377" s="2294"/>
      <c r="J377" s="2294"/>
      <c r="K377" s="2294"/>
      <c r="L377" s="2295"/>
      <c r="M377" s="160"/>
    </row>
    <row r="378" spans="2:13" ht="15" x14ac:dyDescent="0.25">
      <c r="B378" s="1278" t="s">
        <v>865</v>
      </c>
      <c r="C378" s="1278"/>
      <c r="D378" s="1278"/>
      <c r="E378" s="1278"/>
      <c r="F378" s="2235"/>
      <c r="G378" s="2236"/>
      <c r="H378" s="2236"/>
      <c r="I378" s="2236"/>
      <c r="J378" s="2236"/>
      <c r="K378" s="2236"/>
      <c r="L378" s="2237"/>
      <c r="M378" s="167"/>
    </row>
    <row r="379" spans="2:13" ht="15" x14ac:dyDescent="0.25">
      <c r="B379" s="1278" t="s">
        <v>867</v>
      </c>
      <c r="C379" s="1278"/>
      <c r="D379" s="1278"/>
      <c r="E379" s="1278"/>
      <c r="F379" s="2235"/>
      <c r="G379" s="2236"/>
      <c r="H379" s="2236"/>
      <c r="I379" s="2236"/>
      <c r="J379" s="2236"/>
      <c r="K379" s="2236"/>
      <c r="L379" s="2237"/>
      <c r="M379" s="167"/>
    </row>
    <row r="380" spans="2:13" ht="15" x14ac:dyDescent="0.25">
      <c r="B380" s="1414" t="s">
        <v>868</v>
      </c>
      <c r="C380" s="1414"/>
      <c r="D380" s="1414"/>
      <c r="E380" s="1414"/>
      <c r="F380" s="2296"/>
      <c r="G380" s="2296"/>
      <c r="H380" s="2296"/>
      <c r="I380" s="2296"/>
      <c r="J380" s="2296"/>
      <c r="K380" s="2296"/>
      <c r="L380" s="2296"/>
      <c r="M380" s="167"/>
    </row>
    <row r="381" spans="2:13" ht="15" x14ac:dyDescent="0.25">
      <c r="B381" s="729"/>
      <c r="C381" s="729"/>
      <c r="D381" s="729"/>
      <c r="E381" s="729"/>
      <c r="F381" s="822"/>
      <c r="G381" s="822"/>
      <c r="H381" s="770"/>
      <c r="I381" s="770"/>
      <c r="J381" s="770"/>
      <c r="K381" s="770"/>
      <c r="L381" s="770"/>
      <c r="M381" s="167"/>
    </row>
    <row r="382" spans="2:13" ht="19.5" customHeight="1" x14ac:dyDescent="0.25">
      <c r="B382" s="49"/>
      <c r="C382" s="49"/>
      <c r="D382" s="49"/>
      <c r="E382" s="49"/>
      <c r="F382" s="49"/>
      <c r="G382" s="49"/>
      <c r="H382" s="49"/>
      <c r="I382" s="49"/>
      <c r="J382" s="49"/>
      <c r="K382" s="49"/>
      <c r="L382" s="49"/>
      <c r="M382" s="49"/>
    </row>
    <row r="383" spans="2:13" ht="15" x14ac:dyDescent="0.25">
      <c r="B383" s="51" t="s">
        <v>255</v>
      </c>
      <c r="C383" s="49"/>
      <c r="D383" s="49"/>
      <c r="E383" s="49"/>
      <c r="F383" s="49"/>
      <c r="G383" s="49"/>
      <c r="H383" s="49"/>
      <c r="I383" s="49"/>
      <c r="J383" s="49"/>
      <c r="K383" s="49"/>
      <c r="L383" s="49"/>
      <c r="M383" s="56"/>
    </row>
    <row r="384" spans="2:13" ht="33.75" customHeight="1" x14ac:dyDescent="0.25">
      <c r="B384" s="1412" t="s">
        <v>747</v>
      </c>
      <c r="C384" s="1412"/>
      <c r="D384" s="1412"/>
      <c r="E384" s="1412"/>
      <c r="F384" s="1412"/>
      <c r="G384" s="1412"/>
      <c r="H384" s="1412"/>
      <c r="I384" s="1412"/>
      <c r="J384" s="1412"/>
      <c r="K384" s="1412"/>
      <c r="L384" s="1412"/>
      <c r="M384" s="134"/>
    </row>
    <row r="385" spans="2:13" ht="15" x14ac:dyDescent="0.25">
      <c r="B385" s="49"/>
      <c r="C385" s="49"/>
      <c r="D385" s="49"/>
      <c r="E385" s="49"/>
      <c r="F385" s="49"/>
      <c r="G385" s="49"/>
      <c r="H385" s="49"/>
      <c r="I385" s="49"/>
      <c r="J385" s="49"/>
      <c r="K385" s="49"/>
      <c r="L385" s="49"/>
      <c r="M385" s="49"/>
    </row>
    <row r="386" spans="2:13" ht="15" x14ac:dyDescent="0.25">
      <c r="B386" s="51" t="s">
        <v>404</v>
      </c>
      <c r="C386" s="49"/>
      <c r="D386" s="49"/>
      <c r="E386" s="49"/>
      <c r="F386" s="49"/>
      <c r="G386" s="49"/>
      <c r="H386" s="49"/>
      <c r="I386" s="49"/>
      <c r="J386" s="49"/>
      <c r="K386" s="49"/>
      <c r="L386" s="49"/>
      <c r="M386" s="56"/>
    </row>
    <row r="387" spans="2:13" ht="32.25" customHeight="1" x14ac:dyDescent="0.25">
      <c r="B387" s="2176" t="s">
        <v>744</v>
      </c>
      <c r="C387" s="2176"/>
      <c r="D387" s="2176"/>
      <c r="E387" s="2176"/>
      <c r="F387" s="2176"/>
      <c r="G387" s="2176"/>
      <c r="H387" s="2176"/>
      <c r="I387" s="2176"/>
      <c r="J387" s="2176"/>
      <c r="K387" s="2176"/>
      <c r="L387" s="2176"/>
      <c r="M387" s="134"/>
    </row>
    <row r="388" spans="2:13" ht="15" x14ac:dyDescent="0.25">
      <c r="B388" s="1283" t="s">
        <v>446</v>
      </c>
      <c r="C388" s="1462"/>
      <c r="D388" s="1462"/>
      <c r="E388" s="1462"/>
      <c r="F388" s="1462"/>
      <c r="G388" s="1462"/>
      <c r="H388" s="1462"/>
      <c r="I388" s="1284"/>
      <c r="J388" s="1310" t="s">
        <v>445</v>
      </c>
      <c r="K388" s="1310"/>
      <c r="L388" s="1310"/>
      <c r="M388" s="75"/>
    </row>
    <row r="389" spans="2:13" ht="15" x14ac:dyDescent="0.25">
      <c r="B389" s="49"/>
      <c r="C389" s="49"/>
      <c r="D389" s="49"/>
      <c r="E389" s="49"/>
      <c r="F389" s="49"/>
      <c r="G389" s="49"/>
      <c r="H389" s="49"/>
      <c r="I389" s="49"/>
      <c r="J389" s="49"/>
      <c r="K389" s="49"/>
      <c r="L389" s="49"/>
      <c r="M389" s="49"/>
    </row>
    <row r="390" spans="2:13" ht="14.25" customHeight="1" x14ac:dyDescent="0.25">
      <c r="B390" s="1222" t="s">
        <v>892</v>
      </c>
      <c r="C390" s="1222"/>
      <c r="D390" s="1222"/>
      <c r="E390" s="1222"/>
      <c r="F390" s="1222"/>
      <c r="G390" s="1222"/>
      <c r="H390" s="1222"/>
      <c r="I390" s="1222"/>
      <c r="J390" s="1222"/>
      <c r="K390" s="1222"/>
      <c r="L390" s="1222"/>
      <c r="M390" s="313"/>
    </row>
    <row r="391" spans="2:13" ht="36.75" customHeight="1" x14ac:dyDescent="0.25">
      <c r="B391" s="1297" t="s">
        <v>108</v>
      </c>
      <c r="C391" s="1254"/>
      <c r="D391" s="1318" t="s">
        <v>440</v>
      </c>
      <c r="E391" s="1320"/>
      <c r="F391" s="1297" t="s">
        <v>591</v>
      </c>
      <c r="G391" s="2232"/>
      <c r="H391" s="2232"/>
      <c r="I391" s="1254"/>
      <c r="J391" s="413" t="s">
        <v>592</v>
      </c>
      <c r="K391" s="1297" t="s">
        <v>279</v>
      </c>
      <c r="L391" s="1254"/>
      <c r="M391" s="160"/>
    </row>
    <row r="392" spans="2:13" ht="17.100000000000001" customHeight="1" x14ac:dyDescent="0.25">
      <c r="B392" s="1294"/>
      <c r="C392" s="1257"/>
      <c r="D392" s="1294"/>
      <c r="E392" s="1257"/>
      <c r="F392" s="1294"/>
      <c r="G392" s="1256"/>
      <c r="H392" s="1256"/>
      <c r="I392" s="1257"/>
      <c r="J392" s="158"/>
      <c r="K392" s="1294"/>
      <c r="L392" s="1257"/>
      <c r="M392" s="160"/>
    </row>
    <row r="393" spans="2:13" ht="17.100000000000001" customHeight="1" x14ac:dyDescent="0.25">
      <c r="B393" s="1294"/>
      <c r="C393" s="1257"/>
      <c r="D393" s="1294"/>
      <c r="E393" s="1257"/>
      <c r="F393" s="1294"/>
      <c r="G393" s="1256"/>
      <c r="H393" s="1256"/>
      <c r="I393" s="1257"/>
      <c r="J393" s="158"/>
      <c r="K393" s="1294"/>
      <c r="L393" s="1257"/>
      <c r="M393" s="160"/>
    </row>
    <row r="394" spans="2:13" ht="17.100000000000001" customHeight="1" x14ac:dyDescent="0.25">
      <c r="B394" s="1294"/>
      <c r="C394" s="1257"/>
      <c r="D394" s="1294"/>
      <c r="E394" s="1257"/>
      <c r="F394" s="1294"/>
      <c r="G394" s="1256"/>
      <c r="H394" s="1256"/>
      <c r="I394" s="1257"/>
      <c r="J394" s="158"/>
      <c r="K394" s="1294"/>
      <c r="L394" s="1257"/>
      <c r="M394" s="160"/>
    </row>
    <row r="395" spans="2:13" ht="17.100000000000001" customHeight="1" x14ac:dyDescent="0.25">
      <c r="B395" s="1294"/>
      <c r="C395" s="1257"/>
      <c r="D395" s="1294"/>
      <c r="E395" s="1257"/>
      <c r="F395" s="1294"/>
      <c r="G395" s="1256"/>
      <c r="H395" s="1256"/>
      <c r="I395" s="1257"/>
      <c r="J395" s="158"/>
      <c r="K395" s="1294"/>
      <c r="L395" s="1257"/>
      <c r="M395" s="160"/>
    </row>
    <row r="396" spans="2:13" ht="17.100000000000001" customHeight="1" x14ac:dyDescent="0.25">
      <c r="B396" s="1294"/>
      <c r="C396" s="1257"/>
      <c r="D396" s="1294"/>
      <c r="E396" s="1257"/>
      <c r="F396" s="1294"/>
      <c r="G396" s="1256"/>
      <c r="H396" s="1256"/>
      <c r="I396" s="1257"/>
      <c r="J396" s="158"/>
      <c r="K396" s="1294"/>
      <c r="L396" s="1257"/>
      <c r="M396" s="160"/>
    </row>
    <row r="397" spans="2:13" ht="17.100000000000001" customHeight="1" x14ac:dyDescent="0.25">
      <c r="B397" s="1294"/>
      <c r="C397" s="1257"/>
      <c r="D397" s="1294"/>
      <c r="E397" s="1257"/>
      <c r="F397" s="1294"/>
      <c r="G397" s="1256"/>
      <c r="H397" s="1256"/>
      <c r="I397" s="1257"/>
      <c r="J397" s="158"/>
      <c r="K397" s="1294"/>
      <c r="L397" s="1257"/>
      <c r="M397" s="160"/>
    </row>
    <row r="398" spans="2:13" ht="17.100000000000001" customHeight="1" x14ac:dyDescent="0.25">
      <c r="B398" s="1294"/>
      <c r="C398" s="1257"/>
      <c r="D398" s="1294"/>
      <c r="E398" s="1257"/>
      <c r="F398" s="1294"/>
      <c r="G398" s="1256"/>
      <c r="H398" s="1256"/>
      <c r="I398" s="1257"/>
      <c r="J398" s="158"/>
      <c r="K398" s="1294"/>
      <c r="L398" s="1257"/>
      <c r="M398" s="160"/>
    </row>
    <row r="399" spans="2:13" ht="17.100000000000001" customHeight="1" x14ac:dyDescent="0.25">
      <c r="B399" s="1294"/>
      <c r="C399" s="1257"/>
      <c r="D399" s="1294"/>
      <c r="E399" s="1257"/>
      <c r="F399" s="1294"/>
      <c r="G399" s="1256"/>
      <c r="H399" s="1256"/>
      <c r="I399" s="1257"/>
      <c r="J399" s="158"/>
      <c r="K399" s="1294"/>
      <c r="L399" s="1257"/>
      <c r="M399" s="160"/>
    </row>
    <row r="400" spans="2:13" ht="17.100000000000001" customHeight="1" x14ac:dyDescent="0.25">
      <c r="B400" s="1294"/>
      <c r="C400" s="1257"/>
      <c r="D400" s="1294"/>
      <c r="E400" s="1257"/>
      <c r="F400" s="1294"/>
      <c r="G400" s="1256"/>
      <c r="H400" s="1256"/>
      <c r="I400" s="1257"/>
      <c r="J400" s="158"/>
      <c r="K400" s="155"/>
      <c r="L400" s="157"/>
      <c r="M400" s="160"/>
    </row>
    <row r="401" spans="2:13" ht="17.100000000000001" customHeight="1" x14ac:dyDescent="0.25">
      <c r="B401" s="116"/>
      <c r="C401" s="117"/>
      <c r="D401" s="116"/>
      <c r="E401" s="117"/>
      <c r="F401" s="116"/>
      <c r="G401" s="264"/>
      <c r="H401" s="264"/>
      <c r="I401" s="117"/>
      <c r="J401" s="266"/>
      <c r="K401" s="1294"/>
      <c r="L401" s="1257"/>
      <c r="M401" s="160"/>
    </row>
    <row r="402" spans="2:13" ht="17.100000000000001" customHeight="1" x14ac:dyDescent="0.25">
      <c r="B402" s="1294"/>
      <c r="C402" s="1257"/>
      <c r="D402" s="1294"/>
      <c r="E402" s="1257"/>
      <c r="F402" s="1294"/>
      <c r="G402" s="1256"/>
      <c r="H402" s="1256"/>
      <c r="I402" s="1257"/>
      <c r="J402" s="158"/>
      <c r="K402" s="1294"/>
      <c r="L402" s="1257"/>
      <c r="M402" s="160"/>
    </row>
    <row r="403" spans="2:13" ht="15" x14ac:dyDescent="0.25">
      <c r="B403" s="120"/>
      <c r="C403" s="120"/>
      <c r="D403" s="120"/>
      <c r="E403" s="120"/>
      <c r="F403" s="120"/>
      <c r="G403" s="265"/>
      <c r="H403" s="265"/>
      <c r="I403" s="120"/>
      <c r="J403" s="120"/>
      <c r="K403" s="120"/>
      <c r="L403" s="120"/>
      <c r="M403" s="120"/>
    </row>
    <row r="404" spans="2:13" ht="15" x14ac:dyDescent="0.25">
      <c r="B404" s="51" t="s">
        <v>405</v>
      </c>
      <c r="C404" s="49"/>
      <c r="D404" s="49"/>
      <c r="E404" s="49"/>
      <c r="F404" s="49"/>
      <c r="G404" s="49"/>
      <c r="H404" s="49"/>
      <c r="I404" s="49"/>
      <c r="J404" s="49"/>
      <c r="K404" s="49"/>
      <c r="L404" s="49"/>
      <c r="M404" s="56" t="e">
        <f>ThisPage</f>
        <v>#NAME?</v>
      </c>
    </row>
    <row r="405" spans="2:13" ht="33.75" customHeight="1" x14ac:dyDescent="0.25">
      <c r="B405" s="2176" t="s">
        <v>754</v>
      </c>
      <c r="C405" s="2176"/>
      <c r="D405" s="2176"/>
      <c r="E405" s="2176"/>
      <c r="F405" s="2176"/>
      <c r="G405" s="2176"/>
      <c r="H405" s="2176"/>
      <c r="I405" s="2176"/>
      <c r="J405" s="2176"/>
      <c r="K405" s="2176"/>
      <c r="L405" s="2176"/>
      <c r="M405" s="134"/>
    </row>
    <row r="406" spans="2:13" ht="15" x14ac:dyDescent="0.25">
      <c r="B406" s="1283" t="s">
        <v>446</v>
      </c>
      <c r="C406" s="1462"/>
      <c r="D406" s="1462"/>
      <c r="E406" s="1462"/>
      <c r="F406" s="1462"/>
      <c r="G406" s="1462"/>
      <c r="H406" s="1462"/>
      <c r="I406" s="1284"/>
      <c r="J406" s="1283" t="s">
        <v>445</v>
      </c>
      <c r="K406" s="1462"/>
      <c r="L406" s="1284"/>
      <c r="M406" s="75"/>
    </row>
    <row r="407" spans="2:13" ht="15" x14ac:dyDescent="0.25">
      <c r="B407" s="77"/>
      <c r="C407" s="77"/>
      <c r="D407" s="77"/>
      <c r="E407" s="77"/>
      <c r="F407" s="77"/>
      <c r="G407" s="77"/>
      <c r="H407" s="77"/>
      <c r="I407" s="77"/>
      <c r="J407" s="77"/>
      <c r="K407" s="49"/>
      <c r="L407" s="49"/>
      <c r="M407" s="49"/>
    </row>
    <row r="408" spans="2:13" ht="19.7" customHeight="1" x14ac:dyDescent="0.25">
      <c r="B408" s="1222" t="s">
        <v>895</v>
      </c>
      <c r="C408" s="1222"/>
      <c r="D408" s="1222"/>
      <c r="E408" s="1222"/>
      <c r="F408" s="1222"/>
      <c r="G408" s="1222"/>
      <c r="H408" s="1222"/>
      <c r="I408" s="1222"/>
      <c r="J408" s="1222"/>
      <c r="K408" s="1222"/>
      <c r="L408" s="1222"/>
      <c r="M408" s="66" t="e">
        <f>ThisPage</f>
        <v>#NAME?</v>
      </c>
    </row>
    <row r="409" spans="2:13" ht="28.5" customHeight="1" x14ac:dyDescent="0.25">
      <c r="B409" s="1297" t="s">
        <v>108</v>
      </c>
      <c r="C409" s="1254"/>
      <c r="D409" s="1318" t="s">
        <v>441</v>
      </c>
      <c r="E409" s="1320"/>
      <c r="F409" s="1297" t="s">
        <v>109</v>
      </c>
      <c r="G409" s="2232"/>
      <c r="H409" s="2232"/>
      <c r="I409" s="1254"/>
      <c r="J409" s="270" t="s">
        <v>110</v>
      </c>
      <c r="K409" s="1297" t="s">
        <v>279</v>
      </c>
      <c r="L409" s="1254"/>
      <c r="M409" s="160"/>
    </row>
    <row r="410" spans="2:13" ht="17.100000000000001" customHeight="1" x14ac:dyDescent="0.25">
      <c r="B410" s="1294"/>
      <c r="C410" s="1257"/>
      <c r="D410" s="1294"/>
      <c r="E410" s="1257"/>
      <c r="F410" s="1294"/>
      <c r="G410" s="1256"/>
      <c r="H410" s="1256"/>
      <c r="I410" s="1257"/>
      <c r="J410" s="158"/>
      <c r="K410" s="1294"/>
      <c r="L410" s="1257"/>
      <c r="M410" s="71"/>
    </row>
    <row r="411" spans="2:13" ht="17.100000000000001" customHeight="1" x14ac:dyDescent="0.25">
      <c r="B411" s="1294"/>
      <c r="C411" s="1257"/>
      <c r="D411" s="1294"/>
      <c r="E411" s="1257"/>
      <c r="F411" s="1294"/>
      <c r="G411" s="1256"/>
      <c r="H411" s="1256"/>
      <c r="I411" s="1257"/>
      <c r="J411" s="158"/>
      <c r="K411" s="1294"/>
      <c r="L411" s="1257"/>
      <c r="M411" s="71"/>
    </row>
    <row r="412" spans="2:13" ht="17.100000000000001" customHeight="1" x14ac:dyDescent="0.25">
      <c r="B412" s="1294"/>
      <c r="C412" s="1257"/>
      <c r="D412" s="1294"/>
      <c r="E412" s="1257"/>
      <c r="F412" s="1294"/>
      <c r="G412" s="1256"/>
      <c r="H412" s="1256"/>
      <c r="I412" s="1257"/>
      <c r="J412" s="158"/>
      <c r="K412" s="1294"/>
      <c r="L412" s="1257"/>
      <c r="M412" s="71"/>
    </row>
    <row r="413" spans="2:13" ht="17.100000000000001" customHeight="1" x14ac:dyDescent="0.25">
      <c r="B413" s="1294"/>
      <c r="C413" s="1257"/>
      <c r="D413" s="1294"/>
      <c r="E413" s="1257"/>
      <c r="F413" s="1294"/>
      <c r="G413" s="1256"/>
      <c r="H413" s="1256"/>
      <c r="I413" s="1257"/>
      <c r="J413" s="158"/>
      <c r="K413" s="1294"/>
      <c r="L413" s="1257"/>
      <c r="M413" s="71"/>
    </row>
    <row r="414" spans="2:13" ht="17.100000000000001" customHeight="1" x14ac:dyDescent="0.25">
      <c r="B414" s="1294"/>
      <c r="C414" s="1257"/>
      <c r="D414" s="1294"/>
      <c r="E414" s="1257"/>
      <c r="F414" s="1294"/>
      <c r="G414" s="1256"/>
      <c r="H414" s="1256"/>
      <c r="I414" s="1257"/>
      <c r="J414" s="158"/>
      <c r="K414" s="1294"/>
      <c r="L414" s="1257"/>
      <c r="M414" s="71"/>
    </row>
    <row r="415" spans="2:13" ht="17.100000000000001" customHeight="1" x14ac:dyDescent="0.25">
      <c r="B415" s="1294"/>
      <c r="C415" s="1257"/>
      <c r="D415" s="1294"/>
      <c r="E415" s="1257"/>
      <c r="F415" s="1294"/>
      <c r="G415" s="1256"/>
      <c r="H415" s="1256"/>
      <c r="I415" s="1257"/>
      <c r="J415" s="158"/>
      <c r="K415" s="1294"/>
      <c r="L415" s="1257"/>
      <c r="M415" s="71"/>
    </row>
    <row r="416" spans="2:13" ht="17.100000000000001" customHeight="1" x14ac:dyDescent="0.25">
      <c r="B416" s="1294"/>
      <c r="C416" s="1257"/>
      <c r="D416" s="1294"/>
      <c r="E416" s="1257"/>
      <c r="F416" s="1294"/>
      <c r="G416" s="1256"/>
      <c r="H416" s="1256"/>
      <c r="I416" s="1257"/>
      <c r="J416" s="158"/>
      <c r="K416" s="1294"/>
      <c r="L416" s="1257"/>
      <c r="M416" s="71"/>
    </row>
    <row r="417" spans="2:13" ht="17.100000000000001" customHeight="1" x14ac:dyDescent="0.25">
      <c r="B417" s="1294"/>
      <c r="C417" s="1257"/>
      <c r="D417" s="1294"/>
      <c r="E417" s="1257"/>
      <c r="F417" s="1294"/>
      <c r="G417" s="1256"/>
      <c r="H417" s="1256"/>
      <c r="I417" s="1257"/>
      <c r="J417" s="158"/>
      <c r="K417" s="1294"/>
      <c r="L417" s="1257"/>
      <c r="M417" s="71"/>
    </row>
    <row r="418" spans="2:13" ht="17.100000000000001" customHeight="1" x14ac:dyDescent="0.25">
      <c r="B418" s="1294"/>
      <c r="C418" s="1257"/>
      <c r="D418" s="1294"/>
      <c r="E418" s="1257"/>
      <c r="F418" s="1294"/>
      <c r="G418" s="1256"/>
      <c r="H418" s="1256"/>
      <c r="I418" s="1257"/>
      <c r="J418" s="158"/>
      <c r="K418" s="1294"/>
      <c r="L418" s="1257"/>
      <c r="M418" s="71"/>
    </row>
    <row r="419" spans="2:13" ht="17.100000000000001" customHeight="1" x14ac:dyDescent="0.25">
      <c r="B419" s="1294"/>
      <c r="C419" s="1257"/>
      <c r="D419" s="1294"/>
      <c r="E419" s="1257"/>
      <c r="F419" s="1294"/>
      <c r="G419" s="1256"/>
      <c r="H419" s="1256"/>
      <c r="I419" s="1257"/>
      <c r="J419" s="158"/>
      <c r="K419" s="1294"/>
      <c r="L419" s="1257"/>
      <c r="M419" s="71"/>
    </row>
    <row r="420" spans="2:13" ht="17.100000000000001" customHeight="1" x14ac:dyDescent="0.25">
      <c r="B420" s="1294"/>
      <c r="C420" s="1257"/>
      <c r="D420" s="1294"/>
      <c r="E420" s="1257"/>
      <c r="F420" s="1294"/>
      <c r="G420" s="1256"/>
      <c r="H420" s="1256"/>
      <c r="I420" s="1257"/>
      <c r="J420" s="158"/>
      <c r="K420" s="1294"/>
      <c r="L420" s="1257"/>
      <c r="M420" s="71"/>
    </row>
    <row r="421" spans="2:13" ht="15" x14ac:dyDescent="0.25">
      <c r="B421" s="120"/>
      <c r="C421" s="120"/>
      <c r="D421" s="120"/>
      <c r="E421" s="120"/>
      <c r="F421" s="120"/>
      <c r="G421" s="265"/>
      <c r="H421" s="265"/>
      <c r="I421" s="120"/>
      <c r="J421" s="120"/>
      <c r="K421" s="120"/>
      <c r="L421" s="120"/>
      <c r="M421" s="265"/>
    </row>
    <row r="422" spans="2:13" ht="15" x14ac:dyDescent="0.25">
      <c r="B422" s="1277"/>
      <c r="C422" s="1277"/>
      <c r="D422" s="1277"/>
      <c r="E422" s="1277"/>
      <c r="F422" s="1277"/>
      <c r="G422" s="265"/>
      <c r="H422" s="265"/>
      <c r="I422" s="120"/>
      <c r="J422" s="120"/>
      <c r="K422" s="120"/>
      <c r="L422" s="120"/>
      <c r="M422" s="120"/>
    </row>
    <row r="423" spans="2:13" ht="15" x14ac:dyDescent="0.25">
      <c r="B423" s="49" t="s">
        <v>286</v>
      </c>
      <c r="C423" s="49"/>
      <c r="D423" s="49"/>
      <c r="E423" s="49"/>
      <c r="F423" s="49"/>
      <c r="G423" s="49"/>
      <c r="H423" s="49"/>
      <c r="I423" s="49"/>
      <c r="J423" s="49"/>
      <c r="K423" s="120"/>
      <c r="L423" s="120"/>
      <c r="M423" s="120"/>
    </row>
    <row r="424" spans="2:13" ht="15" x14ac:dyDescent="0.25">
      <c r="B424" s="120"/>
      <c r="C424" s="120"/>
      <c r="D424" s="120"/>
      <c r="E424" s="120"/>
      <c r="F424" s="120"/>
      <c r="G424" s="265"/>
      <c r="H424" s="265"/>
      <c r="I424" s="120"/>
      <c r="J424" s="120"/>
      <c r="K424" s="120"/>
      <c r="L424" s="120"/>
      <c r="M424" s="120"/>
    </row>
    <row r="425" spans="2:13" ht="15" x14ac:dyDescent="0.25">
      <c r="B425" s="120"/>
      <c r="C425" s="120"/>
      <c r="D425" s="120"/>
      <c r="E425" s="120"/>
      <c r="F425" s="120"/>
      <c r="G425" s="265"/>
      <c r="H425" s="265"/>
      <c r="I425" s="120"/>
      <c r="J425" s="120"/>
      <c r="K425" s="120"/>
      <c r="L425" s="120"/>
      <c r="M425" s="120"/>
    </row>
    <row r="426" spans="2:13" ht="5.25" customHeight="1" x14ac:dyDescent="0.25">
      <c r="B426" s="120"/>
      <c r="C426" s="120"/>
      <c r="D426" s="120"/>
      <c r="E426" s="120"/>
      <c r="F426" s="120"/>
      <c r="G426" s="265"/>
      <c r="H426" s="265"/>
      <c r="I426" s="120"/>
      <c r="J426" s="120"/>
      <c r="K426" s="120"/>
      <c r="L426" s="120"/>
      <c r="M426" s="120"/>
    </row>
    <row r="427" spans="2:13" ht="15" x14ac:dyDescent="0.25">
      <c r="B427" s="51" t="s">
        <v>406</v>
      </c>
      <c r="C427" s="49"/>
      <c r="D427" s="49"/>
      <c r="E427" s="49"/>
      <c r="F427" s="49"/>
      <c r="G427" s="49"/>
      <c r="H427" s="49"/>
      <c r="I427" s="49"/>
      <c r="J427" s="49"/>
      <c r="K427" s="49"/>
      <c r="L427" s="49"/>
      <c r="M427" s="56" t="e">
        <f>ThisPage</f>
        <v>#NAME?</v>
      </c>
    </row>
    <row r="428" spans="2:13" ht="15.75" customHeight="1" x14ac:dyDescent="0.25">
      <c r="B428" s="1304" t="s">
        <v>743</v>
      </c>
      <c r="C428" s="1304"/>
      <c r="D428" s="1304"/>
      <c r="E428" s="1304"/>
      <c r="F428" s="1304"/>
      <c r="G428" s="1304"/>
      <c r="H428" s="1304"/>
      <c r="I428" s="1304"/>
      <c r="J428" s="1304"/>
      <c r="K428" s="1304"/>
      <c r="L428" s="1304"/>
      <c r="M428" s="1304"/>
    </row>
    <row r="429" spans="2:13" ht="15" x14ac:dyDescent="0.25">
      <c r="B429" s="49"/>
      <c r="C429" s="49"/>
      <c r="D429" s="49"/>
      <c r="E429" s="49"/>
      <c r="F429" s="49"/>
      <c r="G429" s="49"/>
      <c r="H429" s="49"/>
      <c r="I429" s="49"/>
      <c r="J429" s="49"/>
      <c r="K429" s="49"/>
      <c r="L429" s="49"/>
      <c r="M429" s="49"/>
    </row>
    <row r="430" spans="2:13" ht="28.5" customHeight="1" x14ac:dyDescent="0.25">
      <c r="B430" s="49" t="s">
        <v>448</v>
      </c>
      <c r="C430" s="49"/>
      <c r="D430" s="49"/>
      <c r="E430" s="49"/>
      <c r="F430" s="49"/>
      <c r="G430" s="49"/>
      <c r="H430" s="49"/>
      <c r="I430" s="49"/>
      <c r="J430" s="49"/>
      <c r="K430" s="49"/>
      <c r="L430" s="49"/>
      <c r="M430" s="49"/>
    </row>
    <row r="431" spans="2:13" ht="15" x14ac:dyDescent="0.25">
      <c r="B431" s="49"/>
      <c r="C431" s="49"/>
      <c r="D431" s="49"/>
      <c r="E431" s="49"/>
      <c r="F431" s="49"/>
      <c r="G431" s="49"/>
      <c r="H431" s="49"/>
      <c r="I431" s="49"/>
      <c r="J431" s="49"/>
      <c r="K431" s="49"/>
      <c r="L431" s="49"/>
      <c r="M431" s="150"/>
    </row>
    <row r="432" spans="2:13" ht="17.100000000000001" customHeight="1" x14ac:dyDescent="0.25">
      <c r="B432" s="1300" t="s">
        <v>113</v>
      </c>
      <c r="C432" s="1301"/>
      <c r="D432" s="1300" t="s">
        <v>111</v>
      </c>
      <c r="E432" s="1387"/>
      <c r="F432" s="1387"/>
      <c r="G432" s="1387"/>
      <c r="H432" s="1387"/>
      <c r="I432" s="1387"/>
      <c r="J432" s="1387"/>
      <c r="K432" s="1238" t="s">
        <v>449</v>
      </c>
      <c r="L432" s="1279"/>
      <c r="M432" s="153"/>
    </row>
    <row r="433" spans="2:13" ht="17.100000000000001" customHeight="1" x14ac:dyDescent="0.25">
      <c r="B433" s="1300" t="s">
        <v>114</v>
      </c>
      <c r="C433" s="1301"/>
      <c r="D433" s="1210"/>
      <c r="E433" s="1225"/>
      <c r="F433" s="1225"/>
      <c r="G433" s="1225"/>
      <c r="H433" s="1225"/>
      <c r="I433" s="1225"/>
      <c r="J433" s="1225"/>
      <c r="K433" s="1210"/>
      <c r="L433" s="1211"/>
      <c r="M433" s="75"/>
    </row>
    <row r="434" spans="2:13" ht="17.100000000000001" customHeight="1" x14ac:dyDescent="0.25">
      <c r="B434" s="1300" t="s">
        <v>287</v>
      </c>
      <c r="C434" s="1301"/>
      <c r="D434" s="1210"/>
      <c r="E434" s="1225"/>
      <c r="F434" s="1225"/>
      <c r="G434" s="1225"/>
      <c r="H434" s="1225"/>
      <c r="I434" s="1225"/>
      <c r="J434" s="1225"/>
      <c r="K434" s="1210"/>
      <c r="L434" s="1211"/>
      <c r="M434" s="75"/>
    </row>
    <row r="435" spans="2:13" ht="17.100000000000001" customHeight="1" x14ac:dyDescent="0.25">
      <c r="B435" s="1300" t="s">
        <v>288</v>
      </c>
      <c r="C435" s="1301"/>
      <c r="D435" s="1210"/>
      <c r="E435" s="1225"/>
      <c r="F435" s="1225"/>
      <c r="G435" s="1225"/>
      <c r="H435" s="1225"/>
      <c r="I435" s="1225"/>
      <c r="J435" s="1225"/>
      <c r="K435" s="1210"/>
      <c r="L435" s="1211"/>
      <c r="M435" s="75"/>
    </row>
    <row r="436" spans="2:13" ht="15" x14ac:dyDescent="0.25">
      <c r="B436" s="49"/>
      <c r="C436" s="49"/>
      <c r="D436" s="49"/>
      <c r="E436" s="49"/>
      <c r="F436" s="49"/>
      <c r="G436" s="49"/>
      <c r="H436" s="49"/>
      <c r="I436" s="49"/>
      <c r="J436" s="49"/>
      <c r="K436" s="49"/>
      <c r="L436" s="49"/>
      <c r="M436" s="150"/>
    </row>
    <row r="437" spans="2:13" ht="19.7" customHeight="1" x14ac:dyDescent="0.25">
      <c r="B437" s="1222" t="s">
        <v>896</v>
      </c>
      <c r="C437" s="1222"/>
      <c r="D437" s="1222"/>
      <c r="E437" s="1222"/>
      <c r="F437" s="1222"/>
      <c r="G437" s="1222"/>
      <c r="H437" s="1222"/>
      <c r="I437" s="1222"/>
      <c r="J437" s="1222"/>
      <c r="K437" s="1222"/>
      <c r="L437" s="1222"/>
      <c r="M437" s="66" t="e">
        <f>ThisPage</f>
        <v>#NAME?</v>
      </c>
    </row>
    <row r="438" spans="2:13" ht="16.350000000000001" customHeight="1" x14ac:dyDescent="0.25">
      <c r="B438" s="1238" t="s">
        <v>108</v>
      </c>
      <c r="C438" s="1279"/>
      <c r="D438" s="1238" t="s">
        <v>115</v>
      </c>
      <c r="E438" s="1279"/>
      <c r="F438" s="1238" t="s">
        <v>116</v>
      </c>
      <c r="G438" s="1239"/>
      <c r="H438" s="1279"/>
      <c r="I438" s="1238" t="s">
        <v>752</v>
      </c>
      <c r="J438" s="1279"/>
      <c r="K438" s="1223" t="s">
        <v>753</v>
      </c>
      <c r="L438" s="1223"/>
      <c r="M438" s="174"/>
    </row>
    <row r="439" spans="2:13" ht="17.100000000000001" customHeight="1" x14ac:dyDescent="0.25">
      <c r="B439" s="1294"/>
      <c r="C439" s="1257"/>
      <c r="D439" s="1294"/>
      <c r="E439" s="1257"/>
      <c r="F439" s="1294"/>
      <c r="G439" s="1256"/>
      <c r="H439" s="1257"/>
      <c r="I439" s="1294"/>
      <c r="J439" s="1257"/>
      <c r="K439" s="1294"/>
      <c r="L439" s="1257"/>
      <c r="M439" s="71"/>
    </row>
    <row r="440" spans="2:13" ht="17.100000000000001" customHeight="1" x14ac:dyDescent="0.25">
      <c r="B440" s="1294"/>
      <c r="C440" s="1257"/>
      <c r="D440" s="1294"/>
      <c r="E440" s="1257"/>
      <c r="F440" s="1294"/>
      <c r="G440" s="1256"/>
      <c r="H440" s="1257"/>
      <c r="I440" s="1294"/>
      <c r="J440" s="1257"/>
      <c r="K440" s="1294"/>
      <c r="L440" s="1257"/>
      <c r="M440" s="71"/>
    </row>
    <row r="441" spans="2:13" ht="16.350000000000001" customHeight="1" x14ac:dyDescent="0.25">
      <c r="B441" s="1294"/>
      <c r="C441" s="1257"/>
      <c r="D441" s="1294"/>
      <c r="E441" s="1257"/>
      <c r="F441" s="1294"/>
      <c r="G441" s="1256"/>
      <c r="H441" s="1257"/>
      <c r="I441" s="1294"/>
      <c r="J441" s="1257"/>
      <c r="K441" s="1294"/>
      <c r="L441" s="1257"/>
      <c r="M441" s="71"/>
    </row>
    <row r="442" spans="2:13" ht="17.100000000000001" customHeight="1" x14ac:dyDescent="0.25">
      <c r="B442" s="1294"/>
      <c r="C442" s="1257"/>
      <c r="D442" s="1294"/>
      <c r="E442" s="1257"/>
      <c r="F442" s="1294"/>
      <c r="G442" s="1256"/>
      <c r="H442" s="1257"/>
      <c r="I442" s="1294"/>
      <c r="J442" s="1257"/>
      <c r="K442" s="1294"/>
      <c r="L442" s="1257"/>
      <c r="M442" s="71"/>
    </row>
    <row r="443" spans="2:13" ht="17.100000000000001" customHeight="1" x14ac:dyDescent="0.25">
      <c r="B443" s="1294"/>
      <c r="C443" s="1257"/>
      <c r="D443" s="1294"/>
      <c r="E443" s="1257"/>
      <c r="F443" s="1294"/>
      <c r="G443" s="1256"/>
      <c r="H443" s="1257"/>
      <c r="I443" s="1294"/>
      <c r="J443" s="1257"/>
      <c r="K443" s="1294"/>
      <c r="L443" s="1257"/>
      <c r="M443" s="71"/>
    </row>
    <row r="444" spans="2:13" ht="17.100000000000001" customHeight="1" x14ac:dyDescent="0.25">
      <c r="B444" s="1294"/>
      <c r="C444" s="1257"/>
      <c r="D444" s="1294"/>
      <c r="E444" s="1257"/>
      <c r="F444" s="155"/>
      <c r="G444" s="156"/>
      <c r="H444" s="157"/>
      <c r="I444" s="1294"/>
      <c r="J444" s="1257"/>
      <c r="K444" s="1294"/>
      <c r="L444" s="1257"/>
      <c r="M444" s="71"/>
    </row>
    <row r="445" spans="2:13" ht="17.100000000000001" customHeight="1" x14ac:dyDescent="0.25">
      <c r="B445" s="1294"/>
      <c r="C445" s="1257"/>
      <c r="D445" s="1294"/>
      <c r="E445" s="1257"/>
      <c r="F445" s="155"/>
      <c r="G445" s="156"/>
      <c r="H445" s="157"/>
      <c r="I445" s="1294"/>
      <c r="J445" s="1257"/>
      <c r="K445" s="1294"/>
      <c r="L445" s="1257"/>
      <c r="M445" s="71"/>
    </row>
    <row r="446" spans="2:13" ht="17.100000000000001" customHeight="1" x14ac:dyDescent="0.25">
      <c r="B446" s="1294"/>
      <c r="C446" s="1257"/>
      <c r="D446" s="1294"/>
      <c r="E446" s="1257"/>
      <c r="F446" s="1294"/>
      <c r="G446" s="1256"/>
      <c r="H446" s="1257"/>
      <c r="I446" s="1294"/>
      <c r="J446" s="1257"/>
      <c r="K446" s="1294"/>
      <c r="L446" s="1257"/>
      <c r="M446" s="71"/>
    </row>
    <row r="447" spans="2:13" ht="17.100000000000001" customHeight="1" x14ac:dyDescent="0.25">
      <c r="B447" s="1294"/>
      <c r="C447" s="1257"/>
      <c r="D447" s="1294"/>
      <c r="E447" s="1257"/>
      <c r="F447" s="1294"/>
      <c r="G447" s="1256"/>
      <c r="H447" s="1257"/>
      <c r="I447" s="1294"/>
      <c r="J447" s="1257"/>
      <c r="K447" s="1294"/>
      <c r="L447" s="1257"/>
      <c r="M447" s="71"/>
    </row>
    <row r="448" spans="2:13" ht="17.100000000000001" customHeight="1" x14ac:dyDescent="0.25">
      <c r="B448" s="1294"/>
      <c r="C448" s="1257"/>
      <c r="D448" s="1294"/>
      <c r="E448" s="1257"/>
      <c r="F448" s="1294"/>
      <c r="G448" s="1256"/>
      <c r="H448" s="1257"/>
      <c r="I448" s="1294"/>
      <c r="J448" s="1257"/>
      <c r="K448" s="1294"/>
      <c r="L448" s="1257"/>
      <c r="M448" s="71"/>
    </row>
    <row r="449" spans="2:13" ht="15" x14ac:dyDescent="0.25">
      <c r="B449" s="49"/>
      <c r="C449" s="49"/>
      <c r="D449" s="49"/>
      <c r="E449" s="49"/>
      <c r="F449" s="49"/>
      <c r="G449" s="49"/>
      <c r="H449" s="49"/>
      <c r="I449" s="49"/>
      <c r="J449" s="49"/>
      <c r="K449" s="49"/>
      <c r="L449" s="49"/>
      <c r="M449" s="150"/>
    </row>
    <row r="450" spans="2:13" ht="15" x14ac:dyDescent="0.25">
      <c r="B450" s="51" t="s">
        <v>407</v>
      </c>
      <c r="C450" s="49"/>
      <c r="D450" s="49"/>
      <c r="E450" s="49"/>
      <c r="F450" s="49"/>
      <c r="G450" s="49"/>
      <c r="H450" s="49"/>
      <c r="I450" s="49"/>
      <c r="J450" s="49"/>
      <c r="K450" s="49"/>
      <c r="L450" s="49"/>
      <c r="M450" s="56" t="e">
        <f>ThisPage</f>
        <v>#NAME?</v>
      </c>
    </row>
    <row r="451" spans="2:13" ht="27.75" customHeight="1" x14ac:dyDescent="0.25">
      <c r="B451" s="1434" t="s">
        <v>737</v>
      </c>
      <c r="C451" s="1434"/>
      <c r="D451" s="1434"/>
      <c r="E451" s="1434"/>
      <c r="F451" s="1434"/>
      <c r="G451" s="1434"/>
      <c r="H451" s="1434"/>
      <c r="I451" s="1434"/>
      <c r="J451" s="1434"/>
      <c r="K451" s="1434"/>
      <c r="L451" s="1434"/>
      <c r="M451" s="1434"/>
    </row>
    <row r="452" spans="2:13" ht="15" x14ac:dyDescent="0.25">
      <c r="B452" s="1456" t="s">
        <v>446</v>
      </c>
      <c r="C452" s="1457"/>
      <c r="D452" s="1457"/>
      <c r="E452" s="1457"/>
      <c r="F452" s="1457"/>
      <c r="G452" s="1457"/>
      <c r="H452" s="1457"/>
      <c r="I452" s="1681"/>
      <c r="J452" s="1456" t="s">
        <v>445</v>
      </c>
      <c r="K452" s="1457"/>
      <c r="L452" s="1681"/>
      <c r="M452" s="86"/>
    </row>
    <row r="453" spans="2:13" ht="15" x14ac:dyDescent="0.25">
      <c r="B453" s="49"/>
      <c r="C453" s="49"/>
      <c r="D453" s="49"/>
      <c r="E453" s="49"/>
      <c r="F453" s="49"/>
      <c r="G453" s="49"/>
      <c r="H453" s="49"/>
      <c r="I453" s="49"/>
      <c r="J453" s="49"/>
      <c r="K453" s="49"/>
      <c r="L453" s="49"/>
      <c r="M453" s="49"/>
    </row>
    <row r="454" spans="2:13" ht="19.7" customHeight="1" x14ac:dyDescent="0.25">
      <c r="B454" s="1222" t="s">
        <v>897</v>
      </c>
      <c r="C454" s="1222"/>
      <c r="D454" s="1222"/>
      <c r="E454" s="1222"/>
      <c r="F454" s="1222"/>
      <c r="G454" s="1222"/>
      <c r="H454" s="1222"/>
      <c r="I454" s="1222"/>
      <c r="J454" s="1222"/>
      <c r="K454" s="1222"/>
      <c r="L454" s="1222"/>
      <c r="M454" s="66" t="e">
        <f>ThisPage</f>
        <v>#NAME?</v>
      </c>
    </row>
    <row r="455" spans="2:13" ht="17.100000000000001" customHeight="1" x14ac:dyDescent="0.25">
      <c r="B455" s="1238" t="s">
        <v>108</v>
      </c>
      <c r="C455" s="1279"/>
      <c r="D455" s="1238" t="s">
        <v>115</v>
      </c>
      <c r="E455" s="1279"/>
      <c r="F455" s="1238" t="s">
        <v>118</v>
      </c>
      <c r="G455" s="1239"/>
      <c r="H455" s="1239"/>
      <c r="I455" s="1279"/>
      <c r="J455" s="272" t="s">
        <v>187</v>
      </c>
      <c r="K455" s="272"/>
      <c r="L455" s="272"/>
      <c r="M455" s="153"/>
    </row>
    <row r="456" spans="2:13" ht="16.350000000000001" customHeight="1" x14ac:dyDescent="0.25">
      <c r="B456" s="1294"/>
      <c r="C456" s="1257"/>
      <c r="D456" s="1294"/>
      <c r="E456" s="1257"/>
      <c r="F456" s="1294"/>
      <c r="G456" s="1256"/>
      <c r="H456" s="1256"/>
      <c r="I456" s="1257"/>
      <c r="J456" s="1294"/>
      <c r="K456" s="1256"/>
      <c r="L456" s="1257"/>
      <c r="M456" s="71"/>
    </row>
    <row r="457" spans="2:13" ht="16.350000000000001" customHeight="1" x14ac:dyDescent="0.25">
      <c r="B457" s="1294"/>
      <c r="C457" s="1257"/>
      <c r="D457" s="1294"/>
      <c r="E457" s="1257"/>
      <c r="F457" s="1294"/>
      <c r="G457" s="1256"/>
      <c r="H457" s="1256"/>
      <c r="I457" s="1257"/>
      <c r="J457" s="1294"/>
      <c r="K457" s="1256"/>
      <c r="L457" s="1257"/>
      <c r="M457" s="71"/>
    </row>
    <row r="458" spans="2:13" ht="16.350000000000001" customHeight="1" x14ac:dyDescent="0.25">
      <c r="B458" s="1294"/>
      <c r="C458" s="1257"/>
      <c r="D458" s="1294"/>
      <c r="E458" s="1257"/>
      <c r="F458" s="1294"/>
      <c r="G458" s="1256"/>
      <c r="H458" s="1256"/>
      <c r="I458" s="1257"/>
      <c r="J458" s="1294"/>
      <c r="K458" s="1256"/>
      <c r="L458" s="1257"/>
      <c r="M458" s="71"/>
    </row>
    <row r="459" spans="2:13" ht="16.350000000000001" customHeight="1" x14ac:dyDescent="0.25">
      <c r="B459" s="1294"/>
      <c r="C459" s="1257"/>
      <c r="D459" s="1294"/>
      <c r="E459" s="1257"/>
      <c r="F459" s="1294"/>
      <c r="G459" s="1256"/>
      <c r="H459" s="1256"/>
      <c r="I459" s="1257"/>
      <c r="J459" s="1294"/>
      <c r="K459" s="1256"/>
      <c r="L459" s="1257"/>
      <c r="M459" s="71"/>
    </row>
    <row r="460" spans="2:13" ht="16.350000000000001" customHeight="1" x14ac:dyDescent="0.25">
      <c r="B460" s="1294"/>
      <c r="C460" s="1257"/>
      <c r="D460" s="1294"/>
      <c r="E460" s="1257"/>
      <c r="F460" s="1294"/>
      <c r="G460" s="1256"/>
      <c r="H460" s="1256"/>
      <c r="I460" s="1257"/>
      <c r="J460" s="1294"/>
      <c r="K460" s="1256"/>
      <c r="L460" s="1257"/>
      <c r="M460" s="71"/>
    </row>
    <row r="461" spans="2:13" ht="15" x14ac:dyDescent="0.25">
      <c r="B461" s="49"/>
      <c r="C461" s="49"/>
      <c r="D461" s="49"/>
      <c r="E461" s="49"/>
      <c r="F461" s="49"/>
      <c r="G461" s="49"/>
      <c r="H461" s="49"/>
      <c r="I461" s="49"/>
      <c r="J461" s="49"/>
      <c r="K461" s="49"/>
      <c r="L461" s="49"/>
      <c r="M461" s="314"/>
    </row>
    <row r="462" spans="2:13" ht="15" x14ac:dyDescent="0.25">
      <c r="B462" s="51" t="s">
        <v>256</v>
      </c>
      <c r="C462" s="49"/>
      <c r="D462" s="49"/>
      <c r="E462" s="49"/>
      <c r="F462" s="49"/>
      <c r="G462" s="49"/>
      <c r="H462" s="49"/>
      <c r="I462" s="49"/>
      <c r="J462" s="49"/>
      <c r="K462" s="49"/>
      <c r="L462" s="49"/>
      <c r="M462" s="56"/>
    </row>
    <row r="463" spans="2:13" ht="15" x14ac:dyDescent="0.25">
      <c r="B463" s="49"/>
      <c r="C463" s="49"/>
      <c r="D463" s="49"/>
      <c r="E463" s="49"/>
      <c r="F463" s="49"/>
      <c r="G463" s="49"/>
      <c r="H463" s="49"/>
      <c r="I463" s="49"/>
      <c r="J463" s="49"/>
      <c r="K463" s="49"/>
      <c r="L463" s="49"/>
      <c r="M463" s="49"/>
    </row>
    <row r="464" spans="2:13" ht="14.25" customHeight="1" x14ac:dyDescent="0.25">
      <c r="B464" s="1412" t="s">
        <v>756</v>
      </c>
      <c r="C464" s="1412"/>
      <c r="D464" s="1412"/>
      <c r="E464" s="1412"/>
      <c r="F464" s="1412"/>
      <c r="G464" s="1412"/>
      <c r="H464" s="1412"/>
      <c r="I464" s="1412"/>
      <c r="J464" s="1412"/>
      <c r="K464" s="1412"/>
      <c r="L464" s="1412"/>
      <c r="M464" s="1412"/>
    </row>
    <row r="465" spans="2:16" ht="14.25" customHeight="1" x14ac:dyDescent="0.25">
      <c r="B465" s="1412"/>
      <c r="C465" s="1412"/>
      <c r="D465" s="1412"/>
      <c r="E465" s="1412"/>
      <c r="F465" s="1412"/>
      <c r="G465" s="1412"/>
      <c r="H465" s="1412"/>
      <c r="I465" s="1412"/>
      <c r="J465" s="1412"/>
      <c r="K465" s="1412"/>
      <c r="L465" s="1412"/>
      <c r="M465" s="1412"/>
    </row>
    <row r="466" spans="2:16" ht="14.25" customHeight="1" x14ac:dyDescent="0.25">
      <c r="B466" s="1412"/>
      <c r="C466" s="1412"/>
      <c r="D466" s="1412"/>
      <c r="E466" s="1412"/>
      <c r="F466" s="1412"/>
      <c r="G466" s="1412"/>
      <c r="H466" s="1412"/>
      <c r="I466" s="1412"/>
      <c r="J466" s="1412"/>
      <c r="K466" s="1412"/>
      <c r="L466" s="1412"/>
      <c r="M466" s="1412"/>
    </row>
    <row r="467" spans="2:16" ht="19.5" customHeight="1" x14ac:dyDescent="0.25">
      <c r="B467" s="49"/>
      <c r="C467" s="49"/>
      <c r="D467" s="49"/>
      <c r="E467" s="49"/>
      <c r="F467" s="49"/>
      <c r="G467" s="49"/>
      <c r="H467" s="49"/>
      <c r="I467" s="49"/>
      <c r="J467" s="49"/>
      <c r="K467" s="49"/>
      <c r="L467" s="49"/>
      <c r="M467" s="49"/>
    </row>
    <row r="468" spans="2:16" ht="15" x14ac:dyDescent="0.25">
      <c r="B468" s="51" t="s">
        <v>408</v>
      </c>
      <c r="C468" s="49"/>
      <c r="D468" s="49"/>
      <c r="E468" s="49"/>
      <c r="F468" s="49"/>
      <c r="G468" s="49"/>
      <c r="H468" s="49"/>
      <c r="I468" s="49"/>
      <c r="J468" s="49"/>
      <c r="K468" s="49"/>
      <c r="L468" s="49"/>
      <c r="M468" s="56" t="e">
        <f>ThisPage</f>
        <v>#NAME?</v>
      </c>
    </row>
    <row r="469" spans="2:16" ht="32.25" customHeight="1" x14ac:dyDescent="0.25">
      <c r="B469" s="1412" t="s">
        <v>435</v>
      </c>
      <c r="C469" s="1412"/>
      <c r="D469" s="1412"/>
      <c r="E469" s="1412"/>
      <c r="F469" s="1412"/>
      <c r="G469" s="1412"/>
      <c r="H469" s="1412"/>
      <c r="I469" s="1412"/>
      <c r="J469" s="1412"/>
      <c r="K469" s="1412"/>
      <c r="L469" s="1412"/>
      <c r="M469" s="134"/>
    </row>
    <row r="470" spans="2:16" ht="18.75" customHeight="1" x14ac:dyDescent="0.25">
      <c r="B470" s="49"/>
      <c r="C470" s="49"/>
      <c r="D470" s="49"/>
      <c r="E470" s="49"/>
      <c r="F470" s="49"/>
      <c r="G470" s="49"/>
      <c r="H470" s="49"/>
      <c r="I470" s="49"/>
      <c r="J470" s="49"/>
      <c r="K470" s="49"/>
      <c r="L470" s="134"/>
      <c r="M470" s="49"/>
    </row>
    <row r="471" spans="2:16" ht="14.25" customHeight="1" x14ac:dyDescent="0.25">
      <c r="B471" s="1269" t="s">
        <v>876</v>
      </c>
      <c r="C471" s="1269"/>
      <c r="D471" s="1269"/>
      <c r="E471" s="1269"/>
      <c r="F471" s="1269"/>
      <c r="G471" s="1269"/>
      <c r="H471" s="1269"/>
      <c r="I471" s="1269"/>
      <c r="J471" s="1269"/>
      <c r="K471" s="1269"/>
      <c r="L471" s="1269"/>
      <c r="M471" s="66" t="e">
        <f>ThisPage</f>
        <v>#NAME?</v>
      </c>
    </row>
    <row r="472" spans="2:16" ht="30.75" customHeight="1" x14ac:dyDescent="0.25">
      <c r="B472" s="1238" t="s">
        <v>112</v>
      </c>
      <c r="C472" s="1279"/>
      <c r="D472" s="118" t="s">
        <v>1</v>
      </c>
      <c r="E472" s="273" t="s">
        <v>120</v>
      </c>
      <c r="F472" s="282" t="s">
        <v>121</v>
      </c>
      <c r="G472" s="2207" t="s">
        <v>493</v>
      </c>
      <c r="H472" s="2208"/>
      <c r="I472" s="1318" t="s">
        <v>494</v>
      </c>
      <c r="J472" s="1319"/>
      <c r="K472" s="1320"/>
      <c r="L472" s="2182"/>
      <c r="M472" s="2182"/>
      <c r="P472" s="43"/>
    </row>
    <row r="473" spans="2:16" ht="31.35" customHeight="1" x14ac:dyDescent="0.25">
      <c r="B473" s="1300" t="s">
        <v>124</v>
      </c>
      <c r="C473" s="1301"/>
      <c r="D473" s="115" t="s">
        <v>382</v>
      </c>
      <c r="E473" s="303">
        <f>'FY 2020'!W24</f>
        <v>3972682.4299999997</v>
      </c>
      <c r="F473" s="303">
        <v>4119406</v>
      </c>
      <c r="G473" s="1406">
        <f>IF(ISERROR((E473-F473)/F473),0,((E473-F473)/F473))</f>
        <v>-3.561765215664596E-2</v>
      </c>
      <c r="H473" s="1407"/>
      <c r="I473" s="1210"/>
      <c r="J473" s="1225"/>
      <c r="K473" s="1211"/>
      <c r="L473" s="2206"/>
      <c r="M473" s="2206"/>
      <c r="P473" s="44"/>
    </row>
    <row r="474" spans="2:16" ht="31.35" customHeight="1" x14ac:dyDescent="0.25">
      <c r="B474" s="1215" t="s">
        <v>125</v>
      </c>
      <c r="C474" s="1216"/>
      <c r="D474" s="115" t="s">
        <v>382</v>
      </c>
      <c r="E474" s="303">
        <f>'FY 2020'!W25</f>
        <v>257548.71999999997</v>
      </c>
      <c r="F474" s="303">
        <v>956036.13500000001</v>
      </c>
      <c r="G474" s="1406">
        <f t="shared" ref="G474:G477" si="0">IF(ISERROR((E474-F474)/F474),0,((E474-F474)/F474))</f>
        <v>-0.73060775574136649</v>
      </c>
      <c r="H474" s="1407"/>
      <c r="I474" s="1210"/>
      <c r="J474" s="1225"/>
      <c r="K474" s="1211"/>
      <c r="L474" s="2206"/>
      <c r="M474" s="2206"/>
      <c r="P474" s="44"/>
    </row>
    <row r="475" spans="2:16" ht="31.35" customHeight="1" x14ac:dyDescent="0.25">
      <c r="B475" s="1300" t="s">
        <v>126</v>
      </c>
      <c r="C475" s="1301"/>
      <c r="D475" s="115" t="s">
        <v>382</v>
      </c>
      <c r="E475" s="303">
        <f>'FY 2020'!W27</f>
        <v>0</v>
      </c>
      <c r="F475" s="303">
        <v>0</v>
      </c>
      <c r="G475" s="1406">
        <f t="shared" si="0"/>
        <v>0</v>
      </c>
      <c r="H475" s="1407"/>
      <c r="I475" s="1210"/>
      <c r="J475" s="1225"/>
      <c r="K475" s="1211"/>
      <c r="L475" s="2206"/>
      <c r="M475" s="2206"/>
      <c r="P475" s="44"/>
    </row>
    <row r="476" spans="2:16" ht="31.35" customHeight="1" x14ac:dyDescent="0.25">
      <c r="B476" s="1300" t="s">
        <v>476</v>
      </c>
      <c r="C476" s="1301"/>
      <c r="D476" s="246" t="s">
        <v>382</v>
      </c>
      <c r="E476" s="303">
        <f>'FY 2020'!W28</f>
        <v>28330</v>
      </c>
      <c r="F476" s="303">
        <v>102550</v>
      </c>
      <c r="G476" s="1406">
        <f t="shared" si="0"/>
        <v>-0.72374451487079472</v>
      </c>
      <c r="H476" s="1407"/>
      <c r="I476" s="1210"/>
      <c r="J476" s="1225"/>
      <c r="K476" s="1211"/>
      <c r="L476" s="247"/>
      <c r="M476" s="247"/>
      <c r="P476" s="44"/>
    </row>
    <row r="477" spans="2:16" ht="31.35" customHeight="1" x14ac:dyDescent="0.25">
      <c r="B477" s="1300" t="s">
        <v>360</v>
      </c>
      <c r="C477" s="1301"/>
      <c r="D477" s="115" t="s">
        <v>10</v>
      </c>
      <c r="E477" s="303">
        <f>'FY 2020'!W29</f>
        <v>1578400.5300000003</v>
      </c>
      <c r="F477" s="303">
        <v>1658505.916</v>
      </c>
      <c r="G477" s="1406">
        <f t="shared" si="0"/>
        <v>-4.8299728826532391E-2</v>
      </c>
      <c r="H477" s="1407"/>
      <c r="I477" s="1210"/>
      <c r="J477" s="1225"/>
      <c r="K477" s="1211"/>
      <c r="L477" s="2206"/>
      <c r="M477" s="2206"/>
    </row>
    <row r="478" spans="2:16" ht="15" x14ac:dyDescent="0.25">
      <c r="B478" s="49"/>
      <c r="C478" s="49"/>
      <c r="D478" s="49"/>
      <c r="E478" s="49"/>
      <c r="F478" s="49"/>
      <c r="G478" s="49"/>
      <c r="H478" s="49"/>
      <c r="I478" s="49"/>
      <c r="J478" s="49"/>
      <c r="K478" s="49"/>
      <c r="L478" s="49"/>
      <c r="M478" s="49"/>
    </row>
    <row r="479" spans="2:16" ht="15" x14ac:dyDescent="0.25">
      <c r="B479" s="51" t="s">
        <v>409</v>
      </c>
      <c r="C479" s="49"/>
      <c r="D479" s="49"/>
      <c r="E479" s="49"/>
      <c r="F479" s="49"/>
      <c r="G479" s="49"/>
      <c r="H479" s="49"/>
      <c r="I479" s="49"/>
      <c r="J479" s="49"/>
      <c r="K479" s="49"/>
      <c r="L479" s="49"/>
      <c r="M479" s="56" t="e">
        <f>ThisPage</f>
        <v>#NAME?</v>
      </c>
    </row>
    <row r="480" spans="2:16" ht="14.25" customHeight="1" x14ac:dyDescent="0.25">
      <c r="B480" s="1344" t="s">
        <v>758</v>
      </c>
      <c r="C480" s="1344"/>
      <c r="D480" s="1344"/>
      <c r="E480" s="1344"/>
      <c r="F480" s="1344"/>
      <c r="G480" s="1344"/>
      <c r="H480" s="1344"/>
      <c r="I480" s="1344"/>
      <c r="J480" s="1344"/>
      <c r="K480" s="1344"/>
      <c r="L480" s="1344"/>
      <c r="M480" s="1344"/>
    </row>
    <row r="481" spans="2:13" ht="13.5" customHeight="1" x14ac:dyDescent="0.25">
      <c r="B481" s="1344"/>
      <c r="C481" s="1344"/>
      <c r="D481" s="1344"/>
      <c r="E481" s="1344"/>
      <c r="F481" s="1344"/>
      <c r="G481" s="1344"/>
      <c r="H481" s="1344"/>
      <c r="I481" s="1344"/>
      <c r="J481" s="1344"/>
      <c r="K481" s="1344"/>
      <c r="L481" s="1344"/>
      <c r="M481" s="1344"/>
    </row>
    <row r="482" spans="2:13" ht="13.5" customHeight="1" x14ac:dyDescent="0.25">
      <c r="B482" s="1344"/>
      <c r="C482" s="1344"/>
      <c r="D482" s="1344"/>
      <c r="E482" s="1344"/>
      <c r="F482" s="1344"/>
      <c r="G482" s="1344"/>
      <c r="H482" s="1344"/>
      <c r="I482" s="1344"/>
      <c r="J482" s="1344"/>
      <c r="K482" s="1344"/>
      <c r="L482" s="1344"/>
      <c r="M482" s="1344"/>
    </row>
    <row r="483" spans="2:13" ht="15" x14ac:dyDescent="0.25">
      <c r="B483" s="49"/>
      <c r="C483" s="49"/>
      <c r="D483" s="49"/>
      <c r="E483" s="49"/>
      <c r="F483" s="49"/>
      <c r="G483" s="49"/>
      <c r="H483" s="49"/>
      <c r="I483" s="49"/>
      <c r="J483" s="49"/>
      <c r="K483" s="49" t="s">
        <v>230</v>
      </c>
      <c r="L483" s="49"/>
      <c r="M483" s="49"/>
    </row>
    <row r="484" spans="2:13" ht="15" x14ac:dyDescent="0.25">
      <c r="B484" s="1222" t="s">
        <v>898</v>
      </c>
      <c r="C484" s="1222"/>
      <c r="D484" s="1222"/>
      <c r="E484" s="1222"/>
      <c r="F484" s="1222"/>
      <c r="G484" s="1222"/>
      <c r="H484" s="1222"/>
      <c r="I484" s="1222"/>
      <c r="J484" s="1222"/>
      <c r="K484" s="1222"/>
      <c r="L484" s="1269"/>
      <c r="M484" s="56"/>
    </row>
    <row r="485" spans="2:13" ht="29.25" customHeight="1" x14ac:dyDescent="0.25">
      <c r="B485" s="1527" t="s">
        <v>129</v>
      </c>
      <c r="C485" s="1529"/>
      <c r="D485" s="118" t="s">
        <v>1</v>
      </c>
      <c r="E485" s="1238" t="s">
        <v>120</v>
      </c>
      <c r="F485" s="1279"/>
      <c r="G485" s="1318" t="s">
        <v>121</v>
      </c>
      <c r="H485" s="1319"/>
      <c r="I485" s="1319"/>
      <c r="J485" s="2210" t="s">
        <v>495</v>
      </c>
      <c r="K485" s="2210"/>
      <c r="L485" s="316"/>
      <c r="M485" s="153"/>
    </row>
    <row r="486" spans="2:13" s="45" customFormat="1" ht="41.25" customHeight="1" x14ac:dyDescent="0.25">
      <c r="B486" s="1215" t="s">
        <v>383</v>
      </c>
      <c r="C486" s="1216"/>
      <c r="D486" s="127" t="s">
        <v>340</v>
      </c>
      <c r="E486" s="1243">
        <v>455.6</v>
      </c>
      <c r="F486" s="1245"/>
      <c r="G486" s="1243">
        <v>455.6</v>
      </c>
      <c r="H486" s="1244"/>
      <c r="I486" s="1245"/>
      <c r="J486" s="1243"/>
      <c r="K486" s="1245"/>
      <c r="L486" s="317"/>
      <c r="M486" s="315"/>
    </row>
    <row r="487" spans="2:13" s="45" customFormat="1" ht="51" customHeight="1" x14ac:dyDescent="0.25">
      <c r="B487" s="1215" t="s">
        <v>384</v>
      </c>
      <c r="C487" s="1216"/>
      <c r="D487" s="127" t="s">
        <v>340</v>
      </c>
      <c r="E487" s="1243">
        <v>3035.92</v>
      </c>
      <c r="F487" s="1245"/>
      <c r="G487" s="1243">
        <v>3035.92</v>
      </c>
      <c r="H487" s="1244"/>
      <c r="I487" s="1245"/>
      <c r="J487" s="1243"/>
      <c r="K487" s="1245"/>
      <c r="L487" s="317"/>
      <c r="M487" s="315"/>
    </row>
    <row r="488" spans="2:13" s="45" customFormat="1" ht="34.5" customHeight="1" x14ac:dyDescent="0.25">
      <c r="B488" s="1215" t="s">
        <v>385</v>
      </c>
      <c r="C488" s="1216"/>
      <c r="D488" s="127" t="s">
        <v>340</v>
      </c>
      <c r="E488" s="1243">
        <v>406.43</v>
      </c>
      <c r="F488" s="1245"/>
      <c r="G488" s="1243">
        <v>406.43</v>
      </c>
      <c r="H488" s="1244"/>
      <c r="I488" s="1245"/>
      <c r="J488" s="1243"/>
      <c r="K488" s="1245"/>
      <c r="L488" s="317"/>
      <c r="M488" s="315"/>
    </row>
    <row r="489" spans="2:13" s="45" customFormat="1" ht="51" customHeight="1" x14ac:dyDescent="0.25">
      <c r="B489" s="1215" t="s">
        <v>386</v>
      </c>
      <c r="C489" s="1216"/>
      <c r="D489" s="127" t="s">
        <v>340</v>
      </c>
      <c r="E489" s="1243" t="s">
        <v>998</v>
      </c>
      <c r="F489" s="1245"/>
      <c r="G489" s="1243" t="s">
        <v>998</v>
      </c>
      <c r="H489" s="1244"/>
      <c r="I489" s="1245"/>
      <c r="J489" s="1243"/>
      <c r="K489" s="1245"/>
      <c r="L489" s="317"/>
      <c r="M489" s="315"/>
    </row>
    <row r="490" spans="2:13" s="45" customFormat="1" ht="36.75" customHeight="1" x14ac:dyDescent="0.25">
      <c r="B490" s="1215" t="s">
        <v>387</v>
      </c>
      <c r="C490" s="1216"/>
      <c r="D490" s="127" t="s">
        <v>340</v>
      </c>
      <c r="E490" s="1243">
        <v>2259</v>
      </c>
      <c r="F490" s="1245"/>
      <c r="G490" s="1243">
        <v>2259</v>
      </c>
      <c r="H490" s="2209"/>
      <c r="I490" s="1773"/>
      <c r="J490" s="1243"/>
      <c r="K490" s="1245"/>
      <c r="L490" s="317"/>
      <c r="M490" s="315"/>
    </row>
    <row r="491" spans="2:13" s="45" customFormat="1" ht="36.75" customHeight="1" x14ac:dyDescent="0.25">
      <c r="B491" s="1215" t="s">
        <v>388</v>
      </c>
      <c r="C491" s="1216"/>
      <c r="D491" s="127" t="s">
        <v>340</v>
      </c>
      <c r="E491" s="1243">
        <v>0</v>
      </c>
      <c r="F491" s="1245"/>
      <c r="G491" s="1243">
        <v>0</v>
      </c>
      <c r="H491" s="1244"/>
      <c r="I491" s="1245"/>
      <c r="J491" s="1243"/>
      <c r="K491" s="1245"/>
      <c r="L491" s="317"/>
      <c r="M491" s="315"/>
    </row>
    <row r="492" spans="2:13" ht="15" x14ac:dyDescent="0.25">
      <c r="B492" s="49"/>
      <c r="C492" s="49"/>
      <c r="D492" s="49"/>
      <c r="E492" s="49"/>
      <c r="F492" s="49"/>
      <c r="G492" s="49"/>
      <c r="H492" s="49"/>
      <c r="I492" s="49"/>
      <c r="J492" s="49"/>
      <c r="K492" s="49"/>
      <c r="L492" s="49"/>
      <c r="M492" s="49"/>
    </row>
    <row r="493" spans="2:13" ht="15" x14ac:dyDescent="0.25">
      <c r="B493" s="49"/>
      <c r="C493" s="49"/>
      <c r="D493" s="49"/>
      <c r="E493" s="49"/>
      <c r="F493" s="49"/>
      <c r="G493" s="49"/>
      <c r="H493" s="49"/>
      <c r="I493" s="49"/>
      <c r="J493" s="49"/>
      <c r="K493" s="49"/>
      <c r="L493" s="49"/>
      <c r="M493" s="49"/>
    </row>
    <row r="494" spans="2:13" ht="19.7" customHeight="1" x14ac:dyDescent="0.25">
      <c r="B494" s="1222" t="s">
        <v>761</v>
      </c>
      <c r="C494" s="1222"/>
      <c r="D494" s="1222"/>
      <c r="E494" s="1222"/>
      <c r="F494" s="1222"/>
      <c r="G494" s="1222"/>
      <c r="H494" s="1222"/>
      <c r="I494" s="1222"/>
      <c r="J494" s="1222"/>
      <c r="K494" s="1222"/>
      <c r="L494" s="1222"/>
      <c r="M494" s="235"/>
    </row>
    <row r="495" spans="2:13" ht="28.35" customHeight="1" x14ac:dyDescent="0.25">
      <c r="B495" s="1527" t="s">
        <v>129</v>
      </c>
      <c r="C495" s="1529"/>
      <c r="D495" s="118" t="s">
        <v>1</v>
      </c>
      <c r="E495" s="1238" t="s">
        <v>120</v>
      </c>
      <c r="F495" s="1279"/>
      <c r="G495" s="1223" t="s">
        <v>121</v>
      </c>
      <c r="H495" s="1223"/>
      <c r="I495" s="1223"/>
      <c r="J495" s="291" t="s">
        <v>122</v>
      </c>
      <c r="K495" s="1238" t="s">
        <v>123</v>
      </c>
      <c r="L495" s="1279"/>
      <c r="M495" s="174"/>
    </row>
    <row r="496" spans="2:13" ht="48.2" customHeight="1" x14ac:dyDescent="0.25">
      <c r="B496" s="2187" t="s">
        <v>374</v>
      </c>
      <c r="C496" s="2188"/>
      <c r="D496" s="122" t="s">
        <v>340</v>
      </c>
      <c r="E496" s="1210">
        <f>'FY 2020'!W33</f>
        <v>1642</v>
      </c>
      <c r="F496" s="1211"/>
      <c r="G496" s="1210">
        <v>1642</v>
      </c>
      <c r="H496" s="1225"/>
      <c r="I496" s="1211"/>
      <c r="J496" s="81">
        <f>IF(ISERROR((E496-G496)/G496),0,((E496-G496)/G496))</f>
        <v>0</v>
      </c>
      <c r="K496" s="1426"/>
      <c r="L496" s="1427"/>
      <c r="M496" s="75"/>
    </row>
    <row r="497" spans="2:14" ht="48.2" customHeight="1" x14ac:dyDescent="0.25">
      <c r="B497" s="1396" t="s">
        <v>389</v>
      </c>
      <c r="C497" s="1397"/>
      <c r="D497" s="122" t="s">
        <v>340</v>
      </c>
      <c r="E497" s="1210">
        <f>'FY 2020'!W34</f>
        <v>0</v>
      </c>
      <c r="F497" s="1211"/>
      <c r="G497" s="1210">
        <v>0</v>
      </c>
      <c r="H497" s="1225"/>
      <c r="I497" s="1211"/>
      <c r="J497" s="81">
        <f t="shared" ref="J497:J500" si="1">IF(ISERROR((E497-G497)/G497),0,((E497-G497)/G497))</f>
        <v>0</v>
      </c>
      <c r="K497" s="1426"/>
      <c r="L497" s="1427"/>
      <c r="M497" s="75"/>
    </row>
    <row r="498" spans="2:14" ht="48.2" customHeight="1" x14ac:dyDescent="0.25">
      <c r="B498" s="1396" t="s">
        <v>376</v>
      </c>
      <c r="C498" s="1397"/>
      <c r="D498" s="122" t="s">
        <v>340</v>
      </c>
      <c r="E498" s="1210">
        <f>'FY 2020'!W35</f>
        <v>10.8</v>
      </c>
      <c r="F498" s="1211"/>
      <c r="G498" s="1210">
        <v>10.8</v>
      </c>
      <c r="H498" s="1225"/>
      <c r="I498" s="1211"/>
      <c r="J498" s="81">
        <f t="shared" si="1"/>
        <v>0</v>
      </c>
      <c r="K498" s="1426"/>
      <c r="L498" s="1427"/>
      <c r="M498" s="75"/>
    </row>
    <row r="499" spans="2:14" ht="48.2" customHeight="1" x14ac:dyDescent="0.25">
      <c r="B499" s="1396" t="s">
        <v>377</v>
      </c>
      <c r="C499" s="1397"/>
      <c r="D499" s="122" t="s">
        <v>340</v>
      </c>
      <c r="E499" s="1210">
        <f>'FY 2020'!W36</f>
        <v>0</v>
      </c>
      <c r="F499" s="1211"/>
      <c r="G499" s="1210">
        <v>0</v>
      </c>
      <c r="H499" s="1225"/>
      <c r="I499" s="1211"/>
      <c r="J499" s="81">
        <f t="shared" si="1"/>
        <v>0</v>
      </c>
      <c r="K499" s="1426"/>
      <c r="L499" s="1427"/>
      <c r="M499" s="75"/>
    </row>
    <row r="500" spans="2:14" ht="48.2" customHeight="1" x14ac:dyDescent="0.25">
      <c r="B500" s="1396" t="s">
        <v>378</v>
      </c>
      <c r="C500" s="1397"/>
      <c r="D500" s="122" t="s">
        <v>340</v>
      </c>
      <c r="E500" s="1210">
        <f>'FY 2020'!W37</f>
        <v>1631.2</v>
      </c>
      <c r="F500" s="1211"/>
      <c r="G500" s="1210">
        <v>1631.2</v>
      </c>
      <c r="H500" s="1225"/>
      <c r="I500" s="1211"/>
      <c r="J500" s="81">
        <f t="shared" si="1"/>
        <v>0</v>
      </c>
      <c r="K500" s="1426"/>
      <c r="L500" s="1427"/>
      <c r="M500" s="75"/>
    </row>
    <row r="501" spans="2:14" ht="15" x14ac:dyDescent="0.25">
      <c r="B501" s="49"/>
      <c r="C501" s="49"/>
      <c r="D501" s="49"/>
      <c r="E501" s="49"/>
      <c r="F501" s="49"/>
      <c r="G501" s="49"/>
      <c r="H501" s="49"/>
      <c r="I501" s="49"/>
      <c r="J501" s="49"/>
      <c r="K501" s="49"/>
      <c r="L501" s="49"/>
      <c r="M501" s="49"/>
    </row>
    <row r="502" spans="2:14" ht="15" x14ac:dyDescent="0.25">
      <c r="B502" s="1222" t="s">
        <v>899</v>
      </c>
      <c r="C502" s="1222"/>
      <c r="D502" s="1222"/>
      <c r="E502" s="1222"/>
      <c r="F502" s="1222"/>
      <c r="G502" s="1222"/>
      <c r="H502" s="1222"/>
      <c r="I502" s="1222"/>
      <c r="J502" s="1222"/>
      <c r="K502" s="1222"/>
      <c r="L502" s="1222"/>
      <c r="M502" s="151"/>
      <c r="N502" s="174"/>
    </row>
    <row r="503" spans="2:14" ht="16.350000000000001" customHeight="1" x14ac:dyDescent="0.25">
      <c r="B503" s="1318" t="s">
        <v>244</v>
      </c>
      <c r="C503" s="1319"/>
      <c r="D503" s="1320"/>
      <c r="E503" s="118" t="s">
        <v>1</v>
      </c>
      <c r="F503" s="1238" t="s">
        <v>120</v>
      </c>
      <c r="G503" s="1239"/>
      <c r="H503" s="1239"/>
      <c r="I503" s="1279"/>
      <c r="J503" s="1223" t="s">
        <v>121</v>
      </c>
      <c r="K503" s="1223"/>
      <c r="L503" s="1223"/>
      <c r="M503" s="189"/>
      <c r="N503" s="174"/>
    </row>
    <row r="504" spans="2:14" ht="16.350000000000001" customHeight="1" x14ac:dyDescent="0.25">
      <c r="B504" s="1300" t="s">
        <v>241</v>
      </c>
      <c r="C504" s="1387"/>
      <c r="D504" s="1301"/>
      <c r="E504" s="122" t="s">
        <v>340</v>
      </c>
      <c r="F504" s="2225" t="s">
        <v>999</v>
      </c>
      <c r="G504" s="2226"/>
      <c r="H504" s="2226"/>
      <c r="I504" s="2227"/>
      <c r="J504" s="1210">
        <v>43.1</v>
      </c>
      <c r="K504" s="1225"/>
      <c r="L504" s="1211"/>
      <c r="M504" s="318"/>
      <c r="N504" s="174"/>
    </row>
    <row r="505" spans="2:14" ht="16.350000000000001" customHeight="1" x14ac:dyDescent="0.25">
      <c r="B505" s="1215" t="s">
        <v>390</v>
      </c>
      <c r="C505" s="1219"/>
      <c r="D505" s="1216"/>
      <c r="E505" s="122" t="s">
        <v>340</v>
      </c>
      <c r="F505" s="1210"/>
      <c r="G505" s="1225"/>
      <c r="H505" s="1225"/>
      <c r="I505" s="1211"/>
      <c r="J505" s="1210">
        <v>0</v>
      </c>
      <c r="K505" s="1225"/>
      <c r="L505" s="1211"/>
      <c r="M505" s="318"/>
      <c r="N505" s="174"/>
    </row>
    <row r="506" spans="2:14" ht="16.350000000000001" customHeight="1" x14ac:dyDescent="0.25">
      <c r="B506" s="1215" t="s">
        <v>391</v>
      </c>
      <c r="C506" s="1219"/>
      <c r="D506" s="1216"/>
      <c r="E506" s="122" t="s">
        <v>340</v>
      </c>
      <c r="F506" s="1210"/>
      <c r="G506" s="1225"/>
      <c r="H506" s="1225"/>
      <c r="I506" s="1211"/>
      <c r="J506" s="1210">
        <v>0</v>
      </c>
      <c r="K506" s="1225"/>
      <c r="L506" s="1211"/>
      <c r="M506" s="318"/>
      <c r="N506" s="174"/>
    </row>
    <row r="507" spans="2:14" ht="16.350000000000001" customHeight="1" x14ac:dyDescent="0.25">
      <c r="B507" s="1215" t="s">
        <v>242</v>
      </c>
      <c r="C507" s="1219"/>
      <c r="D507" s="1216"/>
      <c r="E507" s="115" t="s">
        <v>340</v>
      </c>
      <c r="F507" s="1210"/>
      <c r="G507" s="1225"/>
      <c r="H507" s="1225"/>
      <c r="I507" s="1211"/>
      <c r="J507" s="1210">
        <v>0</v>
      </c>
      <c r="K507" s="1225"/>
      <c r="L507" s="1211"/>
      <c r="M507" s="318"/>
      <c r="N507" s="174"/>
    </row>
    <row r="508" spans="2:14" ht="16.350000000000001" customHeight="1" x14ac:dyDescent="0.25">
      <c r="B508" s="1215" t="s">
        <v>243</v>
      </c>
      <c r="C508" s="1219"/>
      <c r="D508" s="1216"/>
      <c r="E508" s="122" t="s">
        <v>340</v>
      </c>
      <c r="F508" s="1210"/>
      <c r="G508" s="1225"/>
      <c r="H508" s="1225"/>
      <c r="I508" s="1211"/>
      <c r="J508" s="1210">
        <v>8.4</v>
      </c>
      <c r="K508" s="1225"/>
      <c r="L508" s="1211"/>
      <c r="M508" s="318"/>
      <c r="N508" s="174"/>
    </row>
    <row r="509" spans="2:14" ht="22.5" customHeight="1" x14ac:dyDescent="0.25">
      <c r="B509" s="1661" t="s">
        <v>919</v>
      </c>
      <c r="C509" s="1661"/>
      <c r="D509" s="1661"/>
      <c r="E509" s="862" t="s">
        <v>340</v>
      </c>
      <c r="F509" s="2231" t="s">
        <v>999</v>
      </c>
      <c r="G509" s="2231"/>
      <c r="H509" s="2231"/>
      <c r="I509" s="2231"/>
      <c r="J509" s="2231" t="s">
        <v>999</v>
      </c>
      <c r="K509" s="2231"/>
      <c r="L509" s="2231"/>
      <c r="M509" s="318"/>
      <c r="N509" s="174"/>
    </row>
    <row r="510" spans="2:14" ht="29.25" customHeight="1" x14ac:dyDescent="0.25">
      <c r="B510" s="1890" t="s">
        <v>920</v>
      </c>
      <c r="C510" s="1388"/>
      <c r="D510" s="1388"/>
      <c r="E510" s="862" t="s">
        <v>340</v>
      </c>
      <c r="F510" s="2231" t="s">
        <v>999</v>
      </c>
      <c r="G510" s="2231"/>
      <c r="H510" s="2231"/>
      <c r="I510" s="2231"/>
      <c r="J510" s="2231" t="s">
        <v>999</v>
      </c>
      <c r="K510" s="2231"/>
      <c r="L510" s="2231"/>
      <c r="M510" s="318"/>
      <c r="N510" s="174"/>
    </row>
    <row r="511" spans="2:14" ht="15" x14ac:dyDescent="0.25">
      <c r="B511" s="49"/>
      <c r="C511" s="49"/>
      <c r="D511" s="49"/>
      <c r="E511" s="49"/>
      <c r="F511" s="49"/>
      <c r="G511" s="49"/>
      <c r="H511" s="49"/>
      <c r="I511" s="49"/>
      <c r="J511" s="49"/>
      <c r="K511" s="49"/>
      <c r="L511" s="49"/>
      <c r="M511" s="150"/>
    </row>
    <row r="512" spans="2:14" ht="14.25" customHeight="1" x14ac:dyDescent="0.25">
      <c r="B512" s="2204" t="s">
        <v>392</v>
      </c>
      <c r="C512" s="2205"/>
      <c r="D512" s="2205"/>
      <c r="E512" s="2205"/>
      <c r="F512" s="2205"/>
      <c r="G512" s="2205"/>
      <c r="H512" s="2205"/>
      <c r="I512" s="2205"/>
      <c r="J512" s="2205"/>
      <c r="K512" s="2205"/>
      <c r="L512" s="2205"/>
      <c r="M512" s="193"/>
    </row>
    <row r="513" spans="2:13" ht="14.25" customHeight="1" x14ac:dyDescent="0.25">
      <c r="B513" s="756"/>
      <c r="C513" s="757"/>
      <c r="D513" s="757"/>
      <c r="E513" s="757"/>
      <c r="F513" s="757"/>
      <c r="G513" s="757"/>
      <c r="H513" s="757"/>
      <c r="I513" s="757"/>
      <c r="J513" s="757"/>
      <c r="K513" s="757"/>
      <c r="L513" s="758"/>
      <c r="M513" s="153"/>
    </row>
    <row r="514" spans="2:13" ht="14.25" customHeight="1" x14ac:dyDescent="0.25">
      <c r="B514" s="153"/>
      <c r="C514" s="153"/>
      <c r="D514" s="153"/>
      <c r="E514" s="153"/>
      <c r="F514" s="153"/>
      <c r="G514" s="153"/>
      <c r="H514" s="153"/>
      <c r="I514" s="153"/>
      <c r="J514" s="737"/>
      <c r="K514" s="153"/>
      <c r="L514" s="153"/>
      <c r="M514" s="153"/>
    </row>
    <row r="515" spans="2:13" ht="15" x14ac:dyDescent="0.25">
      <c r="B515" s="49"/>
      <c r="C515" s="49"/>
      <c r="D515" s="49"/>
      <c r="E515" s="49"/>
      <c r="F515" s="49"/>
      <c r="G515" s="49"/>
      <c r="H515" s="49"/>
      <c r="I515" s="49"/>
      <c r="J515" s="49"/>
      <c r="K515" s="49"/>
      <c r="L515" s="49"/>
      <c r="M515" s="150"/>
    </row>
    <row r="516" spans="2:13" ht="15" x14ac:dyDescent="0.25">
      <c r="B516" s="51" t="s">
        <v>410</v>
      </c>
      <c r="C516" s="49"/>
      <c r="D516" s="49"/>
      <c r="E516" s="49"/>
      <c r="F516" s="49"/>
      <c r="G516" s="49"/>
      <c r="H516" s="49"/>
      <c r="I516" s="49"/>
      <c r="J516" s="49"/>
      <c r="K516" s="49"/>
      <c r="L516" s="49"/>
      <c r="M516" s="56"/>
    </row>
    <row r="517" spans="2:13" ht="32.25" customHeight="1" x14ac:dyDescent="0.25">
      <c r="B517" s="1412" t="s">
        <v>672</v>
      </c>
      <c r="C517" s="1412"/>
      <c r="D517" s="1412"/>
      <c r="E517" s="1412"/>
      <c r="F517" s="1412"/>
      <c r="G517" s="1412"/>
      <c r="H517" s="1412"/>
      <c r="I517" s="1412"/>
      <c r="J517" s="1412"/>
      <c r="K517" s="1412"/>
      <c r="L517" s="1412"/>
      <c r="M517" s="134"/>
    </row>
    <row r="518" spans="2:13" ht="15" x14ac:dyDescent="0.25">
      <c r="B518" s="49"/>
      <c r="C518" s="49"/>
      <c r="D518" s="49"/>
      <c r="E518" s="49"/>
      <c r="F518" s="49"/>
      <c r="G518" s="49"/>
      <c r="H518" s="49"/>
      <c r="I518" s="49"/>
      <c r="J518" s="49"/>
      <c r="K518" s="49"/>
      <c r="L518" s="49"/>
      <c r="M518" s="49"/>
    </row>
    <row r="519" spans="2:13" ht="15" x14ac:dyDescent="0.25">
      <c r="B519" s="51"/>
      <c r="C519" s="49"/>
      <c r="D519" s="49"/>
      <c r="E519" s="49"/>
      <c r="F519" s="49"/>
      <c r="G519" s="49"/>
      <c r="H519" s="49"/>
      <c r="I519" s="49"/>
      <c r="J519" s="49"/>
      <c r="K519" s="49"/>
      <c r="L519" s="49"/>
      <c r="M519" s="56"/>
    </row>
    <row r="520" spans="2:13" ht="15" x14ac:dyDescent="0.25">
      <c r="B520" s="1304" t="s">
        <v>673</v>
      </c>
      <c r="C520" s="1304"/>
      <c r="D520" s="1304"/>
      <c r="E520" s="1304"/>
      <c r="F520" s="1304"/>
      <c r="G520" s="1304"/>
      <c r="H520" s="1304"/>
      <c r="I520" s="1304"/>
      <c r="J520" s="1304"/>
      <c r="K520" s="1304"/>
      <c r="L520" s="1304"/>
      <c r="M520" s="1304"/>
    </row>
    <row r="521" spans="2:13" ht="15" x14ac:dyDescent="0.25">
      <c r="B521" s="49"/>
      <c r="C521" s="49"/>
      <c r="D521" s="49"/>
      <c r="E521" s="49"/>
      <c r="F521" s="49"/>
      <c r="G521" s="49"/>
      <c r="H521" s="49"/>
      <c r="I521" s="49"/>
      <c r="J521" s="49"/>
      <c r="K521" s="49"/>
      <c r="L521" s="49"/>
      <c r="M521" s="150"/>
    </row>
    <row r="522" spans="2:13" ht="16.350000000000001" customHeight="1" x14ac:dyDescent="0.25">
      <c r="B522" s="1238" t="s">
        <v>134</v>
      </c>
      <c r="C522" s="1239"/>
      <c r="D522" s="1239"/>
      <c r="E522" s="1279"/>
      <c r="F522" s="1238" t="s">
        <v>251</v>
      </c>
      <c r="G522" s="1239"/>
      <c r="H522" s="1239"/>
      <c r="I522" s="1239"/>
      <c r="J522" s="1239"/>
      <c r="K522" s="1239"/>
      <c r="L522" s="1279"/>
      <c r="M522" s="189"/>
    </row>
    <row r="523" spans="2:13" ht="16.350000000000001" customHeight="1" x14ac:dyDescent="0.25">
      <c r="B523" s="1300" t="s">
        <v>334</v>
      </c>
      <c r="C523" s="1387"/>
      <c r="D523" s="1387"/>
      <c r="E523" s="1301"/>
      <c r="F523" s="1294" t="s">
        <v>1003</v>
      </c>
      <c r="G523" s="1256"/>
      <c r="H523" s="1256"/>
      <c r="I523" s="1256"/>
      <c r="J523" s="1256"/>
      <c r="K523" s="1256"/>
      <c r="L523" s="1257"/>
      <c r="M523" s="71"/>
    </row>
    <row r="524" spans="2:13" ht="16.350000000000001" customHeight="1" x14ac:dyDescent="0.25">
      <c r="B524" s="1300" t="s">
        <v>335</v>
      </c>
      <c r="C524" s="1387"/>
      <c r="D524" s="1387"/>
      <c r="E524" s="1301"/>
      <c r="F524" s="1294" t="str">
        <f>'Q 1'!F489:M489</f>
        <v>24000m³/a</v>
      </c>
      <c r="G524" s="1256"/>
      <c r="H524" s="1256"/>
      <c r="I524" s="1256"/>
      <c r="J524" s="1256"/>
      <c r="K524" s="1256"/>
      <c r="L524" s="1257"/>
      <c r="M524" s="71"/>
    </row>
    <row r="525" spans="2:13" ht="16.350000000000001" customHeight="1" x14ac:dyDescent="0.25">
      <c r="B525" s="1300" t="s">
        <v>232</v>
      </c>
      <c r="C525" s="1387"/>
      <c r="D525" s="1387"/>
      <c r="E525" s="1301"/>
      <c r="F525" s="1426" t="str">
        <f>'Q 1'!F490:M490</f>
        <v>349368m³/a</v>
      </c>
      <c r="G525" s="2199"/>
      <c r="H525" s="2199"/>
      <c r="I525" s="2199"/>
      <c r="J525" s="2199"/>
      <c r="K525" s="2199"/>
      <c r="L525" s="1427"/>
      <c r="M525" s="319"/>
    </row>
    <row r="526" spans="2:13" ht="42" customHeight="1" x14ac:dyDescent="0.25">
      <c r="B526" s="1300" t="s">
        <v>135</v>
      </c>
      <c r="C526" s="1387"/>
      <c r="D526" s="1387"/>
      <c r="E526" s="1301"/>
      <c r="F526" s="1306" t="str">
        <f>'Q 1'!F491:M491</f>
        <v>Acquired from Magalies Water through City of Tshwane as and when required - no limit is prescribed.</v>
      </c>
      <c r="G526" s="2183"/>
      <c r="H526" s="2183"/>
      <c r="I526" s="2183"/>
      <c r="J526" s="2183"/>
      <c r="K526" s="2183"/>
      <c r="L526" s="1307"/>
      <c r="M526" s="71"/>
    </row>
    <row r="527" spans="2:13" ht="15" x14ac:dyDescent="0.25">
      <c r="B527" s="49"/>
      <c r="C527" s="49"/>
      <c r="D527" s="49"/>
      <c r="E527" s="49"/>
      <c r="F527" s="49"/>
      <c r="G527" s="49"/>
      <c r="H527" s="49"/>
      <c r="I527" s="49"/>
      <c r="J527" s="49"/>
      <c r="K527" s="49"/>
      <c r="L527" s="49"/>
      <c r="M527" s="150"/>
    </row>
    <row r="528" spans="2:13" ht="19.7" customHeight="1" x14ac:dyDescent="0.25">
      <c r="B528" s="1269" t="s">
        <v>900</v>
      </c>
      <c r="C528" s="1269"/>
      <c r="D528" s="1269"/>
      <c r="E528" s="1269"/>
      <c r="F528" s="1269"/>
      <c r="G528" s="1269"/>
      <c r="H528" s="1269"/>
      <c r="I528" s="1269"/>
      <c r="J528" s="1269"/>
      <c r="K528" s="1269"/>
      <c r="L528" s="1269"/>
      <c r="M528" s="66"/>
    </row>
    <row r="529" spans="2:13" ht="36" customHeight="1" x14ac:dyDescent="0.25">
      <c r="B529" s="1223" t="s">
        <v>133</v>
      </c>
      <c r="C529" s="1223"/>
      <c r="D529" s="863" t="s">
        <v>1</v>
      </c>
      <c r="E529" s="1238" t="s">
        <v>120</v>
      </c>
      <c r="F529" s="1279"/>
      <c r="G529" s="1318" t="s">
        <v>121</v>
      </c>
      <c r="H529" s="1319"/>
      <c r="I529" s="273" t="s">
        <v>122</v>
      </c>
      <c r="J529" s="1238" t="s">
        <v>482</v>
      </c>
      <c r="K529" s="1239"/>
      <c r="L529" s="1279"/>
      <c r="M529" s="150"/>
    </row>
    <row r="530" spans="2:13" ht="34.5" customHeight="1" x14ac:dyDescent="0.25">
      <c r="B530" s="1215" t="s">
        <v>481</v>
      </c>
      <c r="C530" s="1216"/>
      <c r="D530" s="862" t="s">
        <v>137</v>
      </c>
      <c r="E530" s="1217">
        <f>'FY 2020'!W43</f>
        <v>0</v>
      </c>
      <c r="F530" s="1218"/>
      <c r="G530" s="1217">
        <v>0</v>
      </c>
      <c r="H530" s="1218"/>
      <c r="I530" s="884">
        <f>IF(ISERROR((E530-G530)/G530),0,((E530-G530)/G530))</f>
        <v>0</v>
      </c>
      <c r="J530" s="1210"/>
      <c r="K530" s="1225"/>
      <c r="L530" s="1211"/>
      <c r="M530" s="151"/>
    </row>
    <row r="531" spans="2:13" ht="34.5" customHeight="1" x14ac:dyDescent="0.25">
      <c r="B531" s="1215" t="s">
        <v>480</v>
      </c>
      <c r="C531" s="1216"/>
      <c r="D531" s="862" t="s">
        <v>137</v>
      </c>
      <c r="E531" s="1217">
        <f>'FY 2020'!W44</f>
        <v>172582</v>
      </c>
      <c r="F531" s="1218"/>
      <c r="G531" s="1217">
        <v>182449</v>
      </c>
      <c r="H531" s="1218"/>
      <c r="I531" s="884">
        <f t="shared" ref="I531:I541" si="2">IF(ISERROR((E531-G531)/G531),0,((E531-G531)/G531))</f>
        <v>-5.4080866433907561E-2</v>
      </c>
      <c r="J531" s="1210"/>
      <c r="K531" s="1225"/>
      <c r="L531" s="1211"/>
      <c r="M531" s="77"/>
    </row>
    <row r="532" spans="2:13" ht="34.5" customHeight="1" x14ac:dyDescent="0.25">
      <c r="B532" s="1232" t="s">
        <v>136</v>
      </c>
      <c r="C532" s="1232"/>
      <c r="D532" s="862" t="s">
        <v>137</v>
      </c>
      <c r="E532" s="1217">
        <f>'FY 2020'!W46</f>
        <v>270374</v>
      </c>
      <c r="F532" s="1218"/>
      <c r="G532" s="1217">
        <v>325555</v>
      </c>
      <c r="H532" s="1218"/>
      <c r="I532" s="884">
        <f t="shared" si="2"/>
        <v>-0.16949824146457587</v>
      </c>
      <c r="J532" s="1210"/>
      <c r="K532" s="1225"/>
      <c r="L532" s="1211"/>
      <c r="M532" s="150"/>
    </row>
    <row r="533" spans="2:13" ht="34.5" customHeight="1" x14ac:dyDescent="0.25">
      <c r="B533" s="1300" t="s">
        <v>924</v>
      </c>
      <c r="C533" s="1301"/>
      <c r="D533" s="862" t="s">
        <v>137</v>
      </c>
      <c r="E533" s="1217">
        <f>'FY 2020'!W49</f>
        <v>672311</v>
      </c>
      <c r="F533" s="1218"/>
      <c r="G533" s="1217">
        <v>536907</v>
      </c>
      <c r="H533" s="1218"/>
      <c r="I533" s="884">
        <f t="shared" si="2"/>
        <v>0.25219265161378041</v>
      </c>
      <c r="J533" s="1210"/>
      <c r="K533" s="1225"/>
      <c r="L533" s="1211"/>
      <c r="M533" s="320"/>
    </row>
    <row r="534" spans="2:13" ht="34.5" customHeight="1" x14ac:dyDescent="0.25">
      <c r="B534" s="1300" t="s">
        <v>925</v>
      </c>
      <c r="C534" s="1301"/>
      <c r="D534" s="862" t="s">
        <v>137</v>
      </c>
      <c r="E534" s="1391">
        <f>'FY 2020'!W52</f>
        <v>672311</v>
      </c>
      <c r="F534" s="1218"/>
      <c r="G534" s="1217">
        <v>536907</v>
      </c>
      <c r="H534" s="1218"/>
      <c r="I534" s="884">
        <f t="shared" si="2"/>
        <v>0.25219265161378041</v>
      </c>
      <c r="J534" s="1210"/>
      <c r="K534" s="1225"/>
      <c r="L534" s="1211"/>
      <c r="M534" s="265"/>
    </row>
    <row r="535" spans="2:13" ht="34.5" customHeight="1" x14ac:dyDescent="0.25">
      <c r="B535" s="1215" t="s">
        <v>336</v>
      </c>
      <c r="C535" s="1216"/>
      <c r="D535" s="862" t="s">
        <v>137</v>
      </c>
      <c r="E535" s="1217">
        <f>'FY 2020'!W55</f>
        <v>30359729.933999997</v>
      </c>
      <c r="F535" s="1218"/>
      <c r="G535" s="1217">
        <v>31443196.100000001</v>
      </c>
      <c r="H535" s="1218"/>
      <c r="I535" s="884">
        <f t="shared" si="2"/>
        <v>-3.4457889158411754E-2</v>
      </c>
      <c r="J535" s="1210"/>
      <c r="K535" s="1225"/>
      <c r="L535" s="1211"/>
      <c r="M535" s="265"/>
    </row>
    <row r="536" spans="2:13" ht="41.25" customHeight="1" x14ac:dyDescent="0.25">
      <c r="B536" s="1215" t="s">
        <v>926</v>
      </c>
      <c r="C536" s="1216"/>
      <c r="D536" s="862" t="s">
        <v>137</v>
      </c>
      <c r="E536" s="1217">
        <f>'FY 2020'!W58</f>
        <v>232745</v>
      </c>
      <c r="F536" s="1218"/>
      <c r="G536" s="1217">
        <v>28903</v>
      </c>
      <c r="H536" s="1218"/>
      <c r="I536" s="884">
        <f t="shared" si="2"/>
        <v>7.0526242950558764</v>
      </c>
      <c r="J536" s="859"/>
      <c r="K536" s="860"/>
      <c r="L536" s="861"/>
      <c r="M536" s="865"/>
    </row>
    <row r="537" spans="2:13" ht="45.75" customHeight="1" x14ac:dyDescent="0.25">
      <c r="B537" s="1226" t="s">
        <v>927</v>
      </c>
      <c r="C537" s="1227"/>
      <c r="D537" s="862" t="s">
        <v>137</v>
      </c>
      <c r="E537" s="1217">
        <f>'FY 2020'!W59</f>
        <v>0</v>
      </c>
      <c r="F537" s="1218"/>
      <c r="G537" s="1217">
        <v>0</v>
      </c>
      <c r="H537" s="1218"/>
      <c r="I537" s="884">
        <f t="shared" si="2"/>
        <v>0</v>
      </c>
      <c r="J537" s="859"/>
      <c r="K537" s="860"/>
      <c r="L537" s="861"/>
      <c r="M537" s="865"/>
    </row>
    <row r="538" spans="2:13" ht="34.5" customHeight="1" x14ac:dyDescent="0.25">
      <c r="B538" s="1383" t="s">
        <v>397</v>
      </c>
      <c r="C538" s="1384"/>
      <c r="D538" s="862" t="s">
        <v>137</v>
      </c>
      <c r="E538" s="1217">
        <f>'FY 2020'!W60</f>
        <v>672311</v>
      </c>
      <c r="F538" s="1218"/>
      <c r="G538" s="1217">
        <v>31980103.100000001</v>
      </c>
      <c r="H538" s="1218"/>
      <c r="I538" s="884">
        <f t="shared" si="2"/>
        <v>-0.97897720973888913</v>
      </c>
      <c r="J538" s="859"/>
      <c r="K538" s="860"/>
      <c r="L538" s="861"/>
      <c r="M538" s="865"/>
    </row>
    <row r="539" spans="2:13" ht="34.5" customHeight="1" x14ac:dyDescent="0.25">
      <c r="B539" s="1226" t="s">
        <v>930</v>
      </c>
      <c r="C539" s="1227"/>
      <c r="D539" s="862" t="s">
        <v>928</v>
      </c>
      <c r="E539" s="1217">
        <f>'FY 2020'!W61</f>
        <v>0.15893008588904181</v>
      </c>
      <c r="F539" s="1218"/>
      <c r="G539" s="1217">
        <v>0.1</v>
      </c>
      <c r="H539" s="1218"/>
      <c r="I539" s="884">
        <f t="shared" si="2"/>
        <v>0.58930085889041806</v>
      </c>
      <c r="J539" s="1210"/>
      <c r="K539" s="1225"/>
      <c r="L539" s="1211"/>
      <c r="M539" s="150"/>
    </row>
    <row r="540" spans="2:13" ht="34.5" customHeight="1" x14ac:dyDescent="0.25">
      <c r="B540" s="2172" t="s">
        <v>260</v>
      </c>
      <c r="C540" s="2173"/>
      <c r="D540" s="873" t="s">
        <v>27</v>
      </c>
      <c r="E540" s="1391">
        <f>'FY 2020'!W65</f>
        <v>97.833494092670563</v>
      </c>
      <c r="F540" s="1218"/>
      <c r="G540" s="1217">
        <v>98.321121739999995</v>
      </c>
      <c r="H540" s="1218"/>
      <c r="I540" s="884">
        <f t="shared" si="2"/>
        <v>-4.959541131140807E-3</v>
      </c>
      <c r="J540" s="1210"/>
      <c r="K540" s="1225"/>
      <c r="L540" s="1211"/>
      <c r="M540" s="150"/>
    </row>
    <row r="541" spans="2:13" ht="34.5" customHeight="1" x14ac:dyDescent="0.25">
      <c r="B541" s="1262" t="s">
        <v>483</v>
      </c>
      <c r="C541" s="1263"/>
      <c r="D541" s="871" t="s">
        <v>484</v>
      </c>
      <c r="E541" s="1391">
        <f>'FY 2020'!W69</f>
        <v>814.2</v>
      </c>
      <c r="F541" s="1218"/>
      <c r="G541" s="1217">
        <v>467.7</v>
      </c>
      <c r="H541" s="1218"/>
      <c r="I541" s="884">
        <f t="shared" si="2"/>
        <v>0.74085952533675448</v>
      </c>
      <c r="J541" s="2228"/>
      <c r="K541" s="2229"/>
      <c r="L541" s="2230"/>
      <c r="M541" s="128"/>
    </row>
    <row r="542" spans="2:13" ht="34.5" customHeight="1" x14ac:dyDescent="0.25">
      <c r="B542" s="1226" t="s">
        <v>491</v>
      </c>
      <c r="C542" s="1227"/>
      <c r="D542" s="863" t="s">
        <v>1</v>
      </c>
      <c r="E542" s="1319" t="s">
        <v>485</v>
      </c>
      <c r="F542" s="1319"/>
      <c r="G542" s="2198" t="s">
        <v>636</v>
      </c>
      <c r="H542" s="2198"/>
      <c r="I542" s="2219" t="s">
        <v>658</v>
      </c>
      <c r="J542" s="2220"/>
      <c r="K542" s="2220"/>
      <c r="L542" s="2221"/>
      <c r="M542" s="129"/>
    </row>
    <row r="543" spans="2:13" ht="34.5" customHeight="1" x14ac:dyDescent="0.25">
      <c r="B543" s="1226" t="s">
        <v>929</v>
      </c>
      <c r="C543" s="1227"/>
      <c r="D543" s="862" t="s">
        <v>27</v>
      </c>
      <c r="E543" s="1385">
        <f>'FY 2020'!W63</f>
        <v>0.23201616968249464</v>
      </c>
      <c r="F543" s="1218"/>
      <c r="G543" s="2202" t="s">
        <v>652</v>
      </c>
      <c r="H543" s="2203"/>
      <c r="I543" s="2222" t="s">
        <v>658</v>
      </c>
      <c r="J543" s="2223"/>
      <c r="K543" s="2223"/>
      <c r="L543" s="2224"/>
      <c r="M543" s="129"/>
    </row>
    <row r="544" spans="2:13" ht="50.25" customHeight="1" x14ac:dyDescent="0.25">
      <c r="B544" s="1890" t="s">
        <v>932</v>
      </c>
      <c r="C544" s="1388"/>
      <c r="D544" s="74" t="s">
        <v>27</v>
      </c>
      <c r="E544" s="1389">
        <f>'FY 2020'!W67</f>
        <v>97.833494092670563</v>
      </c>
      <c r="F544" s="1270"/>
      <c r="G544" s="2174" t="s">
        <v>652</v>
      </c>
      <c r="H544" s="2174"/>
      <c r="I544" s="1270"/>
      <c r="J544" s="1270"/>
      <c r="K544" s="1270"/>
      <c r="L544" s="1270"/>
      <c r="M544" s="150"/>
    </row>
    <row r="545" spans="2:13" ht="15" x14ac:dyDescent="0.25">
      <c r="B545" s="49"/>
      <c r="C545" s="49"/>
      <c r="D545" s="49"/>
      <c r="E545" s="49"/>
      <c r="F545" s="49"/>
      <c r="G545" s="49"/>
      <c r="H545" s="49"/>
      <c r="I545" s="49"/>
      <c r="J545" s="49"/>
      <c r="K545" s="49"/>
      <c r="L545" s="49"/>
      <c r="M545" s="150"/>
    </row>
    <row r="546" spans="2:13" ht="15" x14ac:dyDescent="0.25">
      <c r="B546" s="51" t="s">
        <v>411</v>
      </c>
      <c r="C546" s="49"/>
      <c r="D546" s="49"/>
      <c r="E546" s="49"/>
      <c r="F546" s="49"/>
      <c r="G546" s="49"/>
      <c r="H546" s="49"/>
      <c r="I546" s="49"/>
      <c r="J546" s="49"/>
      <c r="K546" s="49"/>
      <c r="L546" s="49"/>
      <c r="M546" s="56"/>
    </row>
    <row r="547" spans="2:13" ht="15" x14ac:dyDescent="0.25">
      <c r="B547" s="269" t="s">
        <v>931</v>
      </c>
      <c r="C547" s="269"/>
      <c r="D547" s="269"/>
      <c r="E547" s="269"/>
      <c r="F547" s="269"/>
      <c r="G547" s="269"/>
      <c r="H547" s="269"/>
      <c r="I547" s="269"/>
      <c r="J547" s="269"/>
      <c r="K547" s="269"/>
      <c r="L547" s="278"/>
      <c r="M547" s="49"/>
    </row>
    <row r="548" spans="2:13" ht="15" x14ac:dyDescent="0.25">
      <c r="B548" s="49"/>
      <c r="C548" s="49"/>
      <c r="D548" s="49"/>
      <c r="E548" s="49"/>
      <c r="F548" s="49"/>
      <c r="G548" s="49"/>
      <c r="H548" s="49"/>
      <c r="I548" s="49"/>
      <c r="J548" s="49"/>
      <c r="K548" s="49"/>
      <c r="L548" s="267"/>
      <c r="M548" s="66"/>
    </row>
    <row r="549" spans="2:13" ht="17.100000000000001" customHeight="1" x14ac:dyDescent="0.25">
      <c r="B549" s="1238" t="s">
        <v>138</v>
      </c>
      <c r="C549" s="1239"/>
      <c r="D549" s="1239"/>
      <c r="E549" s="1279"/>
      <c r="F549" s="1238" t="s">
        <v>252</v>
      </c>
      <c r="G549" s="1239"/>
      <c r="H549" s="1239"/>
      <c r="I549" s="1239"/>
      <c r="J549" s="1239"/>
      <c r="K549" s="1279"/>
      <c r="L549" s="2182"/>
      <c r="M549" s="2182"/>
    </row>
    <row r="550" spans="2:13" ht="17.100000000000001" customHeight="1" x14ac:dyDescent="0.25">
      <c r="B550" s="1300" t="s">
        <v>370</v>
      </c>
      <c r="C550" s="1387"/>
      <c r="D550" s="1387"/>
      <c r="E550" s="1301"/>
      <c r="F550" s="2184" t="s">
        <v>1000</v>
      </c>
      <c r="G550" s="1698"/>
      <c r="H550" s="1698"/>
      <c r="I550" s="1698"/>
      <c r="J550" s="1698"/>
      <c r="K550" s="1699"/>
      <c r="L550" s="2182"/>
      <c r="M550" s="2182"/>
    </row>
    <row r="551" spans="2:13" ht="17.100000000000001" customHeight="1" x14ac:dyDescent="0.25">
      <c r="B551" s="1300" t="s">
        <v>139</v>
      </c>
      <c r="C551" s="1387"/>
      <c r="D551" s="1387"/>
      <c r="E551" s="1301"/>
      <c r="F551" s="1294"/>
      <c r="G551" s="1256"/>
      <c r="H551" s="1256"/>
      <c r="I551" s="1256"/>
      <c r="J551" s="1256"/>
      <c r="K551" s="1257"/>
      <c r="L551" s="241"/>
      <c r="M551" s="241"/>
    </row>
    <row r="552" spans="2:13" ht="15" x14ac:dyDescent="0.25">
      <c r="B552" s="49"/>
      <c r="C552" s="49"/>
      <c r="D552" s="49"/>
      <c r="E552" s="49"/>
      <c r="F552" s="49"/>
      <c r="G552" s="49"/>
      <c r="H552" s="49"/>
      <c r="I552" s="49"/>
      <c r="J552" s="49"/>
      <c r="K552" s="49"/>
      <c r="L552" s="243"/>
      <c r="M552" s="243"/>
    </row>
    <row r="553" spans="2:13" ht="19.7" customHeight="1" x14ac:dyDescent="0.25">
      <c r="B553" s="267" t="s">
        <v>901</v>
      </c>
      <c r="C553" s="267"/>
      <c r="D553" s="267"/>
      <c r="E553" s="267"/>
      <c r="F553" s="267"/>
      <c r="G553" s="267"/>
      <c r="H553" s="267"/>
      <c r="I553" s="267"/>
      <c r="J553" s="267"/>
      <c r="K553" s="267"/>
      <c r="L553" s="2182"/>
      <c r="M553" s="2182"/>
    </row>
    <row r="554" spans="2:13" ht="23.25" customHeight="1" x14ac:dyDescent="0.25">
      <c r="B554" s="1238" t="s">
        <v>133</v>
      </c>
      <c r="C554" s="1279"/>
      <c r="D554" s="118" t="s">
        <v>1</v>
      </c>
      <c r="E554" s="1238" t="s">
        <v>120</v>
      </c>
      <c r="F554" s="1279"/>
      <c r="G554" s="1318" t="s">
        <v>121</v>
      </c>
      <c r="H554" s="1320"/>
      <c r="I554" s="322" t="s">
        <v>496</v>
      </c>
      <c r="J554" s="1238" t="s">
        <v>482</v>
      </c>
      <c r="K554" s="1239"/>
      <c r="L554" s="1279"/>
      <c r="M554" s="321"/>
    </row>
    <row r="555" spans="2:13" ht="35.25" customHeight="1" x14ac:dyDescent="0.25">
      <c r="B555" s="1208" t="s">
        <v>15</v>
      </c>
      <c r="C555" s="1209"/>
      <c r="D555" s="115" t="s">
        <v>137</v>
      </c>
      <c r="E555" s="1217">
        <f>'FY 2020'!W73</f>
        <v>90190</v>
      </c>
      <c r="F555" s="1218"/>
      <c r="G555" s="1217">
        <v>105625</v>
      </c>
      <c r="H555" s="1770"/>
      <c r="I555" s="884">
        <f>IF(ISERROR((E555-G555)/G555),0,((E555-G555)/G555))</f>
        <v>-0.1461301775147929</v>
      </c>
      <c r="J555" s="1210"/>
      <c r="K555" s="1225"/>
      <c r="L555" s="1211"/>
      <c r="M555" s="321"/>
    </row>
    <row r="556" spans="2:13" ht="35.25" customHeight="1" x14ac:dyDescent="0.25">
      <c r="B556" s="1208" t="s">
        <v>139</v>
      </c>
      <c r="C556" s="1209"/>
      <c r="D556" s="115" t="s">
        <v>137</v>
      </c>
      <c r="E556" s="1217">
        <f>'FY 2020'!W74</f>
        <v>0</v>
      </c>
      <c r="F556" s="1218"/>
      <c r="G556" s="1217">
        <v>0</v>
      </c>
      <c r="H556" s="1770"/>
      <c r="I556" s="884">
        <f>IF(ISERROR((E556-G556)/G556),0,((E556-G556)/G556))</f>
        <v>0</v>
      </c>
      <c r="J556" s="1210"/>
      <c r="K556" s="1225"/>
      <c r="L556" s="1211"/>
      <c r="M556" s="321"/>
    </row>
    <row r="557" spans="2:13" ht="15" x14ac:dyDescent="0.25">
      <c r="B557" s="49"/>
      <c r="C557" s="49"/>
      <c r="D557" s="49"/>
      <c r="E557" s="49"/>
      <c r="F557" s="49"/>
      <c r="G557" s="49"/>
      <c r="H557" s="49"/>
      <c r="I557" s="49"/>
      <c r="J557" s="49"/>
      <c r="K557" s="49"/>
      <c r="L557" s="2182"/>
      <c r="M557" s="2182"/>
    </row>
    <row r="558" spans="2:13" ht="15" x14ac:dyDescent="0.25">
      <c r="B558" s="51" t="s">
        <v>412</v>
      </c>
      <c r="C558" s="49"/>
      <c r="D558" s="49"/>
      <c r="E558" s="49"/>
      <c r="F558" s="49"/>
      <c r="G558" s="49"/>
      <c r="H558" s="49"/>
      <c r="I558" s="49"/>
      <c r="J558" s="49"/>
      <c r="K558" s="49"/>
      <c r="L558" s="286"/>
      <c r="M558" s="286"/>
    </row>
    <row r="559" spans="2:13" s="45" customFormat="1" ht="32.25" customHeight="1" x14ac:dyDescent="0.25">
      <c r="B559" s="1412" t="s">
        <v>436</v>
      </c>
      <c r="C559" s="1412"/>
      <c r="D559" s="1412"/>
      <c r="E559" s="1412"/>
      <c r="F559" s="1412"/>
      <c r="G559" s="1412"/>
      <c r="H559" s="1412"/>
      <c r="I559" s="1412"/>
      <c r="J559" s="1412"/>
      <c r="K559" s="1412"/>
      <c r="L559" s="1412"/>
      <c r="M559" s="389"/>
    </row>
    <row r="560" spans="2:13" ht="19.7" customHeight="1" x14ac:dyDescent="0.25">
      <c r="B560" s="267" t="s">
        <v>902</v>
      </c>
      <c r="C560" s="267"/>
      <c r="D560" s="267"/>
      <c r="E560" s="267"/>
      <c r="F560" s="267"/>
      <c r="G560" s="267"/>
      <c r="H560" s="267"/>
      <c r="I560" s="267"/>
      <c r="J560" s="267"/>
      <c r="K560" s="267"/>
      <c r="L560" s="49"/>
      <c r="M560" s="150"/>
    </row>
    <row r="561" spans="2:13" ht="33" customHeight="1" x14ac:dyDescent="0.25">
      <c r="B561" s="1238" t="s">
        <v>141</v>
      </c>
      <c r="C561" s="1279"/>
      <c r="D561" s="118" t="s">
        <v>1</v>
      </c>
      <c r="E561" s="2200" t="s">
        <v>485</v>
      </c>
      <c r="F561" s="2201"/>
      <c r="G561" s="1318" t="s">
        <v>492</v>
      </c>
      <c r="H561" s="1320"/>
      <c r="I561" s="322" t="s">
        <v>496</v>
      </c>
      <c r="J561" s="1238" t="s">
        <v>482</v>
      </c>
      <c r="K561" s="1239"/>
      <c r="L561" s="1279"/>
      <c r="M561" s="151"/>
    </row>
    <row r="562" spans="2:13" ht="18.600000000000001" customHeight="1" x14ac:dyDescent="0.25">
      <c r="B562" s="1396" t="s">
        <v>457</v>
      </c>
      <c r="C562" s="1397"/>
      <c r="D562" s="115" t="s">
        <v>18</v>
      </c>
      <c r="E562" s="1217">
        <f>'FY 2020'!W78</f>
        <v>2211743</v>
      </c>
      <c r="F562" s="1218"/>
      <c r="G562" s="1217">
        <v>2829116</v>
      </c>
      <c r="H562" s="1218"/>
      <c r="I562" s="894">
        <f>IF(ISERROR((E562-G562)/G562),0,((E562-G562)/G562))</f>
        <v>-0.21822116873256522</v>
      </c>
      <c r="J562" s="1210"/>
      <c r="K562" s="1225"/>
      <c r="L562" s="1211"/>
      <c r="M562" s="150"/>
    </row>
    <row r="563" spans="2:13" ht="27.75" customHeight="1" x14ac:dyDescent="0.25">
      <c r="B563" s="1514" t="s">
        <v>815</v>
      </c>
      <c r="C563" s="1678"/>
      <c r="D563" s="878" t="s">
        <v>933</v>
      </c>
      <c r="E563" s="1217">
        <f>'FY 2020'!W79</f>
        <v>0.52284211466789476</v>
      </c>
      <c r="F563" s="1218"/>
      <c r="G563" s="1217" t="s">
        <v>44</v>
      </c>
      <c r="H563" s="1218"/>
      <c r="I563" s="894">
        <f t="shared" ref="I563:I570" si="3">IF(ISERROR((E563-G563)/G563),0,((E563-G563)/G563))</f>
        <v>0</v>
      </c>
      <c r="J563" s="1210"/>
      <c r="K563" s="1225"/>
      <c r="L563" s="1211"/>
      <c r="M563" s="150"/>
    </row>
    <row r="564" spans="2:13" ht="26.25" customHeight="1" x14ac:dyDescent="0.25">
      <c r="B564" s="1396" t="s">
        <v>455</v>
      </c>
      <c r="C564" s="1397"/>
      <c r="D564" s="239" t="s">
        <v>18</v>
      </c>
      <c r="E564" s="1217">
        <f>'FY 2020'!W83</f>
        <v>4035</v>
      </c>
      <c r="F564" s="1218"/>
      <c r="G564" s="1217">
        <v>3040</v>
      </c>
      <c r="H564" s="1218"/>
      <c r="I564" s="894">
        <f t="shared" si="3"/>
        <v>0.32730263157894735</v>
      </c>
      <c r="J564" s="1210"/>
      <c r="K564" s="1225"/>
      <c r="L564" s="1211"/>
      <c r="M564" s="66"/>
    </row>
    <row r="565" spans="2:13" ht="26.25" customHeight="1" x14ac:dyDescent="0.25">
      <c r="B565" s="1396" t="s">
        <v>458</v>
      </c>
      <c r="C565" s="1397"/>
      <c r="D565" s="242" t="s">
        <v>452</v>
      </c>
      <c r="E565" s="1217">
        <f>'FY 2020'!W84</f>
        <v>2215778</v>
      </c>
      <c r="F565" s="1218"/>
      <c r="G565" s="1217">
        <v>2832156</v>
      </c>
      <c r="H565" s="1218"/>
      <c r="I565" s="894">
        <f t="shared" si="3"/>
        <v>-0.21763561046778496</v>
      </c>
      <c r="J565" s="1210"/>
      <c r="K565" s="1225"/>
      <c r="L565" s="1211"/>
      <c r="M565" s="129"/>
    </row>
    <row r="566" spans="2:13" ht="18.600000000000001" customHeight="1" x14ac:dyDescent="0.25">
      <c r="B566" s="1396" t="s">
        <v>142</v>
      </c>
      <c r="C566" s="1397"/>
      <c r="D566" s="115" t="s">
        <v>261</v>
      </c>
      <c r="E566" s="1217">
        <f>'FY 2020'!W85</f>
        <v>26420</v>
      </c>
      <c r="F566" s="1218"/>
      <c r="G566" s="1217">
        <v>11920</v>
      </c>
      <c r="H566" s="1218"/>
      <c r="I566" s="894">
        <f t="shared" si="3"/>
        <v>1.2164429530201342</v>
      </c>
      <c r="J566" s="1210"/>
      <c r="K566" s="1225"/>
      <c r="L566" s="1211"/>
      <c r="M566" s="129"/>
    </row>
    <row r="567" spans="2:13" ht="18.600000000000001" customHeight="1" x14ac:dyDescent="0.25">
      <c r="B567" s="2187" t="s">
        <v>143</v>
      </c>
      <c r="C567" s="2188"/>
      <c r="D567" s="122" t="s">
        <v>261</v>
      </c>
      <c r="E567" s="1217">
        <f>'FY 2020'!W86</f>
        <v>200627521.74000001</v>
      </c>
      <c r="F567" s="1218"/>
      <c r="G567" s="1217">
        <v>213196217.80000001</v>
      </c>
      <c r="H567" s="1218"/>
      <c r="I567" s="894">
        <f t="shared" si="3"/>
        <v>-5.8953654008021536E-2</v>
      </c>
      <c r="J567" s="1210"/>
      <c r="K567" s="1225"/>
      <c r="L567" s="1211"/>
      <c r="M567" s="129"/>
    </row>
    <row r="568" spans="2:13" ht="18.600000000000001" customHeight="1" x14ac:dyDescent="0.25">
      <c r="B568" s="2187" t="s">
        <v>398</v>
      </c>
      <c r="C568" s="2188"/>
      <c r="D568" s="141" t="s">
        <v>261</v>
      </c>
      <c r="E568" s="1217">
        <f>'FY 2020'!W87</f>
        <v>200653941.74000001</v>
      </c>
      <c r="F568" s="1218"/>
      <c r="G568" s="2196">
        <v>213208137.80000001</v>
      </c>
      <c r="H568" s="2197"/>
      <c r="I568" s="894">
        <f t="shared" si="3"/>
        <v>-5.8882349377191556E-2</v>
      </c>
      <c r="J568" s="1210"/>
      <c r="K568" s="1225"/>
      <c r="L568" s="1211"/>
      <c r="M568" s="129"/>
    </row>
    <row r="569" spans="2:13" ht="18.600000000000001" customHeight="1" x14ac:dyDescent="0.25">
      <c r="B569" s="2187" t="s">
        <v>144</v>
      </c>
      <c r="C569" s="2188"/>
      <c r="D569" s="115" t="s">
        <v>18</v>
      </c>
      <c r="E569" s="1217">
        <f>'FY 2020'!W92</f>
        <v>14310</v>
      </c>
      <c r="F569" s="1218"/>
      <c r="G569" s="1217">
        <v>16707</v>
      </c>
      <c r="H569" s="1218"/>
      <c r="I569" s="894">
        <f t="shared" si="3"/>
        <v>-0.14347279583408151</v>
      </c>
      <c r="J569" s="1210"/>
      <c r="K569" s="1225"/>
      <c r="L569" s="1211"/>
      <c r="M569" s="129"/>
    </row>
    <row r="570" spans="2:13" ht="18.600000000000001" customHeight="1" x14ac:dyDescent="0.25">
      <c r="B570" s="1396" t="s">
        <v>280</v>
      </c>
      <c r="C570" s="1397"/>
      <c r="D570" s="115" t="s">
        <v>262</v>
      </c>
      <c r="E570" s="1217">
        <f>'FY 2020'!W93</f>
        <v>96</v>
      </c>
      <c r="F570" s="1218"/>
      <c r="G570" s="1217">
        <v>528</v>
      </c>
      <c r="H570" s="1218"/>
      <c r="I570" s="894">
        <f t="shared" si="3"/>
        <v>-0.81818181818181823</v>
      </c>
      <c r="J570" s="1210"/>
      <c r="K570" s="1225"/>
      <c r="L570" s="1211"/>
      <c r="M570" s="129"/>
    </row>
    <row r="571" spans="2:13" ht="30" customHeight="1" x14ac:dyDescent="0.25">
      <c r="B571" s="1208" t="s">
        <v>491</v>
      </c>
      <c r="C571" s="1678"/>
      <c r="D571" s="275" t="s">
        <v>1</v>
      </c>
      <c r="E571" s="1319" t="s">
        <v>485</v>
      </c>
      <c r="F571" s="1319"/>
      <c r="G571" s="2198" t="s">
        <v>492</v>
      </c>
      <c r="H571" s="2198"/>
      <c r="I571" s="293" t="s">
        <v>636</v>
      </c>
      <c r="J571" s="2218" t="s">
        <v>658</v>
      </c>
      <c r="K571" s="2218"/>
      <c r="L571" s="2218"/>
      <c r="M571" s="129"/>
    </row>
    <row r="572" spans="2:13" ht="24.75" customHeight="1" x14ac:dyDescent="0.25">
      <c r="B572" s="1208" t="s">
        <v>359</v>
      </c>
      <c r="C572" s="1209"/>
      <c r="D572" s="263" t="s">
        <v>358</v>
      </c>
      <c r="E572" s="1217">
        <f>'FY 2020'!W88</f>
        <v>47.433328020384899</v>
      </c>
      <c r="F572" s="1218"/>
      <c r="G572" s="1217">
        <v>42.01</v>
      </c>
      <c r="H572" s="1218"/>
      <c r="I572" s="739" t="s">
        <v>652</v>
      </c>
      <c r="J572" s="1210"/>
      <c r="K572" s="1225"/>
      <c r="L572" s="1211"/>
      <c r="M572" s="129"/>
    </row>
    <row r="573" spans="2:13" ht="39" customHeight="1" x14ac:dyDescent="0.25">
      <c r="B573" s="1266" t="s">
        <v>934</v>
      </c>
      <c r="C573" s="1266"/>
      <c r="D573" s="873" t="s">
        <v>27</v>
      </c>
      <c r="E573" s="1267">
        <f>'FY 2020'!W81</f>
        <v>-0.231114537253096</v>
      </c>
      <c r="F573" s="1233"/>
      <c r="G573" s="1233" t="s">
        <v>44</v>
      </c>
      <c r="H573" s="1233"/>
      <c r="I573" s="762" t="s">
        <v>652</v>
      </c>
      <c r="J573" s="1220"/>
      <c r="K573" s="1220"/>
      <c r="L573" s="1220"/>
      <c r="M573" s="129"/>
    </row>
    <row r="574" spans="2:13" ht="15" x14ac:dyDescent="0.25">
      <c r="B574" s="49"/>
      <c r="C574" s="49"/>
      <c r="D574" s="49"/>
      <c r="E574" s="49"/>
      <c r="F574" s="49"/>
      <c r="G574" s="49"/>
      <c r="H574" s="49"/>
      <c r="I574" s="49"/>
      <c r="J574" s="49"/>
      <c r="K574" s="49"/>
      <c r="L574" s="2182"/>
      <c r="M574" s="2182"/>
    </row>
    <row r="575" spans="2:13" ht="15" x14ac:dyDescent="0.25">
      <c r="B575" s="51" t="s">
        <v>413</v>
      </c>
      <c r="C575" s="49"/>
      <c r="D575" s="49"/>
      <c r="E575" s="49"/>
      <c r="F575" s="49"/>
      <c r="G575" s="49"/>
      <c r="H575" s="49"/>
      <c r="I575" s="49"/>
      <c r="J575" s="49"/>
      <c r="K575" s="49"/>
      <c r="L575" s="2182"/>
      <c r="M575" s="2182"/>
    </row>
    <row r="576" spans="2:13" ht="15" x14ac:dyDescent="0.25">
      <c r="B576" s="49"/>
      <c r="C576" s="49"/>
      <c r="D576" s="49"/>
      <c r="E576" s="49"/>
      <c r="F576" s="49"/>
      <c r="G576" s="49"/>
      <c r="H576" s="49"/>
      <c r="I576" s="49"/>
      <c r="J576" s="49"/>
      <c r="K576" s="49"/>
      <c r="L576" s="2182"/>
      <c r="M576" s="2182"/>
    </row>
    <row r="577" spans="2:13" ht="19.7" customHeight="1" x14ac:dyDescent="0.25">
      <c r="B577" s="267" t="s">
        <v>771</v>
      </c>
      <c r="C577" s="267"/>
      <c r="D577" s="267"/>
      <c r="E577" s="267"/>
      <c r="F577" s="267"/>
      <c r="G577" s="267"/>
      <c r="H577" s="267"/>
      <c r="I577" s="267"/>
      <c r="J577" s="267"/>
      <c r="K577" s="267"/>
      <c r="L577" s="2182"/>
      <c r="M577" s="2182"/>
    </row>
    <row r="578" spans="2:13" ht="24.75" customHeight="1" x14ac:dyDescent="0.25">
      <c r="B578" s="1238" t="s">
        <v>145</v>
      </c>
      <c r="C578" s="1279"/>
      <c r="D578" s="118" t="s">
        <v>1</v>
      </c>
      <c r="E578" s="1238" t="s">
        <v>120</v>
      </c>
      <c r="F578" s="1279"/>
      <c r="G578" s="1780" t="s">
        <v>121</v>
      </c>
      <c r="H578" s="1780"/>
      <c r="I578" s="329" t="s">
        <v>496</v>
      </c>
      <c r="J578" s="1238" t="s">
        <v>482</v>
      </c>
      <c r="K578" s="1239"/>
      <c r="L578" s="1279"/>
      <c r="M578" s="286"/>
    </row>
    <row r="579" spans="2:13" ht="24.75" customHeight="1" x14ac:dyDescent="0.25">
      <c r="B579" s="1396" t="s">
        <v>146</v>
      </c>
      <c r="C579" s="1397"/>
      <c r="D579" s="115" t="s">
        <v>262</v>
      </c>
      <c r="E579" s="1217">
        <f>'FY 2020'!W97</f>
        <v>0</v>
      </c>
      <c r="F579" s="1218"/>
      <c r="G579" s="1217">
        <v>0</v>
      </c>
      <c r="H579" s="1218"/>
      <c r="I579" s="884">
        <f>IF(ISERROR((E579-G579)/G579),0,((E579-G579)/G579))</f>
        <v>0</v>
      </c>
      <c r="J579" s="1210"/>
      <c r="K579" s="1225"/>
      <c r="L579" s="1211"/>
      <c r="M579" s="129"/>
    </row>
    <row r="580" spans="2:13" ht="24.75" customHeight="1" x14ac:dyDescent="0.25">
      <c r="B580" s="1396" t="s">
        <v>147</v>
      </c>
      <c r="C580" s="1397"/>
      <c r="D580" s="122" t="s">
        <v>262</v>
      </c>
      <c r="E580" s="1217">
        <f>'FY 2020'!W98</f>
        <v>77750</v>
      </c>
      <c r="F580" s="1218"/>
      <c r="G580" s="1217">
        <v>99040</v>
      </c>
      <c r="H580" s="1218"/>
      <c r="I580" s="884">
        <f t="shared" ref="I580:I593" si="4">IF(ISERROR((E580-G580)/G580),0,((E580-G580)/G580))</f>
        <v>-0.21496365105008078</v>
      </c>
      <c r="J580" s="1210"/>
      <c r="K580" s="1225"/>
      <c r="L580" s="1211"/>
      <c r="M580" s="150"/>
    </row>
    <row r="581" spans="2:13" ht="24.75" customHeight="1" x14ac:dyDescent="0.25">
      <c r="B581" s="2187" t="s">
        <v>148</v>
      </c>
      <c r="C581" s="2188"/>
      <c r="D581" s="115" t="s">
        <v>264</v>
      </c>
      <c r="E581" s="1217">
        <f>'FY 2020'!W99</f>
        <v>439</v>
      </c>
      <c r="F581" s="1218"/>
      <c r="G581" s="1217">
        <v>590</v>
      </c>
      <c r="H581" s="1218"/>
      <c r="I581" s="884">
        <f t="shared" si="4"/>
        <v>-0.25593220338983053</v>
      </c>
      <c r="J581" s="1210"/>
      <c r="K581" s="1225"/>
      <c r="L581" s="1211"/>
      <c r="M581" s="150"/>
    </row>
    <row r="582" spans="2:13" ht="24.75" customHeight="1" x14ac:dyDescent="0.25">
      <c r="B582" s="1396" t="s">
        <v>499</v>
      </c>
      <c r="C582" s="1397"/>
      <c r="D582" s="263" t="s">
        <v>500</v>
      </c>
      <c r="E582" s="1217">
        <f>'FY 2020'!W100</f>
        <v>103.77683498453744</v>
      </c>
      <c r="F582" s="1218"/>
      <c r="G582" s="1217">
        <v>120</v>
      </c>
      <c r="H582" s="1218"/>
      <c r="I582" s="884">
        <f t="shared" si="4"/>
        <v>-0.1351930417955213</v>
      </c>
      <c r="J582" s="1210"/>
      <c r="K582" s="1225"/>
      <c r="L582" s="1211"/>
      <c r="M582" s="150"/>
    </row>
    <row r="583" spans="2:13" ht="24.75" customHeight="1" x14ac:dyDescent="0.25">
      <c r="B583" s="2187" t="s">
        <v>234</v>
      </c>
      <c r="C583" s="2188"/>
      <c r="D583" s="122" t="s">
        <v>262</v>
      </c>
      <c r="E583" s="1217">
        <f>'FY 2020'!W101</f>
        <v>0</v>
      </c>
      <c r="F583" s="1218"/>
      <c r="G583" s="1217">
        <v>0</v>
      </c>
      <c r="H583" s="1218"/>
      <c r="I583" s="884">
        <f t="shared" si="4"/>
        <v>0</v>
      </c>
      <c r="J583" s="1210"/>
      <c r="K583" s="1225"/>
      <c r="L583" s="1211"/>
      <c r="M583" s="150"/>
    </row>
    <row r="584" spans="2:13" ht="24.75" customHeight="1" x14ac:dyDescent="0.25">
      <c r="B584" s="2187" t="s">
        <v>149</v>
      </c>
      <c r="C584" s="2188"/>
      <c r="D584" s="122" t="s">
        <v>262</v>
      </c>
      <c r="E584" s="1217">
        <f>'FY 2020'!W102</f>
        <v>10765.14</v>
      </c>
      <c r="F584" s="1218"/>
      <c r="G584" s="1217">
        <v>9043.4220000000005</v>
      </c>
      <c r="H584" s="1218"/>
      <c r="I584" s="884">
        <f t="shared" si="4"/>
        <v>0.19038346325096836</v>
      </c>
      <c r="J584" s="1210"/>
      <c r="K584" s="1225"/>
      <c r="L584" s="1211"/>
      <c r="M584" s="327"/>
    </row>
    <row r="585" spans="2:13" ht="26.25" customHeight="1" x14ac:dyDescent="0.25">
      <c r="B585" s="1396" t="s">
        <v>150</v>
      </c>
      <c r="C585" s="1397"/>
      <c r="D585" s="115" t="s">
        <v>18</v>
      </c>
      <c r="E585" s="1217">
        <f>'FY 2020'!W103</f>
        <v>155697</v>
      </c>
      <c r="F585" s="1218"/>
      <c r="G585" s="1217">
        <v>321460</v>
      </c>
      <c r="H585" s="1218"/>
      <c r="I585" s="884">
        <f t="shared" si="4"/>
        <v>-0.51565669134573511</v>
      </c>
      <c r="J585" s="1210"/>
      <c r="K585" s="1225"/>
      <c r="L585" s="1211"/>
      <c r="M585" s="328"/>
    </row>
    <row r="586" spans="2:13" ht="26.25" customHeight="1" x14ac:dyDescent="0.25">
      <c r="B586" s="1396" t="s">
        <v>498</v>
      </c>
      <c r="C586" s="1397"/>
      <c r="D586" s="263" t="s">
        <v>497</v>
      </c>
      <c r="E586" s="1217">
        <f>'FY 2020'!W104</f>
        <v>3.6805790151680014E-2</v>
      </c>
      <c r="F586" s="1218"/>
      <c r="G586" s="1217">
        <v>0.06</v>
      </c>
      <c r="H586" s="1218"/>
      <c r="I586" s="884">
        <f t="shared" si="4"/>
        <v>-0.38657016413866641</v>
      </c>
      <c r="J586" s="1210"/>
      <c r="K586" s="1225"/>
      <c r="L586" s="1211"/>
      <c r="M586" s="328"/>
    </row>
    <row r="587" spans="2:13" ht="24.75" customHeight="1" x14ac:dyDescent="0.25">
      <c r="B587" s="2187" t="s">
        <v>281</v>
      </c>
      <c r="C587" s="2188"/>
      <c r="D587" s="122" t="s">
        <v>262</v>
      </c>
      <c r="E587" s="1217">
        <f>'FY 2020'!W105</f>
        <v>11538.856000000002</v>
      </c>
      <c r="F587" s="1218"/>
      <c r="G587" s="1217">
        <v>11612.5</v>
      </c>
      <c r="H587" s="1218"/>
      <c r="I587" s="884">
        <f t="shared" si="4"/>
        <v>-6.3417868675994327E-3</v>
      </c>
      <c r="J587" s="1210"/>
      <c r="K587" s="1225"/>
      <c r="L587" s="1211"/>
      <c r="M587" s="328"/>
    </row>
    <row r="588" spans="2:13" ht="24.75" customHeight="1" x14ac:dyDescent="0.25">
      <c r="B588" s="2187" t="s">
        <v>23</v>
      </c>
      <c r="C588" s="2188"/>
      <c r="D588" s="122" t="s">
        <v>262</v>
      </c>
      <c r="E588" s="1217">
        <f>'FY 2020'!W106</f>
        <v>0</v>
      </c>
      <c r="F588" s="1218"/>
      <c r="G588" s="1217">
        <v>0</v>
      </c>
      <c r="H588" s="1218"/>
      <c r="I588" s="884">
        <f t="shared" si="4"/>
        <v>0</v>
      </c>
      <c r="J588" s="1210"/>
      <c r="K588" s="1225"/>
      <c r="L588" s="1211"/>
      <c r="M588" s="151"/>
    </row>
    <row r="589" spans="2:13" ht="24.75" customHeight="1" x14ac:dyDescent="0.25">
      <c r="B589" s="2187" t="s">
        <v>235</v>
      </c>
      <c r="C589" s="2188"/>
      <c r="D589" s="122" t="s">
        <v>262</v>
      </c>
      <c r="E589" s="1217">
        <f>'FY 2020'!W107</f>
        <v>0</v>
      </c>
      <c r="F589" s="1218"/>
      <c r="G589" s="1217">
        <v>0</v>
      </c>
      <c r="H589" s="1218"/>
      <c r="I589" s="884">
        <f t="shared" si="4"/>
        <v>0</v>
      </c>
      <c r="J589" s="1210"/>
      <c r="K589" s="1225"/>
      <c r="L589" s="1211"/>
      <c r="M589" s="150"/>
    </row>
    <row r="590" spans="2:13" ht="24.75" customHeight="1" x14ac:dyDescent="0.25">
      <c r="B590" s="1396" t="s">
        <v>20</v>
      </c>
      <c r="C590" s="1397"/>
      <c r="D590" s="115" t="s">
        <v>264</v>
      </c>
      <c r="E590" s="1217">
        <f>'FY 2020'!W108</f>
        <v>0</v>
      </c>
      <c r="F590" s="1218"/>
      <c r="G590" s="1217">
        <v>0</v>
      </c>
      <c r="H590" s="1218"/>
      <c r="I590" s="884">
        <f t="shared" si="4"/>
        <v>0</v>
      </c>
      <c r="J590" s="1210"/>
      <c r="K590" s="1225"/>
      <c r="L590" s="1211"/>
      <c r="M590" s="66"/>
    </row>
    <row r="591" spans="2:13" ht="24.75" customHeight="1" x14ac:dyDescent="0.25">
      <c r="B591" s="2187" t="s">
        <v>21</v>
      </c>
      <c r="C591" s="2188"/>
      <c r="D591" s="115" t="s">
        <v>264</v>
      </c>
      <c r="E591" s="1217">
        <f>'FY 2020'!W109</f>
        <v>8.1359999999999992</v>
      </c>
      <c r="F591" s="1218"/>
      <c r="G591" s="1217">
        <v>19.367999999999999</v>
      </c>
      <c r="H591" s="1218"/>
      <c r="I591" s="884">
        <f t="shared" si="4"/>
        <v>-0.5799256505576208</v>
      </c>
      <c r="J591" s="1210"/>
      <c r="K591" s="1225"/>
      <c r="L591" s="1211"/>
      <c r="M591" s="129"/>
    </row>
    <row r="592" spans="2:13" ht="24.75" customHeight="1" x14ac:dyDescent="0.25">
      <c r="B592" s="2187" t="s">
        <v>265</v>
      </c>
      <c r="C592" s="2188"/>
      <c r="D592" s="122" t="s">
        <v>262</v>
      </c>
      <c r="E592" s="1217">
        <f>'FY 2020'!W110</f>
        <v>7052.09</v>
      </c>
      <c r="F592" s="1218"/>
      <c r="G592" s="1217">
        <v>12962.5</v>
      </c>
      <c r="H592" s="1218"/>
      <c r="I592" s="884">
        <f t="shared" si="4"/>
        <v>-0.4559621986499518</v>
      </c>
      <c r="J592" s="1210"/>
      <c r="K592" s="1225"/>
      <c r="L592" s="1211"/>
      <c r="M592" s="62"/>
    </row>
    <row r="593" spans="2:13" ht="24.75" customHeight="1" x14ac:dyDescent="0.25">
      <c r="B593" s="1300" t="s">
        <v>282</v>
      </c>
      <c r="C593" s="1301"/>
      <c r="D593" s="115" t="s">
        <v>18</v>
      </c>
      <c r="E593" s="1217">
        <f>'FY 2020'!W111</f>
        <v>200</v>
      </c>
      <c r="F593" s="1218"/>
      <c r="G593" s="1217">
        <v>115</v>
      </c>
      <c r="H593" s="1770"/>
      <c r="I593" s="884">
        <f t="shared" si="4"/>
        <v>0.73913043478260865</v>
      </c>
      <c r="J593" s="1210"/>
      <c r="K593" s="1225"/>
      <c r="L593" s="1211"/>
      <c r="M593" s="129"/>
    </row>
    <row r="594" spans="2:13" ht="15" x14ac:dyDescent="0.25">
      <c r="B594" s="49"/>
      <c r="C594" s="49"/>
      <c r="D594" s="49"/>
      <c r="E594" s="49"/>
      <c r="F594" s="49"/>
      <c r="G594" s="49"/>
      <c r="H594" s="49"/>
      <c r="I594" s="49"/>
      <c r="J594" s="49"/>
      <c r="K594" s="49"/>
      <c r="L594" s="2182"/>
      <c r="M594" s="2182"/>
    </row>
    <row r="595" spans="2:13" ht="15" x14ac:dyDescent="0.25">
      <c r="B595" s="1303"/>
      <c r="C595" s="1303"/>
      <c r="D595" s="1303"/>
      <c r="E595" s="1303"/>
      <c r="F595" s="1303"/>
      <c r="G595" s="265"/>
      <c r="H595" s="265"/>
      <c r="I595" s="49"/>
      <c r="J595" s="49"/>
      <c r="K595" s="49"/>
      <c r="L595" s="129"/>
      <c r="M595" s="129"/>
    </row>
    <row r="596" spans="2:13" ht="15" x14ac:dyDescent="0.25">
      <c r="B596" s="49" t="s">
        <v>283</v>
      </c>
      <c r="C596" s="49"/>
      <c r="D596" s="49"/>
      <c r="E596" s="49"/>
      <c r="F596" s="49"/>
      <c r="G596" s="49"/>
      <c r="H596" s="49"/>
      <c r="I596" s="49"/>
      <c r="J596" s="49"/>
      <c r="K596" s="49"/>
      <c r="L596" s="2182"/>
      <c r="M596" s="2182"/>
    </row>
    <row r="597" spans="2:13" ht="15" x14ac:dyDescent="0.25">
      <c r="B597" s="277" t="s">
        <v>289</v>
      </c>
      <c r="C597" s="277"/>
      <c r="D597" s="277"/>
      <c r="E597" s="277"/>
      <c r="F597" s="277"/>
      <c r="G597" s="277"/>
      <c r="H597" s="277"/>
      <c r="I597" s="277"/>
      <c r="J597" s="277"/>
      <c r="K597" s="277"/>
      <c r="L597" s="2182"/>
      <c r="M597" s="2182"/>
    </row>
    <row r="598" spans="2:13" ht="14.25" customHeight="1" x14ac:dyDescent="0.25">
      <c r="B598" s="276" t="s">
        <v>437</v>
      </c>
      <c r="C598" s="276"/>
      <c r="D598" s="276"/>
      <c r="E598" s="276"/>
      <c r="F598" s="276"/>
      <c r="G598" s="276"/>
      <c r="H598" s="276"/>
      <c r="I598" s="276"/>
      <c r="J598" s="276"/>
      <c r="K598" s="276"/>
      <c r="L598" s="2182"/>
      <c r="M598" s="2182"/>
    </row>
    <row r="599" spans="2:13" ht="16.5" customHeight="1" x14ac:dyDescent="0.25">
      <c r="B599" s="276"/>
      <c r="C599" s="276"/>
      <c r="D599" s="276"/>
      <c r="E599" s="276"/>
      <c r="F599" s="276"/>
      <c r="G599" s="276"/>
      <c r="H599" s="276"/>
      <c r="I599" s="276"/>
      <c r="J599" s="276"/>
      <c r="K599" s="276"/>
      <c r="L599" s="2182"/>
      <c r="M599" s="2182"/>
    </row>
    <row r="600" spans="2:13" ht="15" x14ac:dyDescent="0.25">
      <c r="B600" s="51" t="s">
        <v>414</v>
      </c>
      <c r="C600" s="49"/>
      <c r="D600" s="49"/>
      <c r="E600" s="49"/>
      <c r="F600" s="49"/>
      <c r="G600" s="49"/>
      <c r="H600" s="49"/>
      <c r="I600" s="49"/>
      <c r="J600" s="49"/>
      <c r="K600" s="49"/>
      <c r="L600" s="2182"/>
      <c r="M600" s="2182"/>
    </row>
    <row r="601" spans="2:13" ht="6.75" customHeight="1" x14ac:dyDescent="0.25">
      <c r="B601" s="49"/>
      <c r="C601" s="49"/>
      <c r="D601" s="49"/>
      <c r="E601" s="49"/>
      <c r="F601" s="49"/>
      <c r="G601" s="49"/>
      <c r="H601" s="49"/>
      <c r="I601" s="49"/>
      <c r="J601" s="49"/>
      <c r="K601" s="49"/>
      <c r="L601" s="2182"/>
      <c r="M601" s="2182"/>
    </row>
    <row r="602" spans="2:13" ht="19.7" customHeight="1" x14ac:dyDescent="0.25">
      <c r="B602" s="267" t="s">
        <v>903</v>
      </c>
      <c r="C602" s="267"/>
      <c r="D602" s="267"/>
      <c r="E602" s="267"/>
      <c r="F602" s="267"/>
      <c r="G602" s="267"/>
      <c r="H602" s="267"/>
      <c r="I602" s="267"/>
      <c r="J602" s="267"/>
      <c r="K602" s="267"/>
      <c r="L602" s="2182"/>
      <c r="M602" s="2182"/>
    </row>
    <row r="603" spans="2:13" ht="25.5" customHeight="1" x14ac:dyDescent="0.25">
      <c r="B603" s="1238" t="s">
        <v>145</v>
      </c>
      <c r="C603" s="1279"/>
      <c r="D603" s="118" t="s">
        <v>1</v>
      </c>
      <c r="E603" s="1238" t="s">
        <v>120</v>
      </c>
      <c r="F603" s="1279"/>
      <c r="G603" s="1318" t="s">
        <v>492</v>
      </c>
      <c r="H603" s="1320"/>
      <c r="I603" s="291" t="s">
        <v>496</v>
      </c>
      <c r="J603" s="1238" t="s">
        <v>482</v>
      </c>
      <c r="K603" s="1239"/>
      <c r="L603" s="1279"/>
      <c r="M603" s="129"/>
    </row>
    <row r="604" spans="2:13" ht="19.7" customHeight="1" x14ac:dyDescent="0.25">
      <c r="B604" s="2217" t="s">
        <v>151</v>
      </c>
      <c r="C604" s="2217"/>
      <c r="D604" s="2217"/>
      <c r="E604" s="2217"/>
      <c r="F604" s="2217"/>
      <c r="G604" s="2217"/>
      <c r="H604" s="2217"/>
      <c r="I604" s="2217"/>
      <c r="J604" s="2217"/>
      <c r="K604" s="2217"/>
      <c r="L604" s="2217"/>
      <c r="M604" s="129"/>
    </row>
    <row r="605" spans="2:13" ht="28.5" customHeight="1" x14ac:dyDescent="0.25">
      <c r="B605" s="1396" t="s">
        <v>162</v>
      </c>
      <c r="C605" s="1397"/>
      <c r="D605" s="115" t="s">
        <v>264</v>
      </c>
      <c r="E605" s="1217">
        <f>'FY 2020'!W116</f>
        <v>34.64</v>
      </c>
      <c r="F605" s="1218"/>
      <c r="G605" s="1217">
        <v>57.41</v>
      </c>
      <c r="H605" s="1218"/>
      <c r="I605" s="903">
        <f>IF(ISERROR((E605-G605)/G605),0,((E605-G605)/G605))</f>
        <v>-0.39662079777042325</v>
      </c>
      <c r="J605" s="1210"/>
      <c r="K605" s="1225"/>
      <c r="L605" s="1211"/>
      <c r="M605" s="286"/>
    </row>
    <row r="606" spans="2:13" ht="28.5" customHeight="1" x14ac:dyDescent="0.25">
      <c r="B606" s="1396" t="s">
        <v>163</v>
      </c>
      <c r="C606" s="1397"/>
      <c r="D606" s="115" t="s">
        <v>264</v>
      </c>
      <c r="E606" s="1217">
        <f>'FY 2020'!W118</f>
        <v>294.15999999999997</v>
      </c>
      <c r="F606" s="1218"/>
      <c r="G606" s="1217">
        <v>451.46</v>
      </c>
      <c r="H606" s="1218"/>
      <c r="I606" s="903">
        <f t="shared" ref="I606:I607" si="5">IF(ISERROR((E606-G606)/G606),0,((E606-G606)/G606))</f>
        <v>-0.34842510964426532</v>
      </c>
      <c r="J606" s="1210"/>
      <c r="K606" s="1225"/>
      <c r="L606" s="1211"/>
      <c r="M606" s="129"/>
    </row>
    <row r="607" spans="2:13" ht="28.5" customHeight="1" x14ac:dyDescent="0.25">
      <c r="B607" s="1527" t="s">
        <v>504</v>
      </c>
      <c r="C607" s="1529"/>
      <c r="D607" s="263" t="s">
        <v>264</v>
      </c>
      <c r="E607" s="1217">
        <f>'FY 2020'!W120</f>
        <v>328.8</v>
      </c>
      <c r="F607" s="1218"/>
      <c r="G607" s="1217">
        <v>508.87</v>
      </c>
      <c r="H607" s="1218"/>
      <c r="I607" s="903">
        <f t="shared" si="5"/>
        <v>-0.35386247961168865</v>
      </c>
      <c r="J607" s="1210"/>
      <c r="K607" s="1225"/>
      <c r="L607" s="1211"/>
      <c r="M607" s="129"/>
    </row>
    <row r="608" spans="2:13" ht="19.7" customHeight="1" x14ac:dyDescent="0.25">
      <c r="B608" s="2214" t="s">
        <v>152</v>
      </c>
      <c r="C608" s="2214"/>
      <c r="D608" s="2214"/>
      <c r="E608" s="2214"/>
      <c r="F608" s="2214"/>
      <c r="G608" s="2214"/>
      <c r="H608" s="2214"/>
      <c r="I608" s="2214"/>
      <c r="J608" s="2214"/>
      <c r="K608" s="2214"/>
      <c r="L608" s="2214"/>
      <c r="M608" s="129"/>
    </row>
    <row r="609" spans="2:13" ht="17.100000000000001" customHeight="1" x14ac:dyDescent="0.25">
      <c r="B609" s="1215" t="s">
        <v>154</v>
      </c>
      <c r="C609" s="1216"/>
      <c r="D609" s="263" t="s">
        <v>264</v>
      </c>
      <c r="E609" s="1233">
        <f>'FY 2020'!W125</f>
        <v>6.2569999999999997</v>
      </c>
      <c r="F609" s="1233"/>
      <c r="G609" s="1217">
        <v>7.141</v>
      </c>
      <c r="H609" s="1218"/>
      <c r="I609" s="903">
        <f>IF(ISERROR((E609-G609)/G609),0,((E609-G609)/G609))</f>
        <v>-0.12379218596835181</v>
      </c>
      <c r="J609" s="1210"/>
      <c r="K609" s="1225"/>
      <c r="L609" s="1211"/>
      <c r="M609" s="129"/>
    </row>
    <row r="610" spans="2:13" ht="17.100000000000001" customHeight="1" x14ac:dyDescent="0.25">
      <c r="B610" s="1215" t="s">
        <v>155</v>
      </c>
      <c r="C610" s="1216"/>
      <c r="D610" s="263" t="s">
        <v>264</v>
      </c>
      <c r="E610" s="1233">
        <f>'FY 2020'!W126</f>
        <v>69.620000000000019</v>
      </c>
      <c r="F610" s="1233"/>
      <c r="G610" s="1217">
        <v>294.56</v>
      </c>
      <c r="H610" s="1218"/>
      <c r="I610" s="903">
        <f t="shared" ref="I610:I619" si="6">IF(ISERROR((E610-G610)/G610),0,((E610-G610)/G610))</f>
        <v>-0.76364747419880497</v>
      </c>
      <c r="J610" s="1210"/>
      <c r="K610" s="1225"/>
      <c r="L610" s="1211"/>
      <c r="M610" s="129"/>
    </row>
    <row r="611" spans="2:13" ht="17.100000000000001" customHeight="1" x14ac:dyDescent="0.25">
      <c r="B611" s="1215" t="s">
        <v>236</v>
      </c>
      <c r="C611" s="1216"/>
      <c r="D611" s="263" t="s">
        <v>264</v>
      </c>
      <c r="E611" s="1233">
        <f>'FY 2020'!W127</f>
        <v>6.28</v>
      </c>
      <c r="F611" s="1233"/>
      <c r="G611" s="1217">
        <v>3.7</v>
      </c>
      <c r="H611" s="1218"/>
      <c r="I611" s="903">
        <f t="shared" si="6"/>
        <v>0.69729729729729728</v>
      </c>
      <c r="J611" s="1210"/>
      <c r="K611" s="1225"/>
      <c r="L611" s="1211"/>
      <c r="M611" s="286"/>
    </row>
    <row r="612" spans="2:13" ht="17.100000000000001" customHeight="1" x14ac:dyDescent="0.25">
      <c r="B612" s="1215" t="s">
        <v>156</v>
      </c>
      <c r="C612" s="1216"/>
      <c r="D612" s="263" t="s">
        <v>264</v>
      </c>
      <c r="E612" s="1233">
        <f>'FY 2020'!W128</f>
        <v>3.8640000000000003</v>
      </c>
      <c r="F612" s="1233"/>
      <c r="G612" s="1217">
        <v>6.492</v>
      </c>
      <c r="H612" s="1218"/>
      <c r="I612" s="903">
        <f t="shared" si="6"/>
        <v>-0.40480591497227353</v>
      </c>
      <c r="J612" s="1210"/>
      <c r="K612" s="1225"/>
      <c r="L612" s="1211"/>
      <c r="M612" s="150"/>
    </row>
    <row r="613" spans="2:13" ht="17.100000000000001" customHeight="1" x14ac:dyDescent="0.25">
      <c r="B613" s="1215" t="s">
        <v>157</v>
      </c>
      <c r="C613" s="1216"/>
      <c r="D613" s="263" t="s">
        <v>264</v>
      </c>
      <c r="E613" s="1233">
        <f>'FY 2020'!W129</f>
        <v>15.227</v>
      </c>
      <c r="F613" s="1233"/>
      <c r="G613" s="1217">
        <v>21.027999999999999</v>
      </c>
      <c r="H613" s="1218"/>
      <c r="I613" s="903">
        <f t="shared" si="6"/>
        <v>-0.27587026821381011</v>
      </c>
      <c r="J613" s="1210"/>
      <c r="K613" s="1225"/>
      <c r="L613" s="1211"/>
      <c r="M613" s="150"/>
    </row>
    <row r="614" spans="2:13" ht="17.100000000000001" customHeight="1" x14ac:dyDescent="0.25">
      <c r="B614" s="1215" t="s">
        <v>158</v>
      </c>
      <c r="C614" s="1216"/>
      <c r="D614" s="263" t="s">
        <v>264</v>
      </c>
      <c r="E614" s="1233">
        <f>'FY 2020'!W130</f>
        <v>994.13699999999994</v>
      </c>
      <c r="F614" s="1233"/>
      <c r="G614" s="1217">
        <v>3119.3069999999998</v>
      </c>
      <c r="H614" s="1218"/>
      <c r="I614" s="903">
        <f t="shared" si="6"/>
        <v>-0.68129555699390931</v>
      </c>
      <c r="J614" s="1210"/>
      <c r="K614" s="1225"/>
      <c r="L614" s="1211"/>
      <c r="M614" s="151"/>
    </row>
    <row r="615" spans="2:13" ht="17.100000000000001" customHeight="1" x14ac:dyDescent="0.25">
      <c r="B615" s="1215" t="s">
        <v>21</v>
      </c>
      <c r="C615" s="1216"/>
      <c r="D615" s="263" t="s">
        <v>264</v>
      </c>
      <c r="E615" s="1217">
        <f>'FY 2020'!W131</f>
        <v>47.559999999999995</v>
      </c>
      <c r="F615" s="1218"/>
      <c r="G615" s="1217">
        <v>84.2</v>
      </c>
      <c r="H615" s="1770"/>
      <c r="I615" s="903">
        <f t="shared" si="6"/>
        <v>-0.43515439429928748</v>
      </c>
      <c r="J615" s="260"/>
      <c r="K615" s="274"/>
      <c r="L615" s="261"/>
      <c r="M615" s="151"/>
    </row>
    <row r="616" spans="2:13" ht="17.100000000000001" customHeight="1" x14ac:dyDescent="0.25">
      <c r="B616" s="1300" t="s">
        <v>159</v>
      </c>
      <c r="C616" s="1301"/>
      <c r="D616" s="263" t="s">
        <v>264</v>
      </c>
      <c r="E616" s="1233">
        <f>'FY 2020'!W132</f>
        <v>0</v>
      </c>
      <c r="F616" s="1233"/>
      <c r="G616" s="1217">
        <v>0</v>
      </c>
      <c r="H616" s="1218"/>
      <c r="I616" s="903">
        <f t="shared" si="6"/>
        <v>0</v>
      </c>
      <c r="J616" s="1210"/>
      <c r="K616" s="1225"/>
      <c r="L616" s="1211"/>
      <c r="M616" s="150"/>
    </row>
    <row r="617" spans="2:13" ht="17.100000000000001" customHeight="1" x14ac:dyDescent="0.25">
      <c r="B617" s="1300" t="s">
        <v>160</v>
      </c>
      <c r="C617" s="1301"/>
      <c r="D617" s="263" t="s">
        <v>264</v>
      </c>
      <c r="E617" s="1233">
        <f>'FY 2020'!W133</f>
        <v>31.36</v>
      </c>
      <c r="F617" s="1233"/>
      <c r="G617" s="1217">
        <v>33.74</v>
      </c>
      <c r="H617" s="1218"/>
      <c r="I617" s="903">
        <f t="shared" si="6"/>
        <v>-7.0539419087136998E-2</v>
      </c>
      <c r="J617" s="1210"/>
      <c r="K617" s="1225"/>
      <c r="L617" s="1211"/>
      <c r="M617" s="66"/>
    </row>
    <row r="618" spans="2:13" ht="17.100000000000001" customHeight="1" x14ac:dyDescent="0.25">
      <c r="B618" s="1215" t="s">
        <v>161</v>
      </c>
      <c r="C618" s="1216"/>
      <c r="D618" s="263" t="s">
        <v>264</v>
      </c>
      <c r="E618" s="1233">
        <f>'FY 2020'!W134</f>
        <v>27.390999999999998</v>
      </c>
      <c r="F618" s="1233"/>
      <c r="G618" s="1217">
        <v>50.672699999999999</v>
      </c>
      <c r="H618" s="1218"/>
      <c r="I618" s="903">
        <f t="shared" si="6"/>
        <v>-0.45945252571897693</v>
      </c>
      <c r="J618" s="1210"/>
      <c r="K618" s="1225"/>
      <c r="L618" s="1211"/>
      <c r="M618" s="129"/>
    </row>
    <row r="619" spans="2:13" ht="17.100000000000001" customHeight="1" x14ac:dyDescent="0.25">
      <c r="B619" s="123" t="s">
        <v>30</v>
      </c>
      <c r="C619" s="143"/>
      <c r="D619" s="263" t="s">
        <v>264</v>
      </c>
      <c r="E619" s="1233">
        <f>'FY 2020'!W135</f>
        <v>1201.6959999999997</v>
      </c>
      <c r="F619" s="1233"/>
      <c r="G619" s="1233">
        <v>3620.8407000000002</v>
      </c>
      <c r="H619" s="1233"/>
      <c r="I619" s="903">
        <f t="shared" si="6"/>
        <v>-0.6681168547403924</v>
      </c>
      <c r="J619" s="1210"/>
      <c r="K619" s="1225"/>
      <c r="L619" s="1211"/>
      <c r="M619" s="129"/>
    </row>
    <row r="620" spans="2:13" ht="19.7" customHeight="1" x14ac:dyDescent="0.25">
      <c r="B620" s="2192" t="s">
        <v>153</v>
      </c>
      <c r="C620" s="2192"/>
      <c r="D620" s="2192"/>
      <c r="E620" s="2192"/>
      <c r="F620" s="2192"/>
      <c r="G620" s="2192"/>
      <c r="H620" s="2192"/>
      <c r="I620" s="2192"/>
      <c r="J620" s="2192"/>
      <c r="K620" s="2192"/>
      <c r="L620" s="2192"/>
      <c r="M620" s="129"/>
    </row>
    <row r="621" spans="2:13" ht="17.100000000000001" customHeight="1" x14ac:dyDescent="0.25">
      <c r="B621" s="2187" t="s">
        <v>164</v>
      </c>
      <c r="C621" s="2188"/>
      <c r="D621" s="115" t="s">
        <v>264</v>
      </c>
      <c r="E621" s="1217">
        <f>'FY 2020'!W138</f>
        <v>0.16389999999999999</v>
      </c>
      <c r="F621" s="1218"/>
      <c r="G621" s="1217">
        <v>0.15079999999999999</v>
      </c>
      <c r="H621" s="1218"/>
      <c r="I621" s="903">
        <f>IF(ISERROR((E621-G621)/G621),0,((E621-G621)/G621))</f>
        <v>8.6870026525198943E-2</v>
      </c>
      <c r="J621" s="1210"/>
      <c r="K621" s="1225"/>
      <c r="L621" s="1211"/>
      <c r="M621" s="129"/>
    </row>
    <row r="622" spans="2:13" ht="17.100000000000001" customHeight="1" x14ac:dyDescent="0.25">
      <c r="B622" s="1396" t="s">
        <v>165</v>
      </c>
      <c r="C622" s="1397"/>
      <c r="D622" s="115" t="s">
        <v>264</v>
      </c>
      <c r="E622" s="1217">
        <f>'FY 2020'!W139</f>
        <v>0.62</v>
      </c>
      <c r="F622" s="1218"/>
      <c r="G622" s="1217">
        <v>2.46</v>
      </c>
      <c r="H622" s="1218"/>
      <c r="I622" s="903">
        <f t="shared" ref="I622:I623" si="7">IF(ISERROR((E622-G622)/G622),0,((E622-G622)/G622))</f>
        <v>-0.74796747967479671</v>
      </c>
      <c r="J622" s="1210"/>
      <c r="K622" s="1225"/>
      <c r="L622" s="1211"/>
      <c r="M622" s="129"/>
    </row>
    <row r="623" spans="2:13" ht="30.75" customHeight="1" x14ac:dyDescent="0.25">
      <c r="B623" s="1396" t="s">
        <v>284</v>
      </c>
      <c r="C623" s="1397"/>
      <c r="D623" s="115" t="s">
        <v>264</v>
      </c>
      <c r="E623" s="1217">
        <f>'FY 2020'!W140</f>
        <v>0.78389999999999993</v>
      </c>
      <c r="F623" s="1218"/>
      <c r="G623" s="1217">
        <v>2.6107999999999998</v>
      </c>
      <c r="H623" s="1218"/>
      <c r="I623" s="903">
        <f t="shared" si="7"/>
        <v>-0.69974720392216938</v>
      </c>
      <c r="J623" s="1210"/>
      <c r="K623" s="1225"/>
      <c r="L623" s="1211"/>
      <c r="M623" s="150"/>
    </row>
    <row r="624" spans="2:13" ht="24" customHeight="1" x14ac:dyDescent="0.25">
      <c r="B624" s="2186" t="s">
        <v>345</v>
      </c>
      <c r="C624" s="2186"/>
      <c r="D624" s="882" t="s">
        <v>264</v>
      </c>
      <c r="E624" s="2179">
        <f>'FY 2020'!W141</f>
        <v>1531.2798999999998</v>
      </c>
      <c r="F624" s="2180"/>
      <c r="G624" s="2179">
        <v>4132.3215</v>
      </c>
      <c r="H624" s="2180"/>
      <c r="I624" s="964">
        <f t="shared" ref="I624" si="8">IF(ISERROR((E624-G624)/G624),0,((E624-G624)/G624))</f>
        <v>-0.62943834355579553</v>
      </c>
      <c r="J624" s="2189"/>
      <c r="K624" s="2190"/>
      <c r="L624" s="2191"/>
      <c r="M624" s="150"/>
    </row>
    <row r="625" spans="2:13" ht="37.5" customHeight="1" x14ac:dyDescent="0.25">
      <c r="B625" s="1396" t="s">
        <v>491</v>
      </c>
      <c r="C625" s="1397"/>
      <c r="D625" s="414" t="s">
        <v>1</v>
      </c>
      <c r="E625" s="2181" t="s">
        <v>485</v>
      </c>
      <c r="F625" s="2181"/>
      <c r="G625" s="2177" t="s">
        <v>492</v>
      </c>
      <c r="H625" s="2178"/>
      <c r="I625" s="430" t="s">
        <v>636</v>
      </c>
      <c r="J625" s="1780" t="s">
        <v>656</v>
      </c>
      <c r="K625" s="1780"/>
      <c r="L625" s="1780"/>
      <c r="M625" s="150"/>
    </row>
    <row r="626" spans="2:13" ht="46.5" customHeight="1" x14ac:dyDescent="0.25">
      <c r="B626" s="2175" t="s">
        <v>937</v>
      </c>
      <c r="C626" s="2175"/>
      <c r="D626" s="263" t="s">
        <v>27</v>
      </c>
      <c r="E626" s="1406">
        <f>'FY 2020'!W122</f>
        <v>-0.34730824202000948</v>
      </c>
      <c r="F626" s="1407"/>
      <c r="G626" s="1406" t="s">
        <v>44</v>
      </c>
      <c r="H626" s="1407"/>
      <c r="I626" s="765" t="s">
        <v>652</v>
      </c>
      <c r="J626" s="1306" t="s">
        <v>1001</v>
      </c>
      <c r="K626" s="2183"/>
      <c r="L626" s="1307"/>
      <c r="M626" s="283"/>
    </row>
    <row r="627" spans="2:13" ht="17.25" customHeight="1" x14ac:dyDescent="0.25">
      <c r="B627" s="2193" t="s">
        <v>921</v>
      </c>
      <c r="C627" s="2193"/>
      <c r="D627" s="2193"/>
      <c r="E627" s="2193"/>
      <c r="F627" s="2193"/>
      <c r="G627" s="2193"/>
      <c r="H627" s="2193"/>
      <c r="I627" s="2193"/>
      <c r="J627" s="2193"/>
      <c r="K627" s="2193"/>
      <c r="L627" s="2193"/>
      <c r="M627" s="864"/>
    </row>
    <row r="628" spans="2:13" ht="17.25" customHeight="1" x14ac:dyDescent="0.25">
      <c r="B628" s="2194" t="s">
        <v>922</v>
      </c>
      <c r="C628" s="2194"/>
      <c r="D628" s="862" t="s">
        <v>264</v>
      </c>
      <c r="E628" s="2195">
        <f>'FY 2020'!W144</f>
        <v>2949065</v>
      </c>
      <c r="F628" s="2195"/>
      <c r="G628" s="2195">
        <v>3682644</v>
      </c>
      <c r="H628" s="2195"/>
      <c r="I628" s="904">
        <f>IF(ISERROR((E628-G628)/G628),0,((E628-G628)/G628))</f>
        <v>-0.19919899941455108</v>
      </c>
      <c r="J628" s="1270"/>
      <c r="K628" s="1270"/>
      <c r="L628" s="1270"/>
      <c r="M628" s="864"/>
    </row>
    <row r="629" spans="2:13" ht="17.25" customHeight="1" x14ac:dyDescent="0.25">
      <c r="B629" s="2194" t="s">
        <v>923</v>
      </c>
      <c r="C629" s="2194"/>
      <c r="D629" s="862" t="s">
        <v>264</v>
      </c>
      <c r="E629" s="2195">
        <f>'FY 2020'!W145</f>
        <v>1263885</v>
      </c>
      <c r="F629" s="2195"/>
      <c r="G629" s="2195">
        <v>1378543</v>
      </c>
      <c r="H629" s="2195"/>
      <c r="I629" s="904">
        <f>IF(ISERROR((E629-G629)/G629),0,((E629-G629)/G629))</f>
        <v>-8.3173321398026759E-2</v>
      </c>
      <c r="J629" s="1270"/>
      <c r="K629" s="1270"/>
      <c r="L629" s="1270"/>
      <c r="M629" s="864"/>
    </row>
    <row r="630" spans="2:13" ht="15" customHeight="1" x14ac:dyDescent="0.25">
      <c r="B630" s="49"/>
      <c r="C630" s="49"/>
      <c r="D630" s="49"/>
      <c r="E630" s="49"/>
      <c r="F630" s="49"/>
      <c r="G630" s="49"/>
      <c r="H630" s="49"/>
      <c r="I630" s="49"/>
      <c r="J630" s="49"/>
      <c r="K630" s="49"/>
      <c r="L630" s="283"/>
      <c r="M630" s="284"/>
    </row>
    <row r="631" spans="2:13" ht="15" x14ac:dyDescent="0.25">
      <c r="B631" s="51" t="s">
        <v>415</v>
      </c>
      <c r="C631" s="49"/>
      <c r="D631" s="49"/>
      <c r="E631" s="49"/>
      <c r="F631" s="49"/>
      <c r="G631" s="49"/>
      <c r="H631" s="49"/>
      <c r="I631" s="49"/>
      <c r="J631" s="49"/>
      <c r="K631" s="49"/>
      <c r="L631" s="283"/>
      <c r="M631" s="283"/>
    </row>
    <row r="632" spans="2:13" ht="4.5" customHeight="1" x14ac:dyDescent="0.25">
      <c r="B632" s="49"/>
      <c r="C632" s="49"/>
      <c r="D632" s="49"/>
      <c r="E632" s="49"/>
      <c r="F632" s="49"/>
      <c r="G632" s="49"/>
      <c r="H632" s="49"/>
      <c r="I632" s="49"/>
      <c r="J632" s="49"/>
      <c r="K632" s="49"/>
      <c r="L632" s="49"/>
      <c r="M632" s="49"/>
    </row>
    <row r="633" spans="2:13" ht="19.7" customHeight="1" x14ac:dyDescent="0.25">
      <c r="B633" s="267" t="s">
        <v>904</v>
      </c>
      <c r="C633" s="267"/>
      <c r="D633" s="267"/>
      <c r="E633" s="267"/>
      <c r="F633" s="267"/>
      <c r="G633" s="267"/>
      <c r="H633" s="267"/>
      <c r="I633" s="267"/>
      <c r="J633" s="267"/>
      <c r="K633" s="267"/>
      <c r="L633" s="49"/>
      <c r="M633" s="49"/>
    </row>
    <row r="634" spans="2:13" ht="25.5" customHeight="1" x14ac:dyDescent="0.25">
      <c r="B634" s="1238" t="s">
        <v>112</v>
      </c>
      <c r="C634" s="1279"/>
      <c r="D634" s="118" t="s">
        <v>1</v>
      </c>
      <c r="E634" s="1238" t="s">
        <v>120</v>
      </c>
      <c r="F634" s="1279"/>
      <c r="G634" s="1318" t="s">
        <v>121</v>
      </c>
      <c r="H634" s="1320"/>
      <c r="I634" s="1238" t="s">
        <v>506</v>
      </c>
      <c r="J634" s="1239"/>
      <c r="K634" s="1239"/>
      <c r="L634" s="1279"/>
      <c r="M634" s="49"/>
    </row>
    <row r="635" spans="2:13" ht="93" customHeight="1" x14ac:dyDescent="0.25">
      <c r="B635" s="1215" t="s">
        <v>367</v>
      </c>
      <c r="C635" s="1216"/>
      <c r="D635" s="115" t="s">
        <v>340</v>
      </c>
      <c r="E635" s="1398" t="str">
        <f>'FY 2020'!W154</f>
        <v>2673.24</v>
      </c>
      <c r="F635" s="1400"/>
      <c r="G635" s="1217">
        <v>2673.24</v>
      </c>
      <c r="H635" s="1770"/>
      <c r="I635" s="1646" t="str">
        <f>'FY 2020'!X154</f>
        <v>Premier Game Farm - ± 1800 ha
Wilger Dam Game Farm - ± 800 ha
Wilger Dam - ± 70 ha
Ant sanctuary 3.24 ha</v>
      </c>
      <c r="J635" s="1646"/>
      <c r="K635" s="1646"/>
      <c r="L635" s="1646"/>
      <c r="M635" s="49"/>
    </row>
    <row r="636" spans="2:13" ht="409.5" customHeight="1" x14ac:dyDescent="0.25">
      <c r="B636" s="1215" t="s">
        <v>364</v>
      </c>
      <c r="C636" s="1216"/>
      <c r="D636" s="115" t="s">
        <v>40</v>
      </c>
      <c r="E636" s="1398">
        <f>'FY 2020'!W155</f>
        <v>30</v>
      </c>
      <c r="F636" s="1400"/>
      <c r="G636" s="1217">
        <v>30</v>
      </c>
      <c r="H636" s="1770"/>
      <c r="I636" s="1646" t="str">
        <f>'FY 2020'!X155</f>
        <v>Acacia cyclops,
Acacia mearnsii,
Agave sisalana, 
Argemone ochroleuca, 
Araujia sericifera, 
Arundo donax, 
Azolla filiculoides, 
Campuloclinium macrocephalum,
 Cana indica, 
Casuarina cunninghamiana, 
Cereus jamacaru, 
Convolvus arvensis, 
Datura ferox, 
Datura innoxia, 
Datura stramonium, 
Eichhornia crassipes, 
Eucalyptus grandis, 
Eucalyptus sideroxylon, 
Ipomoea purpurea, 
Jacaranda mimosifolia, 
Lantana camara, 
Melia azedarach, 
Nicotiana glauca, 
Opuntia ficus-indica, 
Pennisetum clandestinum, 
Pennisetum setaceum, 
Pinus elliotti, 
Populus x canescens, 
Solanum mauritianum, 
Xanthium strumarium</v>
      </c>
      <c r="J636" s="1646"/>
      <c r="K636" s="1646"/>
      <c r="L636" s="1646"/>
      <c r="M636" s="56"/>
    </row>
    <row r="637" spans="2:13" ht="30.75" customHeight="1" x14ac:dyDescent="0.25">
      <c r="B637" s="1215" t="s">
        <v>438</v>
      </c>
      <c r="C637" s="1216"/>
      <c r="D637" s="115" t="s">
        <v>40</v>
      </c>
      <c r="E637" s="1398">
        <f>'FY 2020'!W156</f>
        <v>0</v>
      </c>
      <c r="F637" s="1400"/>
      <c r="G637" s="1217">
        <v>0</v>
      </c>
      <c r="H637" s="1770"/>
      <c r="I637" s="1220">
        <f>'FY 2020'!X156</f>
        <v>0</v>
      </c>
      <c r="J637" s="1220"/>
      <c r="K637" s="1220"/>
      <c r="L637" s="1220"/>
      <c r="M637" s="49"/>
    </row>
    <row r="638" spans="2:13" ht="30.75" customHeight="1" x14ac:dyDescent="0.25">
      <c r="B638" s="1215" t="s">
        <v>365</v>
      </c>
      <c r="C638" s="1216"/>
      <c r="D638" s="115" t="s">
        <v>40</v>
      </c>
      <c r="E638" s="1398">
        <f>'FY 2020'!W157</f>
        <v>1</v>
      </c>
      <c r="F638" s="1400"/>
      <c r="G638" s="1217">
        <v>1</v>
      </c>
      <c r="H638" s="1770"/>
      <c r="I638" s="1220" t="str">
        <f>'FY 2020'!X157</f>
        <v xml:space="preserve">Diamond Ant </v>
      </c>
      <c r="J638" s="1220"/>
      <c r="K638" s="1220"/>
      <c r="L638" s="1220"/>
      <c r="M638" s="66"/>
    </row>
    <row r="639" spans="2:13" ht="6" customHeight="1" x14ac:dyDescent="0.25">
      <c r="B639" s="130"/>
      <c r="C639" s="130"/>
      <c r="D639" s="130"/>
      <c r="E639" s="130"/>
      <c r="F639" s="130"/>
      <c r="G639" s="71"/>
      <c r="H639" s="71"/>
      <c r="I639" s="49"/>
      <c r="J639" s="49"/>
      <c r="K639" s="49"/>
      <c r="L639" s="2182"/>
      <c r="M639" s="2182"/>
    </row>
    <row r="640" spans="2:13" ht="16.350000000000001" customHeight="1" x14ac:dyDescent="0.25">
      <c r="B640" s="285" t="s">
        <v>393</v>
      </c>
      <c r="C640" s="285"/>
      <c r="D640" s="285"/>
      <c r="E640" s="285"/>
      <c r="F640" s="285"/>
      <c r="G640" s="285"/>
      <c r="H640" s="285"/>
      <c r="I640" s="285"/>
      <c r="J640" s="285"/>
      <c r="K640" s="285"/>
      <c r="L640" s="2182"/>
      <c r="M640" s="2182"/>
    </row>
    <row r="641" spans="2:13" ht="16.350000000000001" customHeight="1" x14ac:dyDescent="0.25">
      <c r="B641" s="2185" t="s">
        <v>439</v>
      </c>
      <c r="C641" s="2185"/>
      <c r="D641" s="2185"/>
      <c r="E641" s="2185"/>
      <c r="F641" s="2185"/>
      <c r="G641" s="2185"/>
      <c r="H641" s="2185"/>
      <c r="I641" s="2185"/>
      <c r="J641" s="2185"/>
      <c r="K641" s="2185"/>
      <c r="L641" s="2182"/>
      <c r="M641" s="2182"/>
    </row>
    <row r="642" spans="2:13" ht="16.350000000000001" customHeight="1" x14ac:dyDescent="0.25">
      <c r="B642" s="2185"/>
      <c r="C642" s="2185"/>
      <c r="D642" s="2185"/>
      <c r="E642" s="2185"/>
      <c r="F642" s="2185"/>
      <c r="G642" s="2185"/>
      <c r="H642" s="2185"/>
      <c r="I642" s="2185"/>
      <c r="J642" s="2185"/>
      <c r="K642" s="2185"/>
      <c r="L642" s="2182"/>
      <c r="M642" s="2182"/>
    </row>
    <row r="643" spans="2:13" ht="14.25" customHeight="1" x14ac:dyDescent="0.25">
      <c r="B643" s="2185"/>
      <c r="C643" s="2185"/>
      <c r="D643" s="2185"/>
      <c r="E643" s="2185"/>
      <c r="F643" s="2185"/>
      <c r="G643" s="2185"/>
      <c r="H643" s="2185"/>
      <c r="I643" s="2185"/>
      <c r="J643" s="2185"/>
      <c r="K643" s="2185"/>
      <c r="L643" s="2182"/>
      <c r="M643" s="2182"/>
    </row>
    <row r="644" spans="2:13" ht="15.75" customHeight="1" x14ac:dyDescent="0.25">
      <c r="B644" s="49" t="s">
        <v>237</v>
      </c>
      <c r="C644" s="49"/>
      <c r="D644" s="49"/>
      <c r="E644" s="49"/>
      <c r="F644" s="49"/>
      <c r="G644" s="49"/>
      <c r="H644" s="49"/>
      <c r="I644" s="49"/>
      <c r="J644" s="49"/>
      <c r="K644" s="49"/>
      <c r="L644" s="2182"/>
      <c r="M644" s="2182"/>
    </row>
    <row r="645" spans="2:13" ht="27.75" customHeight="1" x14ac:dyDescent="0.25">
      <c r="B645" s="49" t="s">
        <v>291</v>
      </c>
      <c r="C645" s="49"/>
      <c r="D645" s="49"/>
      <c r="E645" s="49"/>
      <c r="F645" s="49"/>
      <c r="G645" s="49"/>
      <c r="H645" s="49"/>
      <c r="I645" s="49"/>
      <c r="J645" s="49"/>
      <c r="K645" s="49"/>
      <c r="L645" s="2182"/>
      <c r="M645" s="2182"/>
    </row>
    <row r="646" spans="2:13" ht="16.350000000000001" customHeight="1" x14ac:dyDescent="0.25">
      <c r="B646" s="49" t="s">
        <v>238</v>
      </c>
      <c r="C646" s="49"/>
      <c r="D646" s="49"/>
      <c r="E646" s="49"/>
      <c r="F646" s="49"/>
      <c r="G646" s="49"/>
      <c r="H646" s="49"/>
      <c r="I646" s="49"/>
      <c r="J646" s="49"/>
      <c r="K646" s="49"/>
      <c r="L646" s="2182"/>
      <c r="M646" s="2182"/>
    </row>
    <row r="647" spans="2:13" ht="16.350000000000001" customHeight="1" x14ac:dyDescent="0.25">
      <c r="B647" s="49" t="s">
        <v>239</v>
      </c>
      <c r="C647" s="49"/>
      <c r="D647" s="49"/>
      <c r="E647" s="49"/>
      <c r="F647" s="49"/>
      <c r="G647" s="49"/>
      <c r="H647" s="49"/>
      <c r="I647" s="49"/>
      <c r="J647" s="49"/>
      <c r="K647" s="49"/>
      <c r="L647" s="49"/>
      <c r="M647" s="49"/>
    </row>
    <row r="648" spans="2:13" ht="16.350000000000001" customHeight="1" x14ac:dyDescent="0.25">
      <c r="B648" s="51" t="s">
        <v>257</v>
      </c>
      <c r="C648" s="49"/>
      <c r="D648" s="49"/>
      <c r="E648" s="49"/>
      <c r="F648" s="49"/>
      <c r="G648" s="49"/>
      <c r="H648" s="49"/>
      <c r="I648" s="49"/>
      <c r="J648" s="49"/>
      <c r="K648" s="49"/>
      <c r="L648" s="49"/>
      <c r="M648" s="56"/>
    </row>
    <row r="649" spans="2:13" ht="15" x14ac:dyDescent="0.25">
      <c r="B649" t="s">
        <v>767</v>
      </c>
      <c r="C649" s="49"/>
      <c r="D649" s="49"/>
      <c r="E649" s="49"/>
      <c r="F649" s="49"/>
      <c r="G649" s="49"/>
      <c r="H649" s="49"/>
      <c r="I649" s="49"/>
      <c r="J649" s="49"/>
      <c r="K649" s="49"/>
      <c r="L649" s="268"/>
      <c r="M649" s="268"/>
    </row>
    <row r="650" spans="2:13" ht="19.7" customHeight="1" x14ac:dyDescent="0.25">
      <c r="B650" s="267" t="s">
        <v>905</v>
      </c>
      <c r="C650" s="267"/>
      <c r="D650" s="267"/>
      <c r="E650" s="267"/>
      <c r="F650" s="267"/>
      <c r="G650" s="267"/>
      <c r="H650" s="267"/>
      <c r="I650" s="267"/>
      <c r="J650" s="267"/>
      <c r="K650" s="267"/>
      <c r="L650" s="268"/>
      <c r="M650" s="268"/>
    </row>
    <row r="651" spans="2:13" ht="29.25" customHeight="1" x14ac:dyDescent="0.25">
      <c r="B651" s="1238" t="s">
        <v>112</v>
      </c>
      <c r="C651" s="1279"/>
      <c r="D651" s="118" t="s">
        <v>1</v>
      </c>
      <c r="E651" s="1238" t="s">
        <v>120</v>
      </c>
      <c r="F651" s="1279"/>
      <c r="G651" s="1318" t="s">
        <v>121</v>
      </c>
      <c r="H651" s="1320"/>
      <c r="I651" s="262" t="s">
        <v>496</v>
      </c>
      <c r="J651" s="1238" t="s">
        <v>482</v>
      </c>
      <c r="K651" s="1239"/>
      <c r="L651" s="1279"/>
      <c r="M651" s="49"/>
    </row>
    <row r="652" spans="2:13" ht="27" customHeight="1" x14ac:dyDescent="0.25">
      <c r="B652" s="1215" t="s">
        <v>167</v>
      </c>
      <c r="C652" s="1216"/>
      <c r="D652" s="263" t="s">
        <v>262</v>
      </c>
      <c r="E652" s="1217">
        <f>'FY 2020'!W161</f>
        <v>0</v>
      </c>
      <c r="F652" s="1218"/>
      <c r="G652" s="1217">
        <v>0</v>
      </c>
      <c r="H652" s="1218"/>
      <c r="I652" s="884">
        <f>IF(ISERROR((E652-G652)/G652),0,((E652-G652)/G652))</f>
        <v>0</v>
      </c>
      <c r="J652" s="1210"/>
      <c r="K652" s="1225"/>
      <c r="L652" s="1211"/>
      <c r="M652" s="56"/>
    </row>
    <row r="653" spans="2:13" ht="27" customHeight="1" x14ac:dyDescent="0.25">
      <c r="B653" s="1221" t="s">
        <v>25</v>
      </c>
      <c r="C653" s="1221"/>
      <c r="D653" s="263" t="s">
        <v>262</v>
      </c>
      <c r="E653" s="1217">
        <f>'FY 2020'!W162</f>
        <v>0</v>
      </c>
      <c r="F653" s="1218"/>
      <c r="G653" s="1217">
        <v>0</v>
      </c>
      <c r="H653" s="1218"/>
      <c r="I653" s="884">
        <f t="shared" ref="I653:I661" si="9">IF(ISERROR((E653-G653)/G653),0,((E653-G653)/G653))</f>
        <v>0</v>
      </c>
      <c r="J653" s="1210"/>
      <c r="K653" s="1225"/>
      <c r="L653" s="1211"/>
      <c r="M653" s="49"/>
    </row>
    <row r="654" spans="2:13" ht="17.100000000000001" customHeight="1" x14ac:dyDescent="0.25">
      <c r="B654" s="1215" t="s">
        <v>26</v>
      </c>
      <c r="C654" s="1216"/>
      <c r="D654" s="263" t="s">
        <v>262</v>
      </c>
      <c r="E654" s="1217">
        <f>'FY 2020'!W163</f>
        <v>0</v>
      </c>
      <c r="F654" s="1218"/>
      <c r="G654" s="1217">
        <v>0</v>
      </c>
      <c r="H654" s="1218"/>
      <c r="I654" s="884">
        <f t="shared" si="9"/>
        <v>0</v>
      </c>
      <c r="J654" s="1210"/>
      <c r="K654" s="1225"/>
      <c r="L654" s="1211"/>
      <c r="M654" s="150"/>
    </row>
    <row r="655" spans="2:13" ht="17.100000000000001" customHeight="1" x14ac:dyDescent="0.25">
      <c r="B655" s="1215" t="s">
        <v>168</v>
      </c>
      <c r="C655" s="1216"/>
      <c r="D655" s="263" t="s">
        <v>262</v>
      </c>
      <c r="E655" s="1217">
        <f>'FY 2020'!W164</f>
        <v>0</v>
      </c>
      <c r="F655" s="1218"/>
      <c r="G655" s="1217">
        <v>0</v>
      </c>
      <c r="H655" s="1218"/>
      <c r="I655" s="884">
        <f t="shared" si="9"/>
        <v>0</v>
      </c>
      <c r="J655" s="1210"/>
      <c r="K655" s="1225"/>
      <c r="L655" s="1211"/>
      <c r="M655" s="144"/>
    </row>
    <row r="656" spans="2:13" ht="17.100000000000001" customHeight="1" x14ac:dyDescent="0.25">
      <c r="B656" s="1215" t="s">
        <v>507</v>
      </c>
      <c r="C656" s="1216"/>
      <c r="D656" s="263" t="s">
        <v>262</v>
      </c>
      <c r="E656" s="1217">
        <f>'FY 2020'!W165</f>
        <v>0.2</v>
      </c>
      <c r="F656" s="1218"/>
      <c r="G656" s="1217">
        <v>0</v>
      </c>
      <c r="H656" s="1218"/>
      <c r="I656" s="884">
        <f t="shared" si="9"/>
        <v>0</v>
      </c>
      <c r="J656" s="1210"/>
      <c r="K656" s="1225"/>
      <c r="L656" s="1211"/>
      <c r="M656" s="144"/>
    </row>
    <row r="657" spans="2:13" ht="17.100000000000001" customHeight="1" x14ac:dyDescent="0.25">
      <c r="B657" s="1410">
        <v>410</v>
      </c>
      <c r="C657" s="1221"/>
      <c r="D657" s="263" t="s">
        <v>262</v>
      </c>
      <c r="E657" s="1217">
        <f>'FY 2020'!W166</f>
        <v>19.600000000000001</v>
      </c>
      <c r="F657" s="1218"/>
      <c r="G657" s="1217">
        <v>15.5</v>
      </c>
      <c r="H657" s="1770"/>
      <c r="I657" s="884">
        <f t="shared" si="9"/>
        <v>0.26451612903225813</v>
      </c>
      <c r="J657" s="1210"/>
      <c r="K657" s="1225"/>
      <c r="L657" s="1211"/>
      <c r="M657" s="144"/>
    </row>
    <row r="658" spans="2:13" ht="17.100000000000001" customHeight="1" x14ac:dyDescent="0.25">
      <c r="B658" s="1409">
        <v>507</v>
      </c>
      <c r="C658" s="1216"/>
      <c r="D658" s="263" t="s">
        <v>262</v>
      </c>
      <c r="E658" s="1217">
        <f>'FY 2020'!W167</f>
        <v>0</v>
      </c>
      <c r="F658" s="1218"/>
      <c r="G658" s="1217">
        <v>0</v>
      </c>
      <c r="H658" s="1770"/>
      <c r="I658" s="884">
        <f t="shared" si="9"/>
        <v>0</v>
      </c>
      <c r="J658" s="1210"/>
      <c r="K658" s="1225"/>
      <c r="L658" s="1211"/>
      <c r="M658" s="144"/>
    </row>
    <row r="659" spans="2:13" ht="19.5" customHeight="1" x14ac:dyDescent="0.25">
      <c r="B659" s="1410" t="s">
        <v>510</v>
      </c>
      <c r="C659" s="1410"/>
      <c r="D659" s="263" t="s">
        <v>262</v>
      </c>
      <c r="E659" s="1217">
        <f>'FY 2020'!W168</f>
        <v>0</v>
      </c>
      <c r="F659" s="1218"/>
      <c r="G659" s="1217">
        <v>0</v>
      </c>
      <c r="H659" s="1218"/>
      <c r="I659" s="884">
        <f t="shared" si="9"/>
        <v>0</v>
      </c>
      <c r="J659" s="1210"/>
      <c r="K659" s="1225"/>
      <c r="L659" s="1211"/>
      <c r="M659" s="144"/>
    </row>
    <row r="660" spans="2:13" ht="23.25" customHeight="1" x14ac:dyDescent="0.25">
      <c r="B660" s="1411" t="s">
        <v>511</v>
      </c>
      <c r="C660" s="1411"/>
      <c r="D660" s="263" t="s">
        <v>262</v>
      </c>
      <c r="E660" s="1217">
        <f>'FY 2020'!W169</f>
        <v>19.8</v>
      </c>
      <c r="F660" s="1218"/>
      <c r="G660" s="1217">
        <v>26.3</v>
      </c>
      <c r="H660" s="1218"/>
      <c r="I660" s="884">
        <f t="shared" si="9"/>
        <v>-0.24714828897338403</v>
      </c>
      <c r="J660" s="1210"/>
      <c r="K660" s="1225"/>
      <c r="L660" s="1211"/>
      <c r="M660" s="144"/>
    </row>
    <row r="661" spans="2:13" ht="23.25" customHeight="1" x14ac:dyDescent="0.25">
      <c r="B661" s="1411">
        <v>22</v>
      </c>
      <c r="C661" s="1411"/>
      <c r="D661" s="885" t="s">
        <v>262</v>
      </c>
      <c r="E661" s="1233">
        <f>'FY 2020'!W170</f>
        <v>12.899999999999999</v>
      </c>
      <c r="F661" s="1233"/>
      <c r="G661" s="1233">
        <v>10.8</v>
      </c>
      <c r="H661" s="1233"/>
      <c r="I661" s="884">
        <f t="shared" si="9"/>
        <v>0.19444444444444423</v>
      </c>
      <c r="J661" s="1220"/>
      <c r="K661" s="1220"/>
      <c r="L661" s="1220"/>
      <c r="M661" s="891"/>
    </row>
    <row r="662" spans="2:13" ht="15" x14ac:dyDescent="0.25">
      <c r="B662" s="49"/>
      <c r="C662" s="49"/>
      <c r="D662" s="49"/>
      <c r="E662" s="49"/>
      <c r="F662" s="49"/>
      <c r="G662" s="49"/>
      <c r="H662" s="49"/>
      <c r="I662" s="49"/>
      <c r="J662" s="49"/>
      <c r="K662" s="150"/>
      <c r="L662" s="144"/>
      <c r="M662" s="144"/>
    </row>
    <row r="663" spans="2:13" ht="15" x14ac:dyDescent="0.25">
      <c r="B663" s="375" t="s">
        <v>660</v>
      </c>
      <c r="C663" s="49"/>
      <c r="D663" s="49"/>
      <c r="E663" s="49"/>
      <c r="F663" s="49"/>
      <c r="G663" s="49"/>
      <c r="H663" s="49"/>
      <c r="I663" s="49"/>
      <c r="J663" s="49"/>
      <c r="K663" s="150"/>
      <c r="L663" s="345"/>
      <c r="M663" s="345"/>
    </row>
    <row r="664" spans="2:13" ht="103.5" customHeight="1" x14ac:dyDescent="0.25">
      <c r="B664" s="1412" t="s">
        <v>676</v>
      </c>
      <c r="C664" s="2216"/>
      <c r="D664" s="2216"/>
      <c r="E664" s="2216"/>
      <c r="F664" s="2216"/>
      <c r="G664" s="2216"/>
      <c r="H664" s="2216"/>
      <c r="I664" s="2216"/>
      <c r="J664" s="2216"/>
      <c r="K664" s="2216"/>
      <c r="L664" s="2216"/>
      <c r="M664" s="740"/>
    </row>
    <row r="665" spans="2:13" ht="15" x14ac:dyDescent="0.25">
      <c r="B665" s="375"/>
      <c r="C665" s="49"/>
      <c r="D665" s="49"/>
      <c r="E665" s="49"/>
      <c r="F665" s="49"/>
      <c r="G665" s="49"/>
      <c r="H665" s="49"/>
      <c r="I665" s="49"/>
      <c r="J665" s="49"/>
      <c r="K665" s="150"/>
      <c r="L665" s="383"/>
      <c r="M665" s="383"/>
    </row>
    <row r="666" spans="2:13" ht="15" x14ac:dyDescent="0.25">
      <c r="B666" s="49"/>
      <c r="C666" s="49"/>
      <c r="D666" s="49"/>
      <c r="E666" s="49"/>
      <c r="F666" s="49"/>
      <c r="G666" s="49"/>
      <c r="H666" s="49"/>
      <c r="I666" s="49"/>
      <c r="J666" s="49"/>
      <c r="K666" s="150"/>
      <c r="L666" s="345"/>
      <c r="M666" s="345"/>
    </row>
    <row r="667" spans="2:13" ht="15" x14ac:dyDescent="0.25">
      <c r="B667" s="51" t="s">
        <v>258</v>
      </c>
      <c r="C667" s="49"/>
      <c r="D667" s="49"/>
      <c r="E667" s="49"/>
      <c r="F667" s="49"/>
      <c r="G667" s="49"/>
      <c r="H667" s="49"/>
      <c r="I667" s="49"/>
      <c r="J667" s="49"/>
      <c r="K667" s="150"/>
      <c r="L667" s="144"/>
      <c r="M667" s="144"/>
    </row>
    <row r="668" spans="2:13" ht="15" x14ac:dyDescent="0.25">
      <c r="B668" s="49"/>
      <c r="C668" s="49"/>
      <c r="D668" s="49"/>
      <c r="E668" s="49"/>
      <c r="F668" s="49"/>
      <c r="G668" s="49"/>
      <c r="H668" s="49"/>
      <c r="I668" s="49"/>
      <c r="J668" s="49"/>
      <c r="K668" s="49"/>
      <c r="L668" s="49"/>
      <c r="M668" s="56"/>
    </row>
    <row r="669" spans="2:13" ht="15" x14ac:dyDescent="0.25">
      <c r="B669" s="51" t="s">
        <v>416</v>
      </c>
      <c r="C669" s="49"/>
      <c r="D669" s="49"/>
      <c r="E669" s="49"/>
      <c r="F669" s="49"/>
      <c r="G669" s="49"/>
      <c r="H669" s="49"/>
      <c r="I669" s="49"/>
      <c r="J669" s="49"/>
      <c r="K669" s="49"/>
      <c r="L669" s="278"/>
      <c r="M669" s="191"/>
    </row>
    <row r="670" spans="2:13" ht="15" x14ac:dyDescent="0.25">
      <c r="B670" s="49" t="s">
        <v>169</v>
      </c>
      <c r="C670" s="49"/>
      <c r="D670" s="49"/>
      <c r="E670" s="49"/>
      <c r="F670" s="49"/>
      <c r="G670" s="49"/>
      <c r="H670" s="49"/>
      <c r="I670" s="49"/>
      <c r="J670" s="49"/>
      <c r="K670" s="49"/>
      <c r="L670" s="278"/>
      <c r="M670" s="191"/>
    </row>
    <row r="671" spans="2:13" ht="15" x14ac:dyDescent="0.25">
      <c r="B671" s="49"/>
      <c r="C671" s="49"/>
      <c r="D671" s="49"/>
      <c r="E671" s="49"/>
      <c r="F671" s="49"/>
      <c r="G671" s="49"/>
      <c r="H671" s="49"/>
      <c r="I671" s="49"/>
      <c r="J671" s="49"/>
      <c r="K671" s="49"/>
      <c r="L671" s="278"/>
      <c r="M671" s="191"/>
    </row>
    <row r="672" spans="2:13" ht="17.100000000000001" customHeight="1" x14ac:dyDescent="0.25">
      <c r="B672" s="1416" t="s">
        <v>170</v>
      </c>
      <c r="C672" s="1596"/>
      <c r="D672" s="1210"/>
      <c r="E672" s="1225"/>
      <c r="F672" s="1225"/>
      <c r="G672" s="1225"/>
      <c r="H672" s="1225"/>
      <c r="I672" s="1225"/>
      <c r="J672" s="1225"/>
      <c r="K672" s="1211"/>
      <c r="L672" s="75"/>
      <c r="M672" s="75"/>
    </row>
    <row r="673" spans="2:13" ht="16.5" customHeight="1" x14ac:dyDescent="0.25">
      <c r="B673" s="1416" t="s">
        <v>171</v>
      </c>
      <c r="C673" s="1596"/>
      <c r="D673" s="1210"/>
      <c r="E673" s="1225"/>
      <c r="F673" s="1225"/>
      <c r="G673" s="1225"/>
      <c r="H673" s="1225"/>
      <c r="I673" s="1225"/>
      <c r="J673" s="1225"/>
      <c r="K673" s="1211"/>
      <c r="L673" s="75"/>
      <c r="M673" s="75"/>
    </row>
    <row r="674" spans="2:13" ht="17.100000000000001" customHeight="1" x14ac:dyDescent="0.25">
      <c r="B674" s="1416" t="s">
        <v>172</v>
      </c>
      <c r="C674" s="1596"/>
      <c r="D674" s="1210"/>
      <c r="E674" s="1225"/>
      <c r="F674" s="1225"/>
      <c r="G674" s="1225"/>
      <c r="H674" s="1225"/>
      <c r="I674" s="1225"/>
      <c r="J674" s="1225"/>
      <c r="K674" s="1211"/>
      <c r="L674" s="75"/>
      <c r="M674" s="75"/>
    </row>
    <row r="675" spans="2:13" ht="17.100000000000001" customHeight="1" x14ac:dyDescent="0.25">
      <c r="B675" s="1416" t="s">
        <v>105</v>
      </c>
      <c r="C675" s="1596"/>
      <c r="D675" s="162"/>
      <c r="E675" s="163"/>
      <c r="F675" s="163"/>
      <c r="G675" s="163"/>
      <c r="H675" s="163"/>
      <c r="I675" s="163"/>
      <c r="J675" s="163"/>
      <c r="K675" s="147"/>
      <c r="L675" s="75"/>
      <c r="M675" s="75"/>
    </row>
    <row r="676" spans="2:13" ht="17.100000000000001" customHeight="1" x14ac:dyDescent="0.25">
      <c r="B676" s="1416" t="s">
        <v>173</v>
      </c>
      <c r="C676" s="1596"/>
      <c r="D676" s="1210"/>
      <c r="E676" s="1225"/>
      <c r="F676" s="1225"/>
      <c r="G676" s="1225"/>
      <c r="H676" s="1225"/>
      <c r="I676" s="1225"/>
      <c r="J676" s="1225"/>
      <c r="K676" s="1211"/>
      <c r="L676" s="75"/>
      <c r="M676" s="75"/>
    </row>
    <row r="677" spans="2:13" ht="17.100000000000001" customHeight="1" x14ac:dyDescent="0.25">
      <c r="B677" s="1416" t="s">
        <v>106</v>
      </c>
      <c r="C677" s="1596"/>
      <c r="D677" s="162"/>
      <c r="E677" s="163"/>
      <c r="F677" s="163"/>
      <c r="G677" s="163"/>
      <c r="H677" s="163"/>
      <c r="I677" s="163"/>
      <c r="J677" s="163"/>
      <c r="K677" s="147"/>
      <c r="L677" s="75"/>
      <c r="M677" s="75"/>
    </row>
    <row r="678" spans="2:13" ht="17.100000000000001" customHeight="1" x14ac:dyDescent="0.25">
      <c r="B678" s="1416" t="s">
        <v>174</v>
      </c>
      <c r="C678" s="1596"/>
      <c r="D678" s="1210"/>
      <c r="E678" s="1225"/>
      <c r="F678" s="1225"/>
      <c r="G678" s="1225"/>
      <c r="H678" s="1225"/>
      <c r="I678" s="1225"/>
      <c r="J678" s="1225"/>
      <c r="K678" s="1211"/>
      <c r="L678" s="75"/>
      <c r="M678" s="75"/>
    </row>
    <row r="679" spans="2:13" ht="15" x14ac:dyDescent="0.25">
      <c r="B679" s="49"/>
      <c r="C679" s="49"/>
      <c r="D679" s="49"/>
      <c r="E679" s="49"/>
      <c r="F679" s="49"/>
      <c r="G679" s="49"/>
      <c r="H679" s="49"/>
      <c r="I679" s="49"/>
      <c r="J679" s="49"/>
      <c r="K679" s="49"/>
      <c r="L679" s="144"/>
      <c r="M679" s="144"/>
    </row>
    <row r="680" spans="2:13" ht="28.5" customHeight="1" x14ac:dyDescent="0.25">
      <c r="B680" s="51" t="s">
        <v>417</v>
      </c>
      <c r="C680" s="49"/>
      <c r="D680" s="49"/>
      <c r="E680" s="49"/>
      <c r="F680" s="49"/>
      <c r="G680" s="49"/>
      <c r="H680" s="49"/>
      <c r="I680" s="49"/>
      <c r="J680" s="49"/>
      <c r="K680" s="49"/>
      <c r="L680" s="150"/>
      <c r="M680" s="150"/>
    </row>
    <row r="681" spans="2:13" ht="15" x14ac:dyDescent="0.25">
      <c r="B681" s="49"/>
      <c r="C681" s="49"/>
      <c r="D681" s="49"/>
      <c r="E681" s="49"/>
      <c r="F681" s="49"/>
      <c r="G681" s="49"/>
      <c r="H681" s="49"/>
      <c r="I681" s="49"/>
      <c r="J681" s="49"/>
      <c r="K681" s="49"/>
      <c r="L681" s="49"/>
      <c r="M681" s="49"/>
    </row>
    <row r="682" spans="2:13" ht="17.100000000000001" customHeight="1" x14ac:dyDescent="0.25">
      <c r="B682" s="1416" t="s">
        <v>170</v>
      </c>
      <c r="C682" s="1596"/>
      <c r="D682" s="1210"/>
      <c r="E682" s="1225"/>
      <c r="F682" s="1225"/>
      <c r="G682" s="1225"/>
      <c r="H682" s="1225"/>
      <c r="I682" s="1225"/>
      <c r="J682" s="1225"/>
      <c r="K682" s="1211"/>
      <c r="L682" s="75"/>
      <c r="M682" s="75"/>
    </row>
    <row r="683" spans="2:13" ht="30" customHeight="1" x14ac:dyDescent="0.25">
      <c r="B683" s="1642" t="s">
        <v>175</v>
      </c>
      <c r="C683" s="1643"/>
      <c r="D683" s="1210"/>
      <c r="E683" s="1225"/>
      <c r="F683" s="1225"/>
      <c r="G683" s="1225"/>
      <c r="H683" s="1225"/>
      <c r="I683" s="1225"/>
      <c r="J683" s="1225"/>
      <c r="K683" s="1211"/>
      <c r="L683" s="75"/>
      <c r="M683" s="75"/>
    </row>
    <row r="684" spans="2:13" ht="17.100000000000001" customHeight="1" x14ac:dyDescent="0.25">
      <c r="B684" s="1416" t="s">
        <v>172</v>
      </c>
      <c r="C684" s="1596"/>
      <c r="D684" s="1210"/>
      <c r="E684" s="1225"/>
      <c r="F684" s="1225"/>
      <c r="G684" s="1225"/>
      <c r="H684" s="1225"/>
      <c r="I684" s="1225"/>
      <c r="J684" s="1225"/>
      <c r="K684" s="1211"/>
      <c r="L684" s="75"/>
      <c r="M684" s="75"/>
    </row>
    <row r="685" spans="2:13" ht="17.100000000000001" customHeight="1" x14ac:dyDescent="0.25">
      <c r="B685" s="1416" t="s">
        <v>105</v>
      </c>
      <c r="C685" s="1596"/>
      <c r="D685" s="162"/>
      <c r="E685" s="163"/>
      <c r="F685" s="163"/>
      <c r="G685" s="163"/>
      <c r="H685" s="163"/>
      <c r="I685" s="163"/>
      <c r="J685" s="163"/>
      <c r="K685" s="147"/>
      <c r="L685" s="75"/>
      <c r="M685" s="75"/>
    </row>
    <row r="686" spans="2:13" ht="17.100000000000001" customHeight="1" x14ac:dyDescent="0.25">
      <c r="B686" s="1416" t="s">
        <v>173</v>
      </c>
      <c r="C686" s="1596"/>
      <c r="D686" s="1210"/>
      <c r="E686" s="1225"/>
      <c r="F686" s="1225"/>
      <c r="G686" s="1225"/>
      <c r="H686" s="1225"/>
      <c r="I686" s="1225"/>
      <c r="J686" s="1225"/>
      <c r="K686" s="1211"/>
      <c r="L686" s="75"/>
      <c r="M686" s="75"/>
    </row>
    <row r="687" spans="2:13" ht="17.100000000000001" customHeight="1" x14ac:dyDescent="0.25">
      <c r="B687" s="1416" t="s">
        <v>106</v>
      </c>
      <c r="C687" s="1596"/>
      <c r="D687" s="1210"/>
      <c r="E687" s="1225"/>
      <c r="F687" s="1225"/>
      <c r="G687" s="1225"/>
      <c r="H687" s="1225"/>
      <c r="I687" s="1225"/>
      <c r="J687" s="1225"/>
      <c r="K687" s="1211"/>
      <c r="L687" s="75"/>
      <c r="M687" s="75"/>
    </row>
    <row r="688" spans="2:13" ht="17.100000000000001" customHeight="1" x14ac:dyDescent="0.25">
      <c r="B688" s="1416" t="s">
        <v>174</v>
      </c>
      <c r="C688" s="1596"/>
      <c r="D688" s="1210"/>
      <c r="E688" s="1225"/>
      <c r="F688" s="1225"/>
      <c r="G688" s="1225"/>
      <c r="H688" s="1225"/>
      <c r="I688" s="1225"/>
      <c r="J688" s="1225"/>
      <c r="K688" s="1211"/>
      <c r="L688" s="75"/>
      <c r="M688" s="75"/>
    </row>
    <row r="689" spans="2:13" ht="15" x14ac:dyDescent="0.25">
      <c r="B689" s="49"/>
      <c r="C689" s="49"/>
      <c r="D689" s="49"/>
      <c r="E689" s="49"/>
      <c r="F689" s="49"/>
      <c r="G689" s="49"/>
      <c r="H689" s="49"/>
      <c r="I689" s="49"/>
      <c r="J689" s="49"/>
      <c r="K689" s="49"/>
      <c r="L689" s="144"/>
      <c r="M689" s="336"/>
    </row>
    <row r="690" spans="2:13" ht="15" x14ac:dyDescent="0.25">
      <c r="B690" s="49" t="s">
        <v>240</v>
      </c>
      <c r="C690" s="49"/>
      <c r="D690" s="49"/>
      <c r="E690" s="49"/>
      <c r="F690" s="49"/>
      <c r="G690" s="49"/>
      <c r="H690" s="49"/>
      <c r="I690" s="49"/>
      <c r="J690" s="49"/>
      <c r="K690" s="49"/>
      <c r="L690" s="150"/>
      <c r="M690" s="150"/>
    </row>
    <row r="691" spans="2:13" ht="15" x14ac:dyDescent="0.25">
      <c r="B691" s="51" t="s">
        <v>418</v>
      </c>
      <c r="C691" s="49"/>
      <c r="D691" s="49"/>
      <c r="E691" s="49"/>
      <c r="F691" s="49"/>
      <c r="G691" s="49"/>
      <c r="H691" s="49"/>
      <c r="I691" s="49"/>
      <c r="J691" s="49"/>
      <c r="K691" s="49"/>
      <c r="L691" s="49"/>
      <c r="M691" s="49"/>
    </row>
    <row r="692" spans="2:13" ht="20.25" customHeight="1" x14ac:dyDescent="0.25">
      <c r="B692" s="49" t="s">
        <v>176</v>
      </c>
      <c r="C692" s="49"/>
      <c r="D692" s="49"/>
      <c r="E692" s="49"/>
      <c r="F692" s="49"/>
      <c r="G692" s="49"/>
      <c r="H692" s="49"/>
      <c r="I692" s="49"/>
      <c r="J692" s="49"/>
      <c r="K692" s="49"/>
      <c r="L692" s="150"/>
      <c r="M692" s="150"/>
    </row>
    <row r="693" spans="2:13" ht="15" x14ac:dyDescent="0.25">
      <c r="B693" s="49"/>
      <c r="C693" s="49"/>
      <c r="D693" s="49"/>
      <c r="E693" s="49"/>
      <c r="F693" s="49"/>
      <c r="G693" s="49"/>
      <c r="H693" s="49"/>
      <c r="I693" s="49"/>
      <c r="J693" s="49"/>
      <c r="K693" s="49"/>
      <c r="L693" s="2215"/>
      <c r="M693" s="2215"/>
    </row>
    <row r="694" spans="2:13" ht="17.100000000000001" customHeight="1" x14ac:dyDescent="0.25">
      <c r="B694" s="1416" t="s">
        <v>170</v>
      </c>
      <c r="C694" s="1596"/>
      <c r="D694" s="1210"/>
      <c r="E694" s="1225"/>
      <c r="F694" s="1225"/>
      <c r="G694" s="1225"/>
      <c r="H694" s="1225"/>
      <c r="I694" s="1225"/>
      <c r="J694" s="1225"/>
      <c r="K694" s="1211"/>
      <c r="L694" s="2215"/>
      <c r="M694" s="2215"/>
    </row>
    <row r="695" spans="2:13" ht="27.75" customHeight="1" x14ac:dyDescent="0.25">
      <c r="B695" s="1642" t="s">
        <v>175</v>
      </c>
      <c r="C695" s="1643"/>
      <c r="D695" s="1210"/>
      <c r="E695" s="1225"/>
      <c r="F695" s="1225"/>
      <c r="G695" s="1225"/>
      <c r="H695" s="1225"/>
      <c r="I695" s="1225"/>
      <c r="J695" s="1225"/>
      <c r="K695" s="1211"/>
      <c r="L695" s="2215"/>
      <c r="M695" s="2215"/>
    </row>
    <row r="696" spans="2:13" ht="17.100000000000001" customHeight="1" x14ac:dyDescent="0.25">
      <c r="B696" s="1416" t="s">
        <v>172</v>
      </c>
      <c r="C696" s="1596"/>
      <c r="D696" s="1210"/>
      <c r="E696" s="1225"/>
      <c r="F696" s="1225"/>
      <c r="G696" s="1225"/>
      <c r="H696" s="1225"/>
      <c r="I696" s="1225"/>
      <c r="J696" s="1225"/>
      <c r="K696" s="1211"/>
      <c r="L696" s="2215"/>
      <c r="M696" s="2215"/>
    </row>
    <row r="697" spans="2:13" ht="17.100000000000001" customHeight="1" x14ac:dyDescent="0.25">
      <c r="B697" s="1416" t="s">
        <v>105</v>
      </c>
      <c r="C697" s="1596"/>
      <c r="D697" s="1210"/>
      <c r="E697" s="1225"/>
      <c r="F697" s="1225"/>
      <c r="G697" s="1225"/>
      <c r="H697" s="1225"/>
      <c r="I697" s="1225"/>
      <c r="J697" s="1225"/>
      <c r="K697" s="1211"/>
      <c r="L697" s="2215"/>
      <c r="M697" s="2215"/>
    </row>
    <row r="698" spans="2:13" ht="17.100000000000001" customHeight="1" x14ac:dyDescent="0.25">
      <c r="B698" s="1416" t="s">
        <v>173</v>
      </c>
      <c r="C698" s="1596"/>
      <c r="D698" s="1210"/>
      <c r="E698" s="1225"/>
      <c r="F698" s="1225"/>
      <c r="G698" s="1225"/>
      <c r="H698" s="1225"/>
      <c r="I698" s="1225"/>
      <c r="J698" s="1225"/>
      <c r="K698" s="1211"/>
      <c r="L698" s="49"/>
      <c r="M698" s="49"/>
    </row>
    <row r="699" spans="2:13" ht="17.100000000000001" customHeight="1" x14ac:dyDescent="0.25">
      <c r="B699" s="1416" t="s">
        <v>106</v>
      </c>
      <c r="C699" s="1596"/>
      <c r="D699" s="1210"/>
      <c r="E699" s="1225"/>
      <c r="F699" s="1225"/>
      <c r="G699" s="1225"/>
      <c r="H699" s="1225"/>
      <c r="I699" s="1225"/>
      <c r="J699" s="1225"/>
      <c r="K699" s="1211"/>
    </row>
    <row r="700" spans="2:13" ht="17.100000000000001" customHeight="1" x14ac:dyDescent="0.25">
      <c r="B700" s="1416" t="s">
        <v>174</v>
      </c>
      <c r="C700" s="1596"/>
      <c r="D700" s="1210"/>
      <c r="E700" s="1225"/>
      <c r="F700" s="1225"/>
      <c r="G700" s="1225"/>
      <c r="H700" s="1225"/>
      <c r="I700" s="1225"/>
      <c r="J700" s="1225"/>
      <c r="K700" s="1211"/>
    </row>
    <row r="701" spans="2:13" ht="15" x14ac:dyDescent="0.25">
      <c r="B701" s="49"/>
      <c r="C701" s="49"/>
      <c r="D701" s="49"/>
      <c r="E701" s="49"/>
      <c r="F701" s="49"/>
      <c r="G701" s="49"/>
      <c r="H701" s="49"/>
      <c r="I701" s="49"/>
      <c r="J701" s="49"/>
      <c r="K701" s="49"/>
    </row>
    <row r="702" spans="2:13" ht="15" x14ac:dyDescent="0.25">
      <c r="B702" s="51" t="s">
        <v>419</v>
      </c>
      <c r="C702" s="49"/>
      <c r="D702" s="49"/>
      <c r="E702" s="49"/>
      <c r="F702" s="49"/>
      <c r="G702" s="49"/>
      <c r="H702" s="49"/>
      <c r="I702" s="49"/>
      <c r="J702" s="49"/>
      <c r="K702" s="49"/>
    </row>
    <row r="703" spans="2:13" ht="15" x14ac:dyDescent="0.25">
      <c r="B703" s="49" t="s">
        <v>177</v>
      </c>
      <c r="C703" s="49"/>
      <c r="D703" s="49"/>
      <c r="E703" s="49"/>
      <c r="F703" s="49"/>
      <c r="G703" s="49"/>
      <c r="H703" s="49"/>
      <c r="I703" s="49"/>
      <c r="J703" s="49"/>
      <c r="K703" s="49"/>
    </row>
    <row r="704" spans="2:13" ht="15" x14ac:dyDescent="0.25">
      <c r="B704" s="49"/>
      <c r="C704" s="49"/>
      <c r="D704" s="49"/>
      <c r="E704" s="49"/>
      <c r="F704" s="49"/>
      <c r="G704" s="49"/>
      <c r="H704" s="49"/>
      <c r="I704" s="49"/>
      <c r="J704" s="49"/>
      <c r="K704" s="49"/>
    </row>
    <row r="705" spans="2:11" ht="17.100000000000001" customHeight="1" x14ac:dyDescent="0.25">
      <c r="B705" s="1416" t="s">
        <v>178</v>
      </c>
      <c r="C705" s="1596"/>
      <c r="D705" s="1220"/>
      <c r="E705" s="1220"/>
      <c r="F705" s="1220"/>
      <c r="G705" s="1220"/>
      <c r="H705" s="1220"/>
      <c r="I705" s="1220"/>
      <c r="J705" s="1220"/>
      <c r="K705" s="1220"/>
    </row>
    <row r="706" spans="2:11" ht="17.100000000000001" customHeight="1" x14ac:dyDescent="0.25">
      <c r="B706" s="1416" t="s">
        <v>179</v>
      </c>
      <c r="C706" s="1596"/>
      <c r="D706" s="1220"/>
      <c r="E706" s="1220"/>
      <c r="F706" s="1220"/>
      <c r="G706" s="1220"/>
      <c r="H706" s="1220"/>
      <c r="I706" s="1220"/>
      <c r="J706" s="1220"/>
      <c r="K706" s="1220"/>
    </row>
    <row r="707" spans="2:11" ht="17.100000000000001" customHeight="1" x14ac:dyDescent="0.25">
      <c r="B707" s="1416" t="s">
        <v>180</v>
      </c>
      <c r="C707" s="1596"/>
      <c r="D707" s="1220"/>
      <c r="E707" s="1220"/>
      <c r="F707" s="1220"/>
      <c r="G707" s="1220"/>
      <c r="H707" s="1220"/>
      <c r="I707" s="1220"/>
      <c r="J707" s="1220"/>
      <c r="K707" s="1220"/>
    </row>
    <row r="708" spans="2:11" ht="17.100000000000001" customHeight="1" x14ac:dyDescent="0.25">
      <c r="B708" s="1416" t="s">
        <v>181</v>
      </c>
      <c r="C708" s="1596"/>
      <c r="D708" s="1220"/>
      <c r="E708" s="1220"/>
      <c r="F708" s="1220"/>
      <c r="G708" s="1220"/>
      <c r="H708" s="1220"/>
      <c r="I708" s="1220"/>
      <c r="J708" s="1220"/>
      <c r="K708" s="1220"/>
    </row>
    <row r="709" spans="2:11" ht="15" x14ac:dyDescent="0.25">
      <c r="B709" s="49"/>
      <c r="C709" s="49"/>
      <c r="D709" s="49"/>
      <c r="E709" s="49"/>
      <c r="F709" s="49"/>
      <c r="G709" s="49"/>
      <c r="H709" s="49"/>
      <c r="I709" s="49"/>
      <c r="J709" s="49"/>
      <c r="K709" s="49"/>
    </row>
    <row r="710" spans="2:11" ht="15" x14ac:dyDescent="0.25">
      <c r="B710" s="49"/>
      <c r="C710" s="49"/>
      <c r="D710" s="49"/>
      <c r="E710" s="49"/>
      <c r="F710" s="49"/>
      <c r="G710" s="49"/>
      <c r="H710" s="49"/>
      <c r="I710" s="49"/>
      <c r="J710" s="49"/>
      <c r="K710" s="49"/>
    </row>
  </sheetData>
  <sheetProtection selectLockedCells="1"/>
  <mergeCells count="1053">
    <mergeCell ref="B202:C202"/>
    <mergeCell ref="B200:C200"/>
    <mergeCell ref="D200:E200"/>
    <mergeCell ref="F200:I200"/>
    <mergeCell ref="B222:J222"/>
    <mergeCell ref="B244:C244"/>
    <mergeCell ref="B245:C245"/>
    <mergeCell ref="G213:K213"/>
    <mergeCell ref="G214:K214"/>
    <mergeCell ref="D213:F213"/>
    <mergeCell ref="D214:F214"/>
    <mergeCell ref="B216:C216"/>
    <mergeCell ref="B231:L233"/>
    <mergeCell ref="B242:C242"/>
    <mergeCell ref="B238:C238"/>
    <mergeCell ref="B239:C239"/>
    <mergeCell ref="D245:G245"/>
    <mergeCell ref="H244:I244"/>
    <mergeCell ref="H237:I237"/>
    <mergeCell ref="H236:I236"/>
    <mergeCell ref="H238:I238"/>
    <mergeCell ref="H239:I239"/>
    <mergeCell ref="H240:I240"/>
    <mergeCell ref="J235:K235"/>
    <mergeCell ref="H235:I235"/>
    <mergeCell ref="G215:K215"/>
    <mergeCell ref="G216:K216"/>
    <mergeCell ref="G217:K217"/>
    <mergeCell ref="D215:F215"/>
    <mergeCell ref="B214:C214"/>
    <mergeCell ref="D216:F216"/>
    <mergeCell ref="D217:F217"/>
    <mergeCell ref="G369:H369"/>
    <mergeCell ref="G370:H370"/>
    <mergeCell ref="I369:K369"/>
    <mergeCell ref="I370:K370"/>
    <mergeCell ref="B376:L376"/>
    <mergeCell ref="F377:L377"/>
    <mergeCell ref="B380:E380"/>
    <mergeCell ref="F380:L380"/>
    <mergeCell ref="C321:D321"/>
    <mergeCell ref="E321:F321"/>
    <mergeCell ref="C324:D324"/>
    <mergeCell ref="E324:F324"/>
    <mergeCell ref="G320:J320"/>
    <mergeCell ref="K320:L320"/>
    <mergeCell ref="K321:L321"/>
    <mergeCell ref="G321:J321"/>
    <mergeCell ref="B332:L332"/>
    <mergeCell ref="B333:C333"/>
    <mergeCell ref="D333:E333"/>
    <mergeCell ref="K323:L323"/>
    <mergeCell ref="K324:L324"/>
    <mergeCell ref="K325:L325"/>
    <mergeCell ref="G322:J322"/>
    <mergeCell ref="G323:J323"/>
    <mergeCell ref="G324:J324"/>
    <mergeCell ref="G325:J325"/>
    <mergeCell ref="C320:D320"/>
    <mergeCell ref="D343:J343"/>
    <mergeCell ref="D344:J344"/>
    <mergeCell ref="B329:L330"/>
    <mergeCell ref="B334:C334"/>
    <mergeCell ref="D334:E334"/>
    <mergeCell ref="D246:G246"/>
    <mergeCell ref="B297:D297"/>
    <mergeCell ref="E295:L295"/>
    <mergeCell ref="E296:L296"/>
    <mergeCell ref="E297:L297"/>
    <mergeCell ref="E277:L277"/>
    <mergeCell ref="F378:L378"/>
    <mergeCell ref="J238:K238"/>
    <mergeCell ref="E661:F661"/>
    <mergeCell ref="G661:H661"/>
    <mergeCell ref="J661:L661"/>
    <mergeCell ref="G533:H533"/>
    <mergeCell ref="G534:H534"/>
    <mergeCell ref="G535:H535"/>
    <mergeCell ref="G536:H536"/>
    <mergeCell ref="G537:H537"/>
    <mergeCell ref="G538:H538"/>
    <mergeCell ref="G539:H539"/>
    <mergeCell ref="G541:H541"/>
    <mergeCell ref="B509:D509"/>
    <mergeCell ref="B510:D510"/>
    <mergeCell ref="F509:I509"/>
    <mergeCell ref="F510:I510"/>
    <mergeCell ref="E320:F320"/>
    <mergeCell ref="F333:I333"/>
    <mergeCell ref="C325:D325"/>
    <mergeCell ref="E325:F325"/>
    <mergeCell ref="C322:D322"/>
    <mergeCell ref="E322:F322"/>
    <mergeCell ref="C323:D323"/>
    <mergeCell ref="E323:F323"/>
    <mergeCell ref="K322:L322"/>
    <mergeCell ref="B278:D278"/>
    <mergeCell ref="E278:L278"/>
    <mergeCell ref="B279:D279"/>
    <mergeCell ref="E279:L279"/>
    <mergeCell ref="B280:D280"/>
    <mergeCell ref="E280:L280"/>
    <mergeCell ref="B281:D281"/>
    <mergeCell ref="H242:I242"/>
    <mergeCell ref="J236:K236"/>
    <mergeCell ref="J237:K237"/>
    <mergeCell ref="J244:K244"/>
    <mergeCell ref="B247:C247"/>
    <mergeCell ref="B246:C246"/>
    <mergeCell ref="B255:L267"/>
    <mergeCell ref="H245:I245"/>
    <mergeCell ref="H246:I246"/>
    <mergeCell ref="H247:I247"/>
    <mergeCell ref="H248:I248"/>
    <mergeCell ref="J245:K245"/>
    <mergeCell ref="J246:K246"/>
    <mergeCell ref="J247:K247"/>
    <mergeCell ref="J248:K248"/>
    <mergeCell ref="D244:G244"/>
    <mergeCell ref="D247:G247"/>
    <mergeCell ref="D248:G248"/>
    <mergeCell ref="B248:C248"/>
    <mergeCell ref="B252:L253"/>
    <mergeCell ref="B275:L275"/>
    <mergeCell ref="B276:D276"/>
    <mergeCell ref="E276:L276"/>
    <mergeCell ref="B277:D277"/>
    <mergeCell ref="J242:K242"/>
    <mergeCell ref="E184:K184"/>
    <mergeCell ref="E185:K185"/>
    <mergeCell ref="E187:K187"/>
    <mergeCell ref="B197:L197"/>
    <mergeCell ref="B189:L190"/>
    <mergeCell ref="B193:L196"/>
    <mergeCell ref="D202:E202"/>
    <mergeCell ref="F202:I202"/>
    <mergeCell ref="J202:K202"/>
    <mergeCell ref="D198:E198"/>
    <mergeCell ref="B198:C198"/>
    <mergeCell ref="F198:I198"/>
    <mergeCell ref="J198:K198"/>
    <mergeCell ref="B212:C212"/>
    <mergeCell ref="B203:C203"/>
    <mergeCell ref="D203:E203"/>
    <mergeCell ref="F203:I203"/>
    <mergeCell ref="J203:K203"/>
    <mergeCell ref="B204:C204"/>
    <mergeCell ref="B206:M206"/>
    <mergeCell ref="B207:M207"/>
    <mergeCell ref="B208:M208"/>
    <mergeCell ref="B210:L210"/>
    <mergeCell ref="D211:F211"/>
    <mergeCell ref="D212:F212"/>
    <mergeCell ref="B211:C211"/>
    <mergeCell ref="B199:C199"/>
    <mergeCell ref="J201:K201"/>
    <mergeCell ref="B201:C201"/>
    <mergeCell ref="D201:E201"/>
    <mergeCell ref="F201:I201"/>
    <mergeCell ref="J199:K199"/>
    <mergeCell ref="B220:K220"/>
    <mergeCell ref="B243:C243"/>
    <mergeCell ref="B240:C240"/>
    <mergeCell ref="B241:C241"/>
    <mergeCell ref="F225:K225"/>
    <mergeCell ref="F224:K224"/>
    <mergeCell ref="D242:G242"/>
    <mergeCell ref="F226:K226"/>
    <mergeCell ref="F227:K227"/>
    <mergeCell ref="J239:K239"/>
    <mergeCell ref="J240:K240"/>
    <mergeCell ref="J241:K241"/>
    <mergeCell ref="H241:I241"/>
    <mergeCell ref="B217:C217"/>
    <mergeCell ref="B234:L234"/>
    <mergeCell ref="B235:C235"/>
    <mergeCell ref="H243:I243"/>
    <mergeCell ref="D243:G243"/>
    <mergeCell ref="J243:K243"/>
    <mergeCell ref="D237:G237"/>
    <mergeCell ref="D238:G238"/>
    <mergeCell ref="D239:G239"/>
    <mergeCell ref="D240:G240"/>
    <mergeCell ref="D241:G241"/>
    <mergeCell ref="B237:C237"/>
    <mergeCell ref="D236:G236"/>
    <mergeCell ref="F223:K223"/>
    <mergeCell ref="B236:C236"/>
    <mergeCell ref="B215:C215"/>
    <mergeCell ref="B151:L153"/>
    <mergeCell ref="B169:L171"/>
    <mergeCell ref="B174:L175"/>
    <mergeCell ref="B186:D186"/>
    <mergeCell ref="B187:D187"/>
    <mergeCell ref="B180:D180"/>
    <mergeCell ref="B181:D184"/>
    <mergeCell ref="B185:D185"/>
    <mergeCell ref="B177:L177"/>
    <mergeCell ref="B178:D178"/>
    <mergeCell ref="B179:D179"/>
    <mergeCell ref="B156:D156"/>
    <mergeCell ref="B157:D157"/>
    <mergeCell ref="B161:D161"/>
    <mergeCell ref="B165:D165"/>
    <mergeCell ref="J165:K165"/>
    <mergeCell ref="J200:K200"/>
    <mergeCell ref="E180:K180"/>
    <mergeCell ref="E178:K178"/>
    <mergeCell ref="E179:K179"/>
    <mergeCell ref="D204:E204"/>
    <mergeCell ref="F204:I204"/>
    <mergeCell ref="J204:K204"/>
    <mergeCell ref="D199:E199"/>
    <mergeCell ref="F199:I199"/>
    <mergeCell ref="B205:E205"/>
    <mergeCell ref="B213:C213"/>
    <mergeCell ref="G211:K211"/>
    <mergeCell ref="G212:K212"/>
    <mergeCell ref="E181:K181"/>
    <mergeCell ref="E183:K183"/>
    <mergeCell ref="B294:D294"/>
    <mergeCell ref="B285:L286"/>
    <mergeCell ref="E293:L293"/>
    <mergeCell ref="E294:L294"/>
    <mergeCell ref="B295:D295"/>
    <mergeCell ref="B296:D296"/>
    <mergeCell ref="E298:L298"/>
    <mergeCell ref="E299:L299"/>
    <mergeCell ref="E281:L281"/>
    <mergeCell ref="B289:M289"/>
    <mergeCell ref="B292:L292"/>
    <mergeCell ref="B293:D293"/>
    <mergeCell ref="B300:D300"/>
    <mergeCell ref="B302:D302"/>
    <mergeCell ref="B305:M306"/>
    <mergeCell ref="B308:L308"/>
    <mergeCell ref="E314:F314"/>
    <mergeCell ref="B301:D301"/>
    <mergeCell ref="E300:L300"/>
    <mergeCell ref="E301:L301"/>
    <mergeCell ref="E302:L302"/>
    <mergeCell ref="B298:D298"/>
    <mergeCell ref="B299:D299"/>
    <mergeCell ref="B319:L319"/>
    <mergeCell ref="B317:L317"/>
    <mergeCell ref="B314:C314"/>
    <mergeCell ref="E312:F312"/>
    <mergeCell ref="J312:L312"/>
    <mergeCell ref="J311:L311"/>
    <mergeCell ref="J313:L313"/>
    <mergeCell ref="J314:L314"/>
    <mergeCell ref="E313:F313"/>
    <mergeCell ref="B309:C309"/>
    <mergeCell ref="B310:C310"/>
    <mergeCell ref="G309:H309"/>
    <mergeCell ref="G310:H310"/>
    <mergeCell ref="J309:L309"/>
    <mergeCell ref="J310:L310"/>
    <mergeCell ref="G311:H311"/>
    <mergeCell ref="G312:H312"/>
    <mergeCell ref="G313:H313"/>
    <mergeCell ref="G314:H314"/>
    <mergeCell ref="B311:C311"/>
    <mergeCell ref="B312:C312"/>
    <mergeCell ref="B313:C313"/>
    <mergeCell ref="F334:I334"/>
    <mergeCell ref="B335:C335"/>
    <mergeCell ref="D335:E335"/>
    <mergeCell ref="F335:I335"/>
    <mergeCell ref="D345:J345"/>
    <mergeCell ref="B341:L341"/>
    <mergeCell ref="B343:C343"/>
    <mergeCell ref="B344:C344"/>
    <mergeCell ref="J338:L338"/>
    <mergeCell ref="B342:L342"/>
    <mergeCell ref="B352:L352"/>
    <mergeCell ref="B346:C346"/>
    <mergeCell ref="B347:C347"/>
    <mergeCell ref="B348:C348"/>
    <mergeCell ref="D346:J346"/>
    <mergeCell ref="D347:J347"/>
    <mergeCell ref="D348:J348"/>
    <mergeCell ref="B351:L351"/>
    <mergeCell ref="B336:C336"/>
    <mergeCell ref="D336:E336"/>
    <mergeCell ref="F336:I336"/>
    <mergeCell ref="B337:C337"/>
    <mergeCell ref="D337:E337"/>
    <mergeCell ref="F337:I337"/>
    <mergeCell ref="B338:C338"/>
    <mergeCell ref="D338:E338"/>
    <mergeCell ref="F338:I338"/>
    <mergeCell ref="B396:C396"/>
    <mergeCell ref="D396:E396"/>
    <mergeCell ref="F396:I396"/>
    <mergeCell ref="B393:C393"/>
    <mergeCell ref="D393:E393"/>
    <mergeCell ref="F393:I393"/>
    <mergeCell ref="B394:C394"/>
    <mergeCell ref="D394:E394"/>
    <mergeCell ref="F394:I394"/>
    <mergeCell ref="K393:L393"/>
    <mergeCell ref="K394:L394"/>
    <mergeCell ref="B378:E378"/>
    <mergeCell ref="L365:M365"/>
    <mergeCell ref="B395:C395"/>
    <mergeCell ref="D395:E395"/>
    <mergeCell ref="F395:I395"/>
    <mergeCell ref="E369:F369"/>
    <mergeCell ref="E370:F370"/>
    <mergeCell ref="B377:E377"/>
    <mergeCell ref="K392:L392"/>
    <mergeCell ref="B370:C370"/>
    <mergeCell ref="J388:L388"/>
    <mergeCell ref="F366:K366"/>
    <mergeCell ref="F367:K367"/>
    <mergeCell ref="F368:K368"/>
    <mergeCell ref="B373:K374"/>
    <mergeCell ref="B379:E379"/>
    <mergeCell ref="B391:C391"/>
    <mergeCell ref="D391:E391"/>
    <mergeCell ref="F391:I391"/>
    <mergeCell ref="K391:L391"/>
    <mergeCell ref="F379:L379"/>
    <mergeCell ref="D398:E398"/>
    <mergeCell ref="F398:I398"/>
    <mergeCell ref="B402:C402"/>
    <mergeCell ref="D402:E402"/>
    <mergeCell ref="F402:I402"/>
    <mergeCell ref="B408:L408"/>
    <mergeCell ref="B409:C409"/>
    <mergeCell ref="D409:E409"/>
    <mergeCell ref="F409:I409"/>
    <mergeCell ref="K409:L409"/>
    <mergeCell ref="B406:I406"/>
    <mergeCell ref="J406:L406"/>
    <mergeCell ref="B399:C399"/>
    <mergeCell ref="D399:E399"/>
    <mergeCell ref="F399:I399"/>
    <mergeCell ref="B400:C400"/>
    <mergeCell ref="D400:E400"/>
    <mergeCell ref="F400:I400"/>
    <mergeCell ref="B405:L405"/>
    <mergeCell ref="K398:L398"/>
    <mergeCell ref="K441:L441"/>
    <mergeCell ref="D433:J433"/>
    <mergeCell ref="K439:L439"/>
    <mergeCell ref="K419:L419"/>
    <mergeCell ref="K420:L420"/>
    <mergeCell ref="K432:L432"/>
    <mergeCell ref="K433:L433"/>
    <mergeCell ref="K434:L434"/>
    <mergeCell ref="F410:I410"/>
    <mergeCell ref="B411:C411"/>
    <mergeCell ref="D411:E411"/>
    <mergeCell ref="F411:I411"/>
    <mergeCell ref="B416:C416"/>
    <mergeCell ref="D416:E416"/>
    <mergeCell ref="F416:I416"/>
    <mergeCell ref="D415:E415"/>
    <mergeCell ref="F415:I415"/>
    <mergeCell ref="B418:C418"/>
    <mergeCell ref="D418:E418"/>
    <mergeCell ref="F418:I418"/>
    <mergeCell ref="B420:C420"/>
    <mergeCell ref="D420:E420"/>
    <mergeCell ref="F420:I420"/>
    <mergeCell ref="D412:E412"/>
    <mergeCell ref="F412:I412"/>
    <mergeCell ref="I439:J439"/>
    <mergeCell ref="K440:L440"/>
    <mergeCell ref="K414:L414"/>
    <mergeCell ref="D448:E448"/>
    <mergeCell ref="B452:I452"/>
    <mergeCell ref="J452:L452"/>
    <mergeCell ref="F448:H448"/>
    <mergeCell ref="I448:J448"/>
    <mergeCell ref="K448:L448"/>
    <mergeCell ref="F446:H446"/>
    <mergeCell ref="B446:C446"/>
    <mergeCell ref="D446:E446"/>
    <mergeCell ref="F439:H439"/>
    <mergeCell ref="F440:H440"/>
    <mergeCell ref="F441:H441"/>
    <mergeCell ref="F442:H442"/>
    <mergeCell ref="I440:J440"/>
    <mergeCell ref="I441:J441"/>
    <mergeCell ref="I442:J442"/>
    <mergeCell ref="B419:C419"/>
    <mergeCell ref="D419:E419"/>
    <mergeCell ref="F419:I419"/>
    <mergeCell ref="B428:M428"/>
    <mergeCell ref="B432:C432"/>
    <mergeCell ref="B433:C433"/>
    <mergeCell ref="B434:C434"/>
    <mergeCell ref="B441:C441"/>
    <mergeCell ref="D441:E441"/>
    <mergeCell ref="B442:C442"/>
    <mergeCell ref="D442:E442"/>
    <mergeCell ref="B439:C439"/>
    <mergeCell ref="D439:E439"/>
    <mergeCell ref="B440:C440"/>
    <mergeCell ref="D440:E440"/>
    <mergeCell ref="K442:L442"/>
    <mergeCell ref="B443:C443"/>
    <mergeCell ref="D443:E443"/>
    <mergeCell ref="B444:C444"/>
    <mergeCell ref="D444:E444"/>
    <mergeCell ref="F443:H443"/>
    <mergeCell ref="B469:L469"/>
    <mergeCell ref="B456:C456"/>
    <mergeCell ref="D456:E456"/>
    <mergeCell ref="F456:I456"/>
    <mergeCell ref="B457:C457"/>
    <mergeCell ref="D457:E457"/>
    <mergeCell ref="F457:I457"/>
    <mergeCell ref="B460:C460"/>
    <mergeCell ref="D460:E460"/>
    <mergeCell ref="F460:I460"/>
    <mergeCell ref="B464:M466"/>
    <mergeCell ref="B458:C458"/>
    <mergeCell ref="D458:E458"/>
    <mergeCell ref="J457:L457"/>
    <mergeCell ref="I446:J446"/>
    <mergeCell ref="J458:L458"/>
    <mergeCell ref="J459:L459"/>
    <mergeCell ref="J460:L460"/>
    <mergeCell ref="K444:L444"/>
    <mergeCell ref="B445:C445"/>
    <mergeCell ref="D445:E445"/>
    <mergeCell ref="K445:L445"/>
    <mergeCell ref="K446:L446"/>
    <mergeCell ref="K447:L447"/>
    <mergeCell ref="I444:J444"/>
    <mergeCell ref="I445:J445"/>
    <mergeCell ref="I447:J447"/>
    <mergeCell ref="F447:H447"/>
    <mergeCell ref="B502:L502"/>
    <mergeCell ref="B503:D503"/>
    <mergeCell ref="B508:D508"/>
    <mergeCell ref="B507:D507"/>
    <mergeCell ref="B506:D506"/>
    <mergeCell ref="B505:D505"/>
    <mergeCell ref="B504:D504"/>
    <mergeCell ref="B498:C498"/>
    <mergeCell ref="E498:F498"/>
    <mergeCell ref="B486:C486"/>
    <mergeCell ref="E486:F486"/>
    <mergeCell ref="B487:C487"/>
    <mergeCell ref="E487:F487"/>
    <mergeCell ref="B488:C488"/>
    <mergeCell ref="E488:F488"/>
    <mergeCell ref="B489:C489"/>
    <mergeCell ref="B490:C490"/>
    <mergeCell ref="B491:C491"/>
    <mergeCell ref="E489:F489"/>
    <mergeCell ref="E490:F490"/>
    <mergeCell ref="E491:F491"/>
    <mergeCell ref="B495:C495"/>
    <mergeCell ref="E495:F495"/>
    <mergeCell ref="B451:M451"/>
    <mergeCell ref="B454:L454"/>
    <mergeCell ref="B455:C455"/>
    <mergeCell ref="D455:E455"/>
    <mergeCell ref="F455:I455"/>
    <mergeCell ref="B447:C447"/>
    <mergeCell ref="D447:E447"/>
    <mergeCell ref="B448:C448"/>
    <mergeCell ref="B555:C555"/>
    <mergeCell ref="E555:F555"/>
    <mergeCell ref="B549:E549"/>
    <mergeCell ref="B550:E550"/>
    <mergeCell ref="B551:E551"/>
    <mergeCell ref="F549:K549"/>
    <mergeCell ref="L553:M553"/>
    <mergeCell ref="I542:L542"/>
    <mergeCell ref="I543:L543"/>
    <mergeCell ref="B536:C536"/>
    <mergeCell ref="B537:C537"/>
    <mergeCell ref="B538:C538"/>
    <mergeCell ref="E536:F536"/>
    <mergeCell ref="J503:L503"/>
    <mergeCell ref="F503:I503"/>
    <mergeCell ref="J504:L504"/>
    <mergeCell ref="J505:L505"/>
    <mergeCell ref="J506:L506"/>
    <mergeCell ref="J507:L507"/>
    <mergeCell ref="J508:L508"/>
    <mergeCell ref="F504:I504"/>
    <mergeCell ref="E537:F537"/>
    <mergeCell ref="E538:F538"/>
    <mergeCell ref="G530:H530"/>
    <mergeCell ref="J539:L539"/>
    <mergeCell ref="J541:L541"/>
    <mergeCell ref="F522:L522"/>
    <mergeCell ref="F523:L523"/>
    <mergeCell ref="E529:F529"/>
    <mergeCell ref="J509:L509"/>
    <mergeCell ref="J510:L510"/>
    <mergeCell ref="L549:M549"/>
    <mergeCell ref="L594:M594"/>
    <mergeCell ref="B595:F595"/>
    <mergeCell ref="J571:L571"/>
    <mergeCell ref="J572:L572"/>
    <mergeCell ref="G562:H562"/>
    <mergeCell ref="G564:H564"/>
    <mergeCell ref="L550:M550"/>
    <mergeCell ref="B570:C570"/>
    <mergeCell ref="E570:F570"/>
    <mergeCell ref="L557:M557"/>
    <mergeCell ref="B578:C578"/>
    <mergeCell ref="E578:F578"/>
    <mergeCell ref="G578:H578"/>
    <mergeCell ref="B571:C571"/>
    <mergeCell ref="E571:F571"/>
    <mergeCell ref="E572:F572"/>
    <mergeCell ref="B572:C572"/>
    <mergeCell ref="G561:H561"/>
    <mergeCell ref="B556:C556"/>
    <mergeCell ref="E556:F556"/>
    <mergeCell ref="L576:M576"/>
    <mergeCell ref="E568:F568"/>
    <mergeCell ref="B568:C568"/>
    <mergeCell ref="E564:F564"/>
    <mergeCell ref="B564:C564"/>
    <mergeCell ref="B565:C565"/>
    <mergeCell ref="E565:F565"/>
    <mergeCell ref="J569:L569"/>
    <mergeCell ref="J570:L570"/>
    <mergeCell ref="G565:H565"/>
    <mergeCell ref="G566:H566"/>
    <mergeCell ref="G567:H567"/>
    <mergeCell ref="B581:C581"/>
    <mergeCell ref="E581:F581"/>
    <mergeCell ref="B583:C583"/>
    <mergeCell ref="E583:F583"/>
    <mergeCell ref="J564:L564"/>
    <mergeCell ref="J565:L565"/>
    <mergeCell ref="J566:L566"/>
    <mergeCell ref="L575:M575"/>
    <mergeCell ref="G572:H572"/>
    <mergeCell ref="G569:H569"/>
    <mergeCell ref="B567:C567"/>
    <mergeCell ref="L574:M574"/>
    <mergeCell ref="G570:H570"/>
    <mergeCell ref="G571:H571"/>
    <mergeCell ref="J578:L578"/>
    <mergeCell ref="J579:L579"/>
    <mergeCell ref="J580:L580"/>
    <mergeCell ref="E580:F580"/>
    <mergeCell ref="G579:H579"/>
    <mergeCell ref="G580:H580"/>
    <mergeCell ref="B579:C579"/>
    <mergeCell ref="E579:F579"/>
    <mergeCell ref="B580:C580"/>
    <mergeCell ref="E569:F569"/>
    <mergeCell ref="J652:L652"/>
    <mergeCell ref="J653:L653"/>
    <mergeCell ref="J654:L654"/>
    <mergeCell ref="B651:C651"/>
    <mergeCell ref="E651:F651"/>
    <mergeCell ref="E656:F656"/>
    <mergeCell ref="B656:C656"/>
    <mergeCell ref="G655:H655"/>
    <mergeCell ref="G656:H656"/>
    <mergeCell ref="G654:H654"/>
    <mergeCell ref="J581:L581"/>
    <mergeCell ref="J583:L583"/>
    <mergeCell ref="J584:L584"/>
    <mergeCell ref="J585:L585"/>
    <mergeCell ref="J587:L587"/>
    <mergeCell ref="J588:L588"/>
    <mergeCell ref="J589:L589"/>
    <mergeCell ref="J590:L590"/>
    <mergeCell ref="J591:L591"/>
    <mergeCell ref="J592:L592"/>
    <mergeCell ref="B584:C584"/>
    <mergeCell ref="E584:F584"/>
    <mergeCell ref="B585:C585"/>
    <mergeCell ref="E585:F585"/>
    <mergeCell ref="G592:H592"/>
    <mergeCell ref="E586:F586"/>
    <mergeCell ref="J582:L582"/>
    <mergeCell ref="B589:C589"/>
    <mergeCell ref="B592:C592"/>
    <mergeCell ref="E592:F592"/>
    <mergeCell ref="J586:L586"/>
    <mergeCell ref="B591:C591"/>
    <mergeCell ref="E653:F653"/>
    <mergeCell ref="G652:H652"/>
    <mergeCell ref="G653:H653"/>
    <mergeCell ref="L646:M646"/>
    <mergeCell ref="J657:L657"/>
    <mergeCell ref="J655:L655"/>
    <mergeCell ref="J656:L656"/>
    <mergeCell ref="B652:C652"/>
    <mergeCell ref="E652:F652"/>
    <mergeCell ref="B653:C653"/>
    <mergeCell ref="B623:C623"/>
    <mergeCell ref="B604:L604"/>
    <mergeCell ref="J603:L603"/>
    <mergeCell ref="G609:H609"/>
    <mergeCell ref="E628:F628"/>
    <mergeCell ref="G628:H628"/>
    <mergeCell ref="J628:L628"/>
    <mergeCell ref="G629:H629"/>
    <mergeCell ref="J629:L629"/>
    <mergeCell ref="G616:H616"/>
    <mergeCell ref="G611:H611"/>
    <mergeCell ref="E619:F619"/>
    <mergeCell ref="L644:M644"/>
    <mergeCell ref="B657:C657"/>
    <mergeCell ref="E657:F657"/>
    <mergeCell ref="L645:M645"/>
    <mergeCell ref="B654:C654"/>
    <mergeCell ref="E654:F654"/>
    <mergeCell ref="B655:C655"/>
    <mergeCell ref="E655:F655"/>
    <mergeCell ref="J651:L651"/>
    <mergeCell ref="G651:H651"/>
    <mergeCell ref="D688:K688"/>
    <mergeCell ref="B683:C683"/>
    <mergeCell ref="B684:C684"/>
    <mergeCell ref="B676:C676"/>
    <mergeCell ref="B677:C677"/>
    <mergeCell ref="B678:C678"/>
    <mergeCell ref="D672:K672"/>
    <mergeCell ref="D673:K673"/>
    <mergeCell ref="D674:K674"/>
    <mergeCell ref="D676:K676"/>
    <mergeCell ref="G660:H660"/>
    <mergeCell ref="D678:K678"/>
    <mergeCell ref="B672:C672"/>
    <mergeCell ref="B674:C674"/>
    <mergeCell ref="B675:C675"/>
    <mergeCell ref="B658:C658"/>
    <mergeCell ref="B673:C673"/>
    <mergeCell ref="B659:C659"/>
    <mergeCell ref="B660:C660"/>
    <mergeCell ref="B682:C682"/>
    <mergeCell ref="E658:F658"/>
    <mergeCell ref="E659:F659"/>
    <mergeCell ref="E660:F660"/>
    <mergeCell ref="D682:K682"/>
    <mergeCell ref="D683:K683"/>
    <mergeCell ref="D684:K684"/>
    <mergeCell ref="J658:L658"/>
    <mergeCell ref="J659:L659"/>
    <mergeCell ref="J660:L660"/>
    <mergeCell ref="B664:L664"/>
    <mergeCell ref="G659:H659"/>
    <mergeCell ref="B661:C661"/>
    <mergeCell ref="B353:L353"/>
    <mergeCell ref="B364:L364"/>
    <mergeCell ref="B345:C345"/>
    <mergeCell ref="D706:K706"/>
    <mergeCell ref="D707:K707"/>
    <mergeCell ref="D708:K708"/>
    <mergeCell ref="L693:M697"/>
    <mergeCell ref="D694:K694"/>
    <mergeCell ref="D695:K695"/>
    <mergeCell ref="D696:K696"/>
    <mergeCell ref="B695:C695"/>
    <mergeCell ref="B685:C685"/>
    <mergeCell ref="B708:C708"/>
    <mergeCell ref="B699:C699"/>
    <mergeCell ref="B700:C700"/>
    <mergeCell ref="B705:C705"/>
    <mergeCell ref="B696:C696"/>
    <mergeCell ref="B697:C697"/>
    <mergeCell ref="B698:C698"/>
    <mergeCell ref="B707:C707"/>
    <mergeCell ref="B706:C706"/>
    <mergeCell ref="B686:C686"/>
    <mergeCell ref="B687:C687"/>
    <mergeCell ref="B688:C688"/>
    <mergeCell ref="B694:C694"/>
    <mergeCell ref="D697:K697"/>
    <mergeCell ref="D698:K698"/>
    <mergeCell ref="D699:K699"/>
    <mergeCell ref="D700:K700"/>
    <mergeCell ref="D705:K705"/>
    <mergeCell ref="D686:K686"/>
    <mergeCell ref="D687:K687"/>
    <mergeCell ref="F392:I392"/>
    <mergeCell ref="D432:J432"/>
    <mergeCell ref="K413:L413"/>
    <mergeCell ref="F354:L354"/>
    <mergeCell ref="F358:L358"/>
    <mergeCell ref="B366:E366"/>
    <mergeCell ref="B367:E367"/>
    <mergeCell ref="B368:E368"/>
    <mergeCell ref="B369:C369"/>
    <mergeCell ref="J334:L334"/>
    <mergeCell ref="J335:L335"/>
    <mergeCell ref="G610:H610"/>
    <mergeCell ref="B603:C603"/>
    <mergeCell ref="E603:F603"/>
    <mergeCell ref="L602:M602"/>
    <mergeCell ref="L598:M598"/>
    <mergeCell ref="J605:L605"/>
    <mergeCell ref="J609:L609"/>
    <mergeCell ref="J610:L610"/>
    <mergeCell ref="B607:C607"/>
    <mergeCell ref="E607:F607"/>
    <mergeCell ref="G607:H607"/>
    <mergeCell ref="J607:L607"/>
    <mergeCell ref="G605:H605"/>
    <mergeCell ref="G606:H606"/>
    <mergeCell ref="B609:C609"/>
    <mergeCell ref="E609:F609"/>
    <mergeCell ref="B608:L608"/>
    <mergeCell ref="K435:L435"/>
    <mergeCell ref="F438:H438"/>
    <mergeCell ref="J336:L336"/>
    <mergeCell ref="J337:L337"/>
    <mergeCell ref="D397:E397"/>
    <mergeCell ref="F397:I397"/>
    <mergeCell ref="B398:C398"/>
    <mergeCell ref="B365:K365"/>
    <mergeCell ref="B435:C435"/>
    <mergeCell ref="B437:L437"/>
    <mergeCell ref="B438:C438"/>
    <mergeCell ref="D438:E438"/>
    <mergeCell ref="D435:J435"/>
    <mergeCell ref="B417:C417"/>
    <mergeCell ref="B413:C413"/>
    <mergeCell ref="D413:E413"/>
    <mergeCell ref="F413:I413"/>
    <mergeCell ref="B414:C414"/>
    <mergeCell ref="D414:E414"/>
    <mergeCell ref="F414:I414"/>
    <mergeCell ref="B415:C415"/>
    <mergeCell ref="D417:E417"/>
    <mergeCell ref="F417:I417"/>
    <mergeCell ref="K412:L412"/>
    <mergeCell ref="K399:L399"/>
    <mergeCell ref="K401:L401"/>
    <mergeCell ref="K402:L402"/>
    <mergeCell ref="B388:I388"/>
    <mergeCell ref="B390:L390"/>
    <mergeCell ref="K395:L395"/>
    <mergeCell ref="K396:L396"/>
    <mergeCell ref="B422:F422"/>
    <mergeCell ref="B410:C410"/>
    <mergeCell ref="D410:E410"/>
    <mergeCell ref="B392:C392"/>
    <mergeCell ref="D392:E392"/>
    <mergeCell ref="J535:L535"/>
    <mergeCell ref="J567:L567"/>
    <mergeCell ref="J568:L568"/>
    <mergeCell ref="B354:E354"/>
    <mergeCell ref="B355:E355"/>
    <mergeCell ref="B356:E356"/>
    <mergeCell ref="B357:E357"/>
    <mergeCell ref="B358:E358"/>
    <mergeCell ref="G485:I485"/>
    <mergeCell ref="J485:K485"/>
    <mergeCell ref="G486:I486"/>
    <mergeCell ref="G487:I487"/>
    <mergeCell ref="B485:C485"/>
    <mergeCell ref="E485:F485"/>
    <mergeCell ref="B473:C473"/>
    <mergeCell ref="K443:L443"/>
    <mergeCell ref="I443:J443"/>
    <mergeCell ref="K416:L416"/>
    <mergeCell ref="K417:L417"/>
    <mergeCell ref="K418:L418"/>
    <mergeCell ref="K410:L410"/>
    <mergeCell ref="K411:L411"/>
    <mergeCell ref="F458:I458"/>
    <mergeCell ref="B459:C459"/>
    <mergeCell ref="D459:E459"/>
    <mergeCell ref="F459:I459"/>
    <mergeCell ref="J456:L456"/>
    <mergeCell ref="K415:L415"/>
    <mergeCell ref="B384:L384"/>
    <mergeCell ref="B412:C412"/>
    <mergeCell ref="K438:L438"/>
    <mergeCell ref="B397:C397"/>
    <mergeCell ref="I476:K476"/>
    <mergeCell ref="B471:L471"/>
    <mergeCell ref="B472:C472"/>
    <mergeCell ref="L473:M473"/>
    <mergeCell ref="L577:M577"/>
    <mergeCell ref="G495:I495"/>
    <mergeCell ref="K495:L495"/>
    <mergeCell ref="K496:L496"/>
    <mergeCell ref="K497:L497"/>
    <mergeCell ref="K498:L498"/>
    <mergeCell ref="J488:K488"/>
    <mergeCell ref="J490:K490"/>
    <mergeCell ref="J491:K491"/>
    <mergeCell ref="B494:L494"/>
    <mergeCell ref="B499:C499"/>
    <mergeCell ref="E499:F499"/>
    <mergeCell ref="B500:C500"/>
    <mergeCell ref="E541:F541"/>
    <mergeCell ref="B531:C531"/>
    <mergeCell ref="E531:F531"/>
    <mergeCell ref="E567:F567"/>
    <mergeCell ref="B569:C569"/>
    <mergeCell ref="B497:C497"/>
    <mergeCell ref="E497:F497"/>
    <mergeCell ref="G490:I490"/>
    <mergeCell ref="B496:C496"/>
    <mergeCell ref="E496:F496"/>
    <mergeCell ref="G491:I491"/>
    <mergeCell ref="G498:I498"/>
    <mergeCell ref="G499:I499"/>
    <mergeCell ref="G500:I500"/>
    <mergeCell ref="E500:F500"/>
    <mergeCell ref="B543:C543"/>
    <mergeCell ref="B554:C554"/>
    <mergeCell ref="E554:F554"/>
    <mergeCell ref="K397:L397"/>
    <mergeCell ref="I438:J438"/>
    <mergeCell ref="D434:J434"/>
    <mergeCell ref="L475:M475"/>
    <mergeCell ref="B476:C476"/>
    <mergeCell ref="G472:H472"/>
    <mergeCell ref="G473:H473"/>
    <mergeCell ref="G474:H474"/>
    <mergeCell ref="G475:H475"/>
    <mergeCell ref="G476:H476"/>
    <mergeCell ref="I472:K472"/>
    <mergeCell ref="I473:K473"/>
    <mergeCell ref="B475:C475"/>
    <mergeCell ref="J487:K487"/>
    <mergeCell ref="J489:K489"/>
    <mergeCell ref="G488:I488"/>
    <mergeCell ref="J486:K486"/>
    <mergeCell ref="G489:I489"/>
    <mergeCell ref="L472:M472"/>
    <mergeCell ref="G477:H477"/>
    <mergeCell ref="I477:K477"/>
    <mergeCell ref="B477:C477"/>
    <mergeCell ref="B484:L484"/>
    <mergeCell ref="B474:C474"/>
    <mergeCell ref="L477:M477"/>
    <mergeCell ref="B480:M482"/>
    <mergeCell ref="L474:M474"/>
    <mergeCell ref="I474:K474"/>
    <mergeCell ref="I475:K475"/>
    <mergeCell ref="E530:F530"/>
    <mergeCell ref="B532:C532"/>
    <mergeCell ref="E532:F532"/>
    <mergeCell ref="G529:H529"/>
    <mergeCell ref="B517:L517"/>
    <mergeCell ref="F505:I505"/>
    <mergeCell ref="G496:I496"/>
    <mergeCell ref="G497:I497"/>
    <mergeCell ref="J529:L529"/>
    <mergeCell ref="J530:L530"/>
    <mergeCell ref="B512:L512"/>
    <mergeCell ref="G531:H531"/>
    <mergeCell ref="G532:H532"/>
    <mergeCell ref="F526:L526"/>
    <mergeCell ref="B534:C534"/>
    <mergeCell ref="E534:F534"/>
    <mergeCell ref="B526:E526"/>
    <mergeCell ref="J533:L533"/>
    <mergeCell ref="J534:L534"/>
    <mergeCell ref="B535:C535"/>
    <mergeCell ref="E535:F535"/>
    <mergeCell ref="B539:C539"/>
    <mergeCell ref="E539:F539"/>
    <mergeCell ref="G542:H542"/>
    <mergeCell ref="J531:L531"/>
    <mergeCell ref="J532:L532"/>
    <mergeCell ref="B559:L559"/>
    <mergeCell ref="J562:L562"/>
    <mergeCell ref="F524:L524"/>
    <mergeCell ref="F525:L525"/>
    <mergeCell ref="E542:F542"/>
    <mergeCell ref="K499:L499"/>
    <mergeCell ref="K500:L500"/>
    <mergeCell ref="B520:M520"/>
    <mergeCell ref="B522:E522"/>
    <mergeCell ref="B523:E523"/>
    <mergeCell ref="B525:E525"/>
    <mergeCell ref="B524:E524"/>
    <mergeCell ref="B533:C533"/>
    <mergeCell ref="E533:F533"/>
    <mergeCell ref="B528:L528"/>
    <mergeCell ref="B529:C529"/>
    <mergeCell ref="E561:F561"/>
    <mergeCell ref="G543:H543"/>
    <mergeCell ref="E543:F543"/>
    <mergeCell ref="J561:L561"/>
    <mergeCell ref="E562:F562"/>
    <mergeCell ref="F551:K551"/>
    <mergeCell ref="G554:H554"/>
    <mergeCell ref="J554:L554"/>
    <mergeCell ref="B530:C530"/>
    <mergeCell ref="J555:L555"/>
    <mergeCell ref="J556:L556"/>
    <mergeCell ref="B541:C541"/>
    <mergeCell ref="B542:C542"/>
    <mergeCell ref="G589:H589"/>
    <mergeCell ref="G590:H590"/>
    <mergeCell ref="E582:F582"/>
    <mergeCell ref="G618:H618"/>
    <mergeCell ref="J617:L617"/>
    <mergeCell ref="F506:I506"/>
    <mergeCell ref="F507:I507"/>
    <mergeCell ref="F508:I508"/>
    <mergeCell ref="E613:F613"/>
    <mergeCell ref="B614:C614"/>
    <mergeCell ref="E614:F614"/>
    <mergeCell ref="B611:C611"/>
    <mergeCell ref="E611:F611"/>
    <mergeCell ref="B616:C616"/>
    <mergeCell ref="E616:F616"/>
    <mergeCell ref="J593:L593"/>
    <mergeCell ref="B610:C610"/>
    <mergeCell ref="E610:F610"/>
    <mergeCell ref="L597:M597"/>
    <mergeCell ref="B605:C605"/>
    <mergeCell ref="E605:F605"/>
    <mergeCell ref="B606:C606"/>
    <mergeCell ref="E606:F606"/>
    <mergeCell ref="G603:H603"/>
    <mergeCell ref="L599:M599"/>
    <mergeCell ref="L600:M600"/>
    <mergeCell ref="L601:M601"/>
    <mergeCell ref="J606:L606"/>
    <mergeCell ref="B562:C562"/>
    <mergeCell ref="B561:C561"/>
    <mergeCell ref="E587:F587"/>
    <mergeCell ref="B588:C588"/>
    <mergeCell ref="E588:F588"/>
    <mergeCell ref="B582:C582"/>
    <mergeCell ref="B586:C586"/>
    <mergeCell ref="G585:H585"/>
    <mergeCell ref="G587:H587"/>
    <mergeCell ref="G588:H588"/>
    <mergeCell ref="G568:H568"/>
    <mergeCell ref="B566:C566"/>
    <mergeCell ref="E566:F566"/>
    <mergeCell ref="J611:L611"/>
    <mergeCell ref="J612:L612"/>
    <mergeCell ref="J613:L613"/>
    <mergeCell ref="J614:L614"/>
    <mergeCell ref="G593:H593"/>
    <mergeCell ref="L596:M596"/>
    <mergeCell ref="B593:C593"/>
    <mergeCell ref="E593:F593"/>
    <mergeCell ref="E589:F589"/>
    <mergeCell ref="B590:C590"/>
    <mergeCell ref="E590:F590"/>
    <mergeCell ref="B587:C587"/>
    <mergeCell ref="G591:H591"/>
    <mergeCell ref="E591:F591"/>
    <mergeCell ref="G582:H582"/>
    <mergeCell ref="G581:H581"/>
    <mergeCell ref="G586:H586"/>
    <mergeCell ref="G583:H583"/>
    <mergeCell ref="G584:H584"/>
    <mergeCell ref="E612:F612"/>
    <mergeCell ref="B624:C624"/>
    <mergeCell ref="E624:F624"/>
    <mergeCell ref="B621:C621"/>
    <mergeCell ref="E621:F621"/>
    <mergeCell ref="B622:C622"/>
    <mergeCell ref="E622:F622"/>
    <mergeCell ref="B613:C613"/>
    <mergeCell ref="B635:C635"/>
    <mergeCell ref="G623:H623"/>
    <mergeCell ref="G612:H612"/>
    <mergeCell ref="G613:H613"/>
    <mergeCell ref="G614:H614"/>
    <mergeCell ref="J624:L624"/>
    <mergeCell ref="B615:C615"/>
    <mergeCell ref="E615:F615"/>
    <mergeCell ref="G619:H619"/>
    <mergeCell ref="B620:L620"/>
    <mergeCell ref="E618:F618"/>
    <mergeCell ref="E623:F623"/>
    <mergeCell ref="B617:C617"/>
    <mergeCell ref="G621:H621"/>
    <mergeCell ref="G622:H622"/>
    <mergeCell ref="B627:L627"/>
    <mergeCell ref="B628:C628"/>
    <mergeCell ref="G615:H615"/>
    <mergeCell ref="E617:F617"/>
    <mergeCell ref="B618:C618"/>
    <mergeCell ref="B629:C629"/>
    <mergeCell ref="E629:F629"/>
    <mergeCell ref="B387:L387"/>
    <mergeCell ref="B625:C625"/>
    <mergeCell ref="G625:H625"/>
    <mergeCell ref="G624:H624"/>
    <mergeCell ref="G626:H626"/>
    <mergeCell ref="E625:F625"/>
    <mergeCell ref="L642:M642"/>
    <mergeCell ref="L640:M640"/>
    <mergeCell ref="L641:M641"/>
    <mergeCell ref="J625:L625"/>
    <mergeCell ref="J626:L626"/>
    <mergeCell ref="G634:H634"/>
    <mergeCell ref="L639:M639"/>
    <mergeCell ref="B634:C634"/>
    <mergeCell ref="B638:C638"/>
    <mergeCell ref="E638:F638"/>
    <mergeCell ref="E636:F636"/>
    <mergeCell ref="I635:L635"/>
    <mergeCell ref="F550:K550"/>
    <mergeCell ref="G555:H555"/>
    <mergeCell ref="G556:H556"/>
    <mergeCell ref="I638:L638"/>
    <mergeCell ref="B641:K643"/>
    <mergeCell ref="L643:M643"/>
    <mergeCell ref="I636:L636"/>
    <mergeCell ref="G635:H635"/>
    <mergeCell ref="E635:F635"/>
    <mergeCell ref="G636:H636"/>
    <mergeCell ref="G637:H637"/>
    <mergeCell ref="G638:H638"/>
    <mergeCell ref="B636:C636"/>
    <mergeCell ref="E634:F634"/>
    <mergeCell ref="B637:C637"/>
    <mergeCell ref="E637:F637"/>
    <mergeCell ref="I637:L637"/>
    <mergeCell ref="G657:H657"/>
    <mergeCell ref="G658:H658"/>
    <mergeCell ref="I634:L634"/>
    <mergeCell ref="B540:C540"/>
    <mergeCell ref="E540:F540"/>
    <mergeCell ref="G540:H540"/>
    <mergeCell ref="J540:L540"/>
    <mergeCell ref="B544:C544"/>
    <mergeCell ref="E544:F544"/>
    <mergeCell ref="G544:H544"/>
    <mergeCell ref="I544:L544"/>
    <mergeCell ref="B563:C563"/>
    <mergeCell ref="B573:C573"/>
    <mergeCell ref="E563:F563"/>
    <mergeCell ref="G563:H563"/>
    <mergeCell ref="J563:L563"/>
    <mergeCell ref="E573:F573"/>
    <mergeCell ref="G573:H573"/>
    <mergeCell ref="J573:L573"/>
    <mergeCell ref="B626:C626"/>
    <mergeCell ref="E626:F626"/>
    <mergeCell ref="G617:H617"/>
    <mergeCell ref="J618:L618"/>
    <mergeCell ref="J619:L619"/>
    <mergeCell ref="J621:L621"/>
    <mergeCell ref="J622:L622"/>
    <mergeCell ref="J623:L623"/>
    <mergeCell ref="J616:L616"/>
    <mergeCell ref="B612:C612"/>
  </mergeCells>
  <conditionalFormatting sqref="F311:F312">
    <cfRule type="cellIs" dxfId="6" priority="27" operator="greaterThanOrEqual">
      <formula>1</formula>
    </cfRule>
  </conditionalFormatting>
  <conditionalFormatting sqref="I311:I312">
    <cfRule type="cellIs" dxfId="5" priority="26" operator="greaterThanOrEqual">
      <formula>1</formula>
    </cfRule>
  </conditionalFormatting>
  <conditionalFormatting sqref="J311:J315">
    <cfRule type="cellIs" dxfId="4" priority="25" operator="greaterThanOrEqual">
      <formula>1</formula>
    </cfRule>
  </conditionalFormatting>
  <conditionalFormatting sqref="I544:I545">
    <cfRule type="cellIs" dxfId="3" priority="21" operator="lessThanOrEqual">
      <formula>-20%</formula>
    </cfRule>
    <cfRule type="cellIs" dxfId="2" priority="22" operator="greaterThanOrEqual">
      <formula>20%</formula>
    </cfRule>
    <cfRule type="cellIs" dxfId="1" priority="23" operator="lessThanOrEqual">
      <formula>-20%</formula>
    </cfRule>
    <cfRule type="cellIs" dxfId="0" priority="24" operator="greaterThanOrEqual">
      <formula>20%</formula>
    </cfRule>
  </conditionalFormatting>
  <pageMargins left="0.7" right="0.7" top="0.75" bottom="0.75" header="0.3" footer="0.3"/>
  <pageSetup paperSize="9" scale="75" orientation="portrait" r:id="rId1"/>
  <headerFooter differentOddEven="1" differentFirst="1">
    <oddHeader>&amp;RAnnual Operational Environmental Report</oddHeader>
    <evenHeader>&amp;LPage &amp;"-,Bold"&amp;P&amp;"-,Regular" of &amp;"-,Bold"&amp;N&amp;RAnnual Operational Environmental Report</evenHeader>
    <evenFooter>&amp;C&amp;G</evenFooter>
  </headerFooter>
  <rowBreaks count="15" manualBreakCount="15">
    <brk id="127" max="16383" man="1"/>
    <brk id="167" max="16383" man="1"/>
    <brk id="209" max="16383" man="1"/>
    <brk id="283" max="16383" man="1"/>
    <brk id="327" max="16383" man="1"/>
    <brk id="361" max="16383" man="1"/>
    <brk id="382" max="16383" man="1"/>
    <brk id="426" max="16383" man="1"/>
    <brk id="461" max="16383" man="1"/>
    <brk id="493" max="16383" man="1"/>
    <brk id="515" max="16383" man="1"/>
    <brk id="557" max="16383" man="1"/>
    <brk id="599" max="16383" man="1"/>
    <brk id="647" max="16383" man="1"/>
    <brk id="690" max="16383" man="1"/>
  </rowBreaks>
  <ignoredErrors>
    <ignoredError sqref="E497:E500 B57 C61:C62 B64 C65:C72 B74 C75:C78 B79 C80:C87 C91:C94 B112:B121 B102 B98:B99 C58:C59 B104:B106 B124:B126" unlockedFormula="1"/>
  </ignoredError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FY 2020</vt:lpstr>
      <vt:lpstr>Q 1</vt:lpstr>
      <vt:lpstr>Q2</vt:lpstr>
      <vt:lpstr>Q 3</vt:lpstr>
      <vt:lpstr>Q 4</vt:lpstr>
      <vt:lpstr>Annual Report</vt:lpstr>
      <vt:lpstr>'FY 2020'!Print_Area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Van Wyk</dc:creator>
  <cp:lastModifiedBy>Magda le Roux</cp:lastModifiedBy>
  <cp:lastPrinted>2018-04-17T06:26:23Z</cp:lastPrinted>
  <dcterms:created xsi:type="dcterms:W3CDTF">2015-08-06T05:31:31Z</dcterms:created>
  <dcterms:modified xsi:type="dcterms:W3CDTF">2021-02-19T09:33:20Z</dcterms:modified>
</cp:coreProperties>
</file>