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730" windowHeight="8250"/>
  </bookViews>
  <sheets>
    <sheet name="Net Single Premiums" sheetId="1" r:id="rId1"/>
    <sheet name="Insurance Tables" sheetId="2" r:id="rId2"/>
    <sheet name="Annuity Tables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F5" i="1"/>
  <c r="D5" i="1"/>
  <c r="AI1" i="1"/>
  <c r="AD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" i="1"/>
  <c r="C3" i="1"/>
  <c r="C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6" i="1"/>
  <c r="J5" i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5" i="1"/>
  <c r="H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Y45" i="1" l="1"/>
  <c r="K6" i="1"/>
  <c r="K75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11" i="1"/>
  <c r="K43" i="1"/>
  <c r="N103" i="1"/>
  <c r="M99" i="1"/>
  <c r="N95" i="1"/>
  <c r="M91" i="1"/>
  <c r="N87" i="1"/>
  <c r="M83" i="1"/>
  <c r="N79" i="1"/>
  <c r="N75" i="1"/>
  <c r="M71" i="1"/>
  <c r="N67" i="1"/>
  <c r="M63" i="1"/>
  <c r="N59" i="1"/>
  <c r="M55" i="1"/>
  <c r="N51" i="1"/>
  <c r="N47" i="1"/>
  <c r="N43" i="1"/>
  <c r="N39" i="1"/>
  <c r="N35" i="1"/>
  <c r="N31" i="1"/>
  <c r="H16" i="1"/>
  <c r="N16" i="1" s="1"/>
  <c r="K16" i="1"/>
  <c r="AM9" i="1"/>
  <c r="AM13" i="1"/>
  <c r="AM17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69" i="1"/>
  <c r="AM73" i="1"/>
  <c r="AM77" i="1"/>
  <c r="AM81" i="1"/>
  <c r="AM85" i="1"/>
  <c r="AM89" i="1"/>
  <c r="AM93" i="1"/>
  <c r="AM97" i="1"/>
  <c r="AM101" i="1"/>
  <c r="AM6" i="1"/>
  <c r="AM11" i="1"/>
  <c r="AM19" i="1"/>
  <c r="AM27" i="1"/>
  <c r="AM35" i="1"/>
  <c r="AM43" i="1"/>
  <c r="AM51" i="1"/>
  <c r="AM59" i="1"/>
  <c r="AM67" i="1"/>
  <c r="AM75" i="1"/>
  <c r="AM83" i="1"/>
  <c r="AM91" i="1"/>
  <c r="AM99" i="1"/>
  <c r="AM8" i="1"/>
  <c r="AM12" i="1"/>
  <c r="AM16" i="1"/>
  <c r="AM20" i="1"/>
  <c r="AM24" i="1"/>
  <c r="AM28" i="1"/>
  <c r="AM32" i="1"/>
  <c r="AM36" i="1"/>
  <c r="AM40" i="1"/>
  <c r="AM44" i="1"/>
  <c r="AM48" i="1"/>
  <c r="AM52" i="1"/>
  <c r="AM56" i="1"/>
  <c r="AM60" i="1"/>
  <c r="AM64" i="1"/>
  <c r="AM68" i="1"/>
  <c r="AM72" i="1"/>
  <c r="AM76" i="1"/>
  <c r="AM80" i="1"/>
  <c r="AM84" i="1"/>
  <c r="AM88" i="1"/>
  <c r="AM92" i="1"/>
  <c r="AM96" i="1"/>
  <c r="AM100" i="1"/>
  <c r="AM104" i="1"/>
  <c r="AM7" i="1"/>
  <c r="AM15" i="1"/>
  <c r="AM23" i="1"/>
  <c r="AM31" i="1"/>
  <c r="AM39" i="1"/>
  <c r="AM47" i="1"/>
  <c r="AM55" i="1"/>
  <c r="AM63" i="1"/>
  <c r="AM71" i="1"/>
  <c r="AM79" i="1"/>
  <c r="AM87" i="1"/>
  <c r="AM95" i="1"/>
  <c r="AM103" i="1"/>
  <c r="Z52" i="1"/>
  <c r="AM98" i="1"/>
  <c r="AM82" i="1"/>
  <c r="AM66" i="1"/>
  <c r="AM50" i="1"/>
  <c r="AM34" i="1"/>
  <c r="AM18" i="1"/>
  <c r="AM102" i="1"/>
  <c r="AM86" i="1"/>
  <c r="AM70" i="1"/>
  <c r="AM54" i="1"/>
  <c r="AM38" i="1"/>
  <c r="AM22" i="1"/>
  <c r="AM5" i="1"/>
  <c r="AM90" i="1"/>
  <c r="AM74" i="1"/>
  <c r="AM58" i="1"/>
  <c r="AM42" i="1"/>
  <c r="AM26" i="1"/>
  <c r="AM10" i="1"/>
  <c r="H96" i="1"/>
  <c r="N96" i="1" s="1"/>
  <c r="K96" i="1"/>
  <c r="H80" i="1"/>
  <c r="N80" i="1" s="1"/>
  <c r="K80" i="1"/>
  <c r="H64" i="1"/>
  <c r="N64" i="1" s="1"/>
  <c r="K64" i="1"/>
  <c r="H48" i="1"/>
  <c r="N48" i="1" s="1"/>
  <c r="K48" i="1"/>
  <c r="H32" i="1"/>
  <c r="N32" i="1" s="1"/>
  <c r="K32" i="1"/>
  <c r="AA62" i="1"/>
  <c r="AA20" i="1"/>
  <c r="AM94" i="1"/>
  <c r="AM78" i="1"/>
  <c r="AM62" i="1"/>
  <c r="AM46" i="1"/>
  <c r="AM30" i="1"/>
  <c r="AM14" i="1"/>
  <c r="Y85" i="1"/>
  <c r="AA68" i="1"/>
  <c r="AA57" i="1"/>
  <c r="Y37" i="1"/>
  <c r="Z9" i="1"/>
  <c r="Y58" i="1"/>
  <c r="AA14" i="1"/>
  <c r="K91" i="1"/>
  <c r="K59" i="1"/>
  <c r="K27" i="1"/>
  <c r="M104" i="1"/>
  <c r="N100" i="1"/>
  <c r="M96" i="1"/>
  <c r="N92" i="1"/>
  <c r="M88" i="1"/>
  <c r="N84" i="1"/>
  <c r="M80" i="1"/>
  <c r="N76" i="1"/>
  <c r="M72" i="1"/>
  <c r="N68" i="1"/>
  <c r="N60" i="1"/>
  <c r="N56" i="1"/>
  <c r="N52" i="1"/>
  <c r="N44" i="1"/>
  <c r="N40" i="1"/>
  <c r="N36" i="1"/>
  <c r="N28" i="1"/>
  <c r="N24" i="1"/>
  <c r="N20" i="1"/>
  <c r="N12" i="1"/>
  <c r="N8" i="1"/>
  <c r="AA25" i="1"/>
  <c r="K104" i="1"/>
  <c r="K88" i="1"/>
  <c r="K72" i="1"/>
  <c r="K56" i="1"/>
  <c r="K40" i="1"/>
  <c r="K24" i="1"/>
  <c r="K8" i="1"/>
  <c r="AA5" i="1"/>
  <c r="Z5" i="1"/>
  <c r="Y5" i="1"/>
  <c r="Y93" i="1"/>
  <c r="Y73" i="1"/>
  <c r="Y65" i="1"/>
  <c r="AA65" i="1"/>
  <c r="Z65" i="1"/>
  <c r="Y61" i="1"/>
  <c r="AA61" i="1"/>
  <c r="Z61" i="1"/>
  <c r="AA53" i="1"/>
  <c r="Z53" i="1"/>
  <c r="Y41" i="1"/>
  <c r="Y33" i="1"/>
  <c r="AA33" i="1"/>
  <c r="Z33" i="1"/>
  <c r="Y29" i="1"/>
  <c r="AA29" i="1"/>
  <c r="Z29" i="1"/>
  <c r="AA21" i="1"/>
  <c r="Z21" i="1"/>
  <c r="Y13" i="1"/>
  <c r="AA13" i="1"/>
  <c r="Z13" i="1"/>
  <c r="K5" i="1"/>
  <c r="Y90" i="1"/>
  <c r="Y69" i="1"/>
  <c r="Y26" i="1"/>
  <c r="Z63" i="1"/>
  <c r="Z20" i="1"/>
  <c r="Y92" i="1"/>
  <c r="Z80" i="1"/>
  <c r="Y68" i="1"/>
  <c r="Y60" i="1"/>
  <c r="AA60" i="1"/>
  <c r="Z60" i="1"/>
  <c r="Y56" i="1"/>
  <c r="AA56" i="1"/>
  <c r="Z56" i="1"/>
  <c r="AA48" i="1"/>
  <c r="Z48" i="1"/>
  <c r="Y36" i="1"/>
  <c r="Y28" i="1"/>
  <c r="AA28" i="1"/>
  <c r="Z28" i="1"/>
  <c r="Y24" i="1"/>
  <c r="AA24" i="1"/>
  <c r="Z24" i="1"/>
  <c r="AA16" i="1"/>
  <c r="Z16" i="1"/>
  <c r="K97" i="1"/>
  <c r="K89" i="1"/>
  <c r="K81" i="1"/>
  <c r="K73" i="1"/>
  <c r="K65" i="1"/>
  <c r="K57" i="1"/>
  <c r="K49" i="1"/>
  <c r="K41" i="1"/>
  <c r="K33" i="1"/>
  <c r="K25" i="1"/>
  <c r="K17" i="1"/>
  <c r="K9" i="1"/>
  <c r="Y64" i="1"/>
  <c r="Y21" i="1"/>
  <c r="Z57" i="1"/>
  <c r="Y91" i="1"/>
  <c r="Y87" i="1"/>
  <c r="Y83" i="1"/>
  <c r="Z83" i="1"/>
  <c r="Y79" i="1"/>
  <c r="Y75" i="1"/>
  <c r="Z75" i="1"/>
  <c r="AA71" i="1"/>
  <c r="Y71" i="1"/>
  <c r="Z71" i="1"/>
  <c r="AA67" i="1"/>
  <c r="Y67" i="1"/>
  <c r="Z67" i="1"/>
  <c r="AA63" i="1"/>
  <c r="Y63" i="1"/>
  <c r="AA59" i="1"/>
  <c r="Y59" i="1"/>
  <c r="Z59" i="1"/>
  <c r="AA55" i="1"/>
  <c r="Y55" i="1"/>
  <c r="Z55" i="1"/>
  <c r="AA51" i="1"/>
  <c r="Y51" i="1"/>
  <c r="Z51" i="1"/>
  <c r="AA47" i="1"/>
  <c r="Y47" i="1"/>
  <c r="AA43" i="1"/>
  <c r="Y43" i="1"/>
  <c r="Z43" i="1"/>
  <c r="AA39" i="1"/>
  <c r="Y39" i="1"/>
  <c r="Z39" i="1"/>
  <c r="AA35" i="1"/>
  <c r="Y35" i="1"/>
  <c r="Z35" i="1"/>
  <c r="AA31" i="1"/>
  <c r="Y31" i="1"/>
  <c r="AA27" i="1"/>
  <c r="Y27" i="1"/>
  <c r="Z27" i="1"/>
  <c r="AA23" i="1"/>
  <c r="Y23" i="1"/>
  <c r="Z23" i="1"/>
  <c r="AA19" i="1"/>
  <c r="Y19" i="1"/>
  <c r="Z19" i="1"/>
  <c r="AA15" i="1"/>
  <c r="Y15" i="1"/>
  <c r="AA11" i="1"/>
  <c r="Y11" i="1"/>
  <c r="Z11" i="1"/>
  <c r="AA7" i="1"/>
  <c r="Y7" i="1"/>
  <c r="Z7" i="1"/>
  <c r="K100" i="1"/>
  <c r="K92" i="1"/>
  <c r="K84" i="1"/>
  <c r="K76" i="1"/>
  <c r="K68" i="1"/>
  <c r="K60" i="1"/>
  <c r="K52" i="1"/>
  <c r="K44" i="1"/>
  <c r="K36" i="1"/>
  <c r="K28" i="1"/>
  <c r="K20" i="1"/>
  <c r="K12" i="1"/>
  <c r="Y80" i="1"/>
  <c r="Y16" i="1"/>
  <c r="Z73" i="1"/>
  <c r="Z31" i="1"/>
  <c r="AA36" i="1"/>
  <c r="Y89" i="1"/>
  <c r="Y81" i="1"/>
  <c r="Z81" i="1"/>
  <c r="Y77" i="1"/>
  <c r="Z77" i="1"/>
  <c r="AA69" i="1"/>
  <c r="Z69" i="1"/>
  <c r="Y57" i="1"/>
  <c r="Y49" i="1"/>
  <c r="AA49" i="1"/>
  <c r="Z49" i="1"/>
  <c r="AA45" i="1"/>
  <c r="Z45" i="1"/>
  <c r="AA37" i="1"/>
  <c r="Z37" i="1"/>
  <c r="Y25" i="1"/>
  <c r="Y17" i="1"/>
  <c r="AA17" i="1"/>
  <c r="Z17" i="1"/>
  <c r="Y9" i="1"/>
  <c r="Y48" i="1"/>
  <c r="Z6" i="1"/>
  <c r="Z41" i="1"/>
  <c r="AA46" i="1"/>
  <c r="Y88" i="1"/>
  <c r="Z84" i="1"/>
  <c r="Y84" i="1"/>
  <c r="Y76" i="1"/>
  <c r="Z76" i="1"/>
  <c r="Y72" i="1"/>
  <c r="AA72" i="1"/>
  <c r="Z72" i="1"/>
  <c r="AA64" i="1"/>
  <c r="Z64" i="1"/>
  <c r="Y52" i="1"/>
  <c r="Y44" i="1"/>
  <c r="AA44" i="1"/>
  <c r="Z44" i="1"/>
  <c r="Y40" i="1"/>
  <c r="AA40" i="1"/>
  <c r="Z40" i="1"/>
  <c r="AA32" i="1"/>
  <c r="Z32" i="1"/>
  <c r="Y20" i="1"/>
  <c r="Y12" i="1"/>
  <c r="AA12" i="1"/>
  <c r="Z12" i="1"/>
  <c r="Y8" i="1"/>
  <c r="AA8" i="1"/>
  <c r="Z8" i="1"/>
  <c r="K101" i="1"/>
  <c r="K93" i="1"/>
  <c r="K85" i="1"/>
  <c r="K77" i="1"/>
  <c r="K69" i="1"/>
  <c r="K61" i="1"/>
  <c r="K53" i="1"/>
  <c r="K45" i="1"/>
  <c r="K37" i="1"/>
  <c r="K29" i="1"/>
  <c r="K21" i="1"/>
  <c r="K13" i="1"/>
  <c r="AD2" i="1"/>
  <c r="AI2" i="1"/>
  <c r="Y42" i="1"/>
  <c r="Z79" i="1"/>
  <c r="Z36" i="1"/>
  <c r="Z15" i="1"/>
  <c r="AA41" i="1"/>
  <c r="Y94" i="1"/>
  <c r="Y86" i="1"/>
  <c r="Z82" i="1"/>
  <c r="Y82" i="1"/>
  <c r="Z78" i="1"/>
  <c r="Y78" i="1"/>
  <c r="Z74" i="1"/>
  <c r="AA74" i="1"/>
  <c r="Z70" i="1"/>
  <c r="Y70" i="1"/>
  <c r="AA70" i="1"/>
  <c r="Z66" i="1"/>
  <c r="Y66" i="1"/>
  <c r="AA66" i="1"/>
  <c r="Z62" i="1"/>
  <c r="Y62" i="1"/>
  <c r="Z58" i="1"/>
  <c r="AA58" i="1"/>
  <c r="Z54" i="1"/>
  <c r="Y54" i="1"/>
  <c r="AA54" i="1"/>
  <c r="Z50" i="1"/>
  <c r="Y50" i="1"/>
  <c r="AA50" i="1"/>
  <c r="Z46" i="1"/>
  <c r="Y46" i="1"/>
  <c r="Z42" i="1"/>
  <c r="AA42" i="1"/>
  <c r="Z38" i="1"/>
  <c r="Y38" i="1"/>
  <c r="AA38" i="1"/>
  <c r="Z34" i="1"/>
  <c r="Y34" i="1"/>
  <c r="AA34" i="1"/>
  <c r="Z30" i="1"/>
  <c r="Y30" i="1"/>
  <c r="Z26" i="1"/>
  <c r="AA26" i="1"/>
  <c r="Z22" i="1"/>
  <c r="Y22" i="1"/>
  <c r="AA22" i="1"/>
  <c r="Z18" i="1"/>
  <c r="Y18" i="1"/>
  <c r="AA18" i="1"/>
  <c r="Z14" i="1"/>
  <c r="Y14" i="1"/>
  <c r="Z10" i="1"/>
  <c r="AA10" i="1"/>
  <c r="AA6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99" i="1"/>
  <c r="K83" i="1"/>
  <c r="K67" i="1"/>
  <c r="K51" i="1"/>
  <c r="K35" i="1"/>
  <c r="K19" i="1"/>
  <c r="Y6" i="1"/>
  <c r="Y74" i="1"/>
  <c r="Y53" i="1"/>
  <c r="Y32" i="1"/>
  <c r="Y10" i="1"/>
  <c r="Z68" i="1"/>
  <c r="Z47" i="1"/>
  <c r="Z25" i="1"/>
  <c r="AA73" i="1"/>
  <c r="AA52" i="1"/>
  <c r="AA30" i="1"/>
  <c r="AA9" i="1"/>
  <c r="N27" i="1"/>
  <c r="N23" i="1"/>
  <c r="N19" i="1"/>
  <c r="N15" i="1"/>
  <c r="N11" i="1"/>
  <c r="N7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M103" i="1"/>
  <c r="M95" i="1"/>
  <c r="M87" i="1"/>
  <c r="M75" i="1"/>
  <c r="M67" i="1"/>
  <c r="M59" i="1"/>
  <c r="M51" i="1"/>
  <c r="M43" i="1"/>
  <c r="M35" i="1"/>
  <c r="M27" i="1"/>
  <c r="M19" i="1"/>
  <c r="M11" i="1"/>
  <c r="N99" i="1"/>
  <c r="N91" i="1"/>
  <c r="N83" i="1"/>
  <c r="N71" i="1"/>
  <c r="N63" i="1"/>
  <c r="N55" i="1"/>
  <c r="M100" i="1"/>
  <c r="M92" i="1"/>
  <c r="M84" i="1"/>
  <c r="M76" i="1"/>
  <c r="M68" i="1"/>
  <c r="M60" i="1"/>
  <c r="M52" i="1"/>
  <c r="M44" i="1"/>
  <c r="M36" i="1"/>
  <c r="M28" i="1"/>
  <c r="M20" i="1"/>
  <c r="M12" i="1"/>
  <c r="N104" i="1"/>
  <c r="N88" i="1"/>
  <c r="N72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79" i="1"/>
  <c r="M47" i="1"/>
  <c r="M39" i="1"/>
  <c r="M31" i="1"/>
  <c r="M23" i="1"/>
  <c r="M15" i="1"/>
  <c r="M7" i="1"/>
  <c r="M64" i="1"/>
  <c r="M56" i="1"/>
  <c r="M48" i="1"/>
  <c r="M40" i="1"/>
  <c r="M32" i="1"/>
  <c r="M24" i="1"/>
  <c r="M16" i="1"/>
  <c r="M8" i="1"/>
  <c r="M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AO8" i="1" l="1"/>
  <c r="P5" i="1"/>
  <c r="X5" i="1"/>
  <c r="X6" i="1" s="1"/>
  <c r="AO12" i="1"/>
  <c r="AO86" i="1"/>
  <c r="AO11" i="1"/>
  <c r="AO75" i="1"/>
  <c r="AN20" i="1"/>
  <c r="AO76" i="1"/>
  <c r="AO85" i="1"/>
  <c r="AO97" i="1"/>
  <c r="AO61" i="1"/>
  <c r="AO73" i="1"/>
  <c r="AO91" i="1"/>
  <c r="AO27" i="1"/>
  <c r="AO92" i="1"/>
  <c r="AO28" i="1"/>
  <c r="AO21" i="1"/>
  <c r="AO33" i="1"/>
  <c r="AO54" i="1"/>
  <c r="AO9" i="1"/>
  <c r="AO43" i="1"/>
  <c r="AO44" i="1"/>
  <c r="AO26" i="1"/>
  <c r="AO90" i="1"/>
  <c r="AO22" i="1"/>
  <c r="AO59" i="1"/>
  <c r="AO58" i="1"/>
  <c r="AO60" i="1"/>
  <c r="AN49" i="1"/>
  <c r="AN46" i="1"/>
  <c r="AN87" i="1"/>
  <c r="AN55" i="1"/>
  <c r="AN23" i="1"/>
  <c r="AN90" i="1"/>
  <c r="AN88" i="1"/>
  <c r="AN72" i="1"/>
  <c r="AN40" i="1"/>
  <c r="AN24" i="1"/>
  <c r="AN8" i="1"/>
  <c r="V5" i="1"/>
  <c r="AO69" i="1"/>
  <c r="AN33" i="1"/>
  <c r="AN97" i="1"/>
  <c r="AO17" i="1"/>
  <c r="AN45" i="1"/>
  <c r="AN73" i="1"/>
  <c r="AO57" i="1"/>
  <c r="AN85" i="1"/>
  <c r="AN54" i="1"/>
  <c r="AO94" i="1"/>
  <c r="AN75" i="1"/>
  <c r="AN43" i="1"/>
  <c r="AN11" i="1"/>
  <c r="AO79" i="1"/>
  <c r="AO47" i="1"/>
  <c r="AN102" i="1"/>
  <c r="AN34" i="1"/>
  <c r="AO98" i="1"/>
  <c r="AO66" i="1"/>
  <c r="AO34" i="1"/>
  <c r="AN92" i="1"/>
  <c r="AN76" i="1"/>
  <c r="AN60" i="1"/>
  <c r="AN44" i="1"/>
  <c r="AN28" i="1"/>
  <c r="AN12" i="1"/>
  <c r="AO96" i="1"/>
  <c r="AO80" i="1"/>
  <c r="AO64" i="1"/>
  <c r="AO48" i="1"/>
  <c r="AO32" i="1"/>
  <c r="AO53" i="1"/>
  <c r="AN17" i="1"/>
  <c r="AN81" i="1"/>
  <c r="AO45" i="1"/>
  <c r="AO65" i="1"/>
  <c r="AN29" i="1"/>
  <c r="AN93" i="1"/>
  <c r="AO13" i="1"/>
  <c r="AO93" i="1"/>
  <c r="AN57" i="1"/>
  <c r="AO41" i="1"/>
  <c r="AO5" i="1"/>
  <c r="AN69" i="1"/>
  <c r="AN94" i="1"/>
  <c r="AN62" i="1"/>
  <c r="AN30" i="1"/>
  <c r="AO102" i="1"/>
  <c r="AO70" i="1"/>
  <c r="AO38" i="1"/>
  <c r="AO6" i="1"/>
  <c r="AN95" i="1"/>
  <c r="AN79" i="1"/>
  <c r="AN63" i="1"/>
  <c r="AN47" i="1"/>
  <c r="AN31" i="1"/>
  <c r="AN15" i="1"/>
  <c r="AO99" i="1"/>
  <c r="AO83" i="1"/>
  <c r="AO67" i="1"/>
  <c r="AO51" i="1"/>
  <c r="AO35" i="1"/>
  <c r="AO19" i="1"/>
  <c r="AN74" i="1"/>
  <c r="AN42" i="1"/>
  <c r="AN6" i="1"/>
  <c r="AO74" i="1"/>
  <c r="AO42" i="1"/>
  <c r="AO10" i="1"/>
  <c r="AN96" i="1"/>
  <c r="AN80" i="1"/>
  <c r="AN64" i="1"/>
  <c r="AN48" i="1"/>
  <c r="AN32" i="1"/>
  <c r="AN16" i="1"/>
  <c r="AO100" i="1"/>
  <c r="AO84" i="1"/>
  <c r="AO68" i="1"/>
  <c r="AO52" i="1"/>
  <c r="AO36" i="1"/>
  <c r="AO20" i="1"/>
  <c r="AN61" i="1"/>
  <c r="AN25" i="1"/>
  <c r="AN89" i="1"/>
  <c r="AN37" i="1"/>
  <c r="AN101" i="1"/>
  <c r="AN78" i="1"/>
  <c r="AN14" i="1"/>
  <c r="AN103" i="1"/>
  <c r="AN71" i="1"/>
  <c r="AN39" i="1"/>
  <c r="AN7" i="1"/>
  <c r="AN58" i="1"/>
  <c r="AN26" i="1"/>
  <c r="AN104" i="1"/>
  <c r="AN56" i="1"/>
  <c r="AO81" i="1"/>
  <c r="AO29" i="1"/>
  <c r="AN9" i="1"/>
  <c r="AN21" i="1"/>
  <c r="AN86" i="1"/>
  <c r="AN22" i="1"/>
  <c r="AO62" i="1"/>
  <c r="AO30" i="1"/>
  <c r="AN91" i="1"/>
  <c r="AN59" i="1"/>
  <c r="AN27" i="1"/>
  <c r="AO95" i="1"/>
  <c r="AO63" i="1"/>
  <c r="AO31" i="1"/>
  <c r="AO15" i="1"/>
  <c r="AN66" i="1"/>
  <c r="AO16" i="1"/>
  <c r="AO37" i="1"/>
  <c r="AO101" i="1"/>
  <c r="AN65" i="1"/>
  <c r="AO49" i="1"/>
  <c r="AN13" i="1"/>
  <c r="AN77" i="1"/>
  <c r="AO77" i="1"/>
  <c r="AN41" i="1"/>
  <c r="AN5" i="1"/>
  <c r="AO25" i="1"/>
  <c r="AO89" i="1"/>
  <c r="AN53" i="1"/>
  <c r="AN98" i="1"/>
  <c r="AN70" i="1"/>
  <c r="AN38" i="1"/>
  <c r="AN10" i="1"/>
  <c r="AO78" i="1"/>
  <c r="AO46" i="1"/>
  <c r="AO14" i="1"/>
  <c r="AN99" i="1"/>
  <c r="AN83" i="1"/>
  <c r="AN67" i="1"/>
  <c r="AN51" i="1"/>
  <c r="AN35" i="1"/>
  <c r="AN19" i="1"/>
  <c r="AO103" i="1"/>
  <c r="AO87" i="1"/>
  <c r="AO71" i="1"/>
  <c r="AO55" i="1"/>
  <c r="AO39" i="1"/>
  <c r="AO23" i="1"/>
  <c r="AO7" i="1"/>
  <c r="AN82" i="1"/>
  <c r="AN50" i="1"/>
  <c r="AN18" i="1"/>
  <c r="AO82" i="1"/>
  <c r="AO50" i="1"/>
  <c r="AO18" i="1"/>
  <c r="AN100" i="1"/>
  <c r="AN84" i="1"/>
  <c r="AN68" i="1"/>
  <c r="AN52" i="1"/>
  <c r="AN36" i="1"/>
  <c r="AO104" i="1"/>
  <c r="AO88" i="1"/>
  <c r="AO72" i="1"/>
  <c r="AO56" i="1"/>
  <c r="AO40" i="1"/>
  <c r="AO24" i="1"/>
  <c r="W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AK5" i="1" l="1"/>
  <c r="AF5" i="1"/>
  <c r="P6" i="1"/>
  <c r="Q6" i="1" s="1"/>
  <c r="S6" i="1" s="1"/>
  <c r="V6" i="1"/>
  <c r="AC6" i="1" s="1"/>
  <c r="AC5" i="1"/>
  <c r="AH5" i="1"/>
  <c r="Q5" i="1"/>
  <c r="S5" i="1" s="1"/>
  <c r="W6" i="1"/>
  <c r="AD5" i="1"/>
  <c r="AI5" i="1"/>
  <c r="X7" i="1"/>
  <c r="AE6" i="1"/>
  <c r="AE5" i="1"/>
  <c r="AJ5" i="1"/>
  <c r="AJ6" i="1"/>
  <c r="P7" i="1" l="1"/>
  <c r="Q7" i="1" s="1"/>
  <c r="S7" i="1" s="1"/>
  <c r="AK6" i="1"/>
  <c r="AF6" i="1"/>
  <c r="V7" i="1"/>
  <c r="AH6" i="1"/>
  <c r="X8" i="1"/>
  <c r="AE7" i="1"/>
  <c r="AJ7" i="1"/>
  <c r="W7" i="1"/>
  <c r="AD6" i="1"/>
  <c r="AI6" i="1"/>
  <c r="AF7" i="1" l="1"/>
  <c r="AK7" i="1"/>
  <c r="P8" i="1"/>
  <c r="AF8" i="1" s="1"/>
  <c r="W8" i="1"/>
  <c r="AI7" i="1"/>
  <c r="AD7" i="1"/>
  <c r="X9" i="1"/>
  <c r="AE8" i="1"/>
  <c r="AJ8" i="1"/>
  <c r="V8" i="1"/>
  <c r="AC7" i="1"/>
  <c r="AH7" i="1"/>
  <c r="Q8" i="1" l="1"/>
  <c r="S8" i="1" s="1"/>
  <c r="AK8" i="1"/>
  <c r="P9" i="1"/>
  <c r="AF9" i="1" s="1"/>
  <c r="V9" i="1"/>
  <c r="AH8" i="1"/>
  <c r="AC8" i="1"/>
  <c r="X10" i="1"/>
  <c r="AJ9" i="1"/>
  <c r="AE9" i="1"/>
  <c r="W9" i="1"/>
  <c r="AD8" i="1"/>
  <c r="AI8" i="1"/>
  <c r="P10" i="1" l="1"/>
  <c r="AF10" i="1" s="1"/>
  <c r="AK9" i="1"/>
  <c r="Q9" i="1"/>
  <c r="S9" i="1" s="1"/>
  <c r="W10" i="1"/>
  <c r="AD9" i="1"/>
  <c r="AI9" i="1"/>
  <c r="X11" i="1"/>
  <c r="AE10" i="1"/>
  <c r="AJ10" i="1"/>
  <c r="AC9" i="1"/>
  <c r="V10" i="1"/>
  <c r="AH9" i="1"/>
  <c r="Q10" i="1" l="1"/>
  <c r="S10" i="1" s="1"/>
  <c r="AK10" i="1"/>
  <c r="P11" i="1"/>
  <c r="AK11" i="1" s="1"/>
  <c r="V11" i="1"/>
  <c r="AH10" i="1"/>
  <c r="AC10" i="1"/>
  <c r="X12" i="1"/>
  <c r="AE11" i="1"/>
  <c r="AJ11" i="1"/>
  <c r="W11" i="1"/>
  <c r="AD10" i="1"/>
  <c r="AI10" i="1"/>
  <c r="P12" i="1" l="1"/>
  <c r="AK12" i="1" s="1"/>
  <c r="Q11" i="1"/>
  <c r="S11" i="1" s="1"/>
  <c r="AF11" i="1"/>
  <c r="X13" i="1"/>
  <c r="AJ12" i="1"/>
  <c r="AE12" i="1"/>
  <c r="W12" i="1"/>
  <c r="AD11" i="1"/>
  <c r="AI11" i="1"/>
  <c r="V12" i="1"/>
  <c r="AC11" i="1"/>
  <c r="AH11" i="1"/>
  <c r="Q12" i="1" l="1"/>
  <c r="S12" i="1" s="1"/>
  <c r="AF12" i="1"/>
  <c r="P13" i="1"/>
  <c r="AK13" i="1"/>
  <c r="AF13" i="1"/>
  <c r="V13" i="1"/>
  <c r="AC12" i="1"/>
  <c r="AH12" i="1"/>
  <c r="W13" i="1"/>
  <c r="AD12" i="1"/>
  <c r="AI12" i="1"/>
  <c r="X14" i="1"/>
  <c r="AE13" i="1"/>
  <c r="AJ13" i="1"/>
  <c r="P14" i="1"/>
  <c r="Q13" i="1"/>
  <c r="S13" i="1" s="1"/>
  <c r="AF14" i="1" l="1"/>
  <c r="AK14" i="1"/>
  <c r="X15" i="1"/>
  <c r="AJ14" i="1"/>
  <c r="AE14" i="1"/>
  <c r="W14" i="1"/>
  <c r="AI13" i="1"/>
  <c r="AD13" i="1"/>
  <c r="V14" i="1"/>
  <c r="AC13" i="1"/>
  <c r="AH13" i="1"/>
  <c r="P15" i="1"/>
  <c r="Q14" i="1"/>
  <c r="S14" i="1" s="1"/>
  <c r="AF15" i="1" l="1"/>
  <c r="AK15" i="1"/>
  <c r="W15" i="1"/>
  <c r="AD14" i="1"/>
  <c r="AI14" i="1"/>
  <c r="V15" i="1"/>
  <c r="AC14" i="1"/>
  <c r="AH14" i="1"/>
  <c r="X16" i="1"/>
  <c r="AE15" i="1"/>
  <c r="AJ15" i="1"/>
  <c r="P16" i="1"/>
  <c r="Q15" i="1"/>
  <c r="S15" i="1" s="1"/>
  <c r="AK16" i="1" l="1"/>
  <c r="AF16" i="1"/>
  <c r="V16" i="1"/>
  <c r="AC15" i="1"/>
  <c r="AH15" i="1"/>
  <c r="X17" i="1"/>
  <c r="AJ16" i="1"/>
  <c r="AE16" i="1"/>
  <c r="W16" i="1"/>
  <c r="AD15" i="1"/>
  <c r="AI15" i="1"/>
  <c r="Q16" i="1"/>
  <c r="S16" i="1" s="1"/>
  <c r="P17" i="1"/>
  <c r="AK17" i="1" l="1"/>
  <c r="AF17" i="1"/>
  <c r="X18" i="1"/>
  <c r="AE17" i="1"/>
  <c r="AJ17" i="1"/>
  <c r="W17" i="1"/>
  <c r="AD16" i="1"/>
  <c r="AI16" i="1"/>
  <c r="V17" i="1"/>
  <c r="AC16" i="1"/>
  <c r="AH16" i="1"/>
  <c r="P18" i="1"/>
  <c r="Q17" i="1"/>
  <c r="S17" i="1" s="1"/>
  <c r="AF18" i="1" l="1"/>
  <c r="AK18" i="1"/>
  <c r="V18" i="1"/>
  <c r="AH17" i="1"/>
  <c r="AC17" i="1"/>
  <c r="W18" i="1"/>
  <c r="AI17" i="1"/>
  <c r="AD17" i="1"/>
  <c r="X19" i="1"/>
  <c r="AE18" i="1"/>
  <c r="AJ18" i="1"/>
  <c r="P19" i="1"/>
  <c r="Q18" i="1"/>
  <c r="S18" i="1" s="1"/>
  <c r="AF19" i="1" l="1"/>
  <c r="AK19" i="1"/>
  <c r="W19" i="1"/>
  <c r="AD18" i="1"/>
  <c r="AI18" i="1"/>
  <c r="X20" i="1"/>
  <c r="AJ19" i="1"/>
  <c r="AE19" i="1"/>
  <c r="V19" i="1"/>
  <c r="AC18" i="1"/>
  <c r="AH18" i="1"/>
  <c r="P20" i="1"/>
  <c r="Q19" i="1"/>
  <c r="S19" i="1" s="1"/>
  <c r="AK20" i="1" l="1"/>
  <c r="AF20" i="1"/>
  <c r="V20" i="1"/>
  <c r="AC19" i="1"/>
  <c r="AH19" i="1"/>
  <c r="X21" i="1"/>
  <c r="AE20" i="1"/>
  <c r="AJ20" i="1"/>
  <c r="W20" i="1"/>
  <c r="AD19" i="1"/>
  <c r="AI19" i="1"/>
  <c r="P21" i="1"/>
  <c r="Q20" i="1"/>
  <c r="S20" i="1" s="1"/>
  <c r="AK21" i="1" l="1"/>
  <c r="AF21" i="1"/>
  <c r="X22" i="1"/>
  <c r="AJ21" i="1"/>
  <c r="AE21" i="1"/>
  <c r="W21" i="1"/>
  <c r="AD20" i="1"/>
  <c r="AI20" i="1"/>
  <c r="V21" i="1"/>
  <c r="AC20" i="1"/>
  <c r="AH20" i="1"/>
  <c r="P22" i="1"/>
  <c r="Q21" i="1"/>
  <c r="S21" i="1" s="1"/>
  <c r="AF22" i="1" l="1"/>
  <c r="AK22" i="1"/>
  <c r="X23" i="1"/>
  <c r="AE22" i="1"/>
  <c r="AJ22" i="1"/>
  <c r="W22" i="1"/>
  <c r="AD21" i="1"/>
  <c r="AI21" i="1"/>
  <c r="V22" i="1"/>
  <c r="AH21" i="1"/>
  <c r="AC21" i="1"/>
  <c r="P23" i="1"/>
  <c r="Q22" i="1"/>
  <c r="S22" i="1" s="1"/>
  <c r="AF23" i="1" l="1"/>
  <c r="AK23" i="1"/>
  <c r="W23" i="1"/>
  <c r="AD22" i="1"/>
  <c r="AI22" i="1"/>
  <c r="V23" i="1"/>
  <c r="AH22" i="1"/>
  <c r="AC22" i="1"/>
  <c r="X24" i="1"/>
  <c r="AE23" i="1"/>
  <c r="AJ23" i="1"/>
  <c r="P24" i="1"/>
  <c r="Q23" i="1"/>
  <c r="S23" i="1" s="1"/>
  <c r="AK24" i="1" l="1"/>
  <c r="AF24" i="1"/>
  <c r="V24" i="1"/>
  <c r="AC23" i="1"/>
  <c r="AH23" i="1"/>
  <c r="X25" i="1"/>
  <c r="AE24" i="1"/>
  <c r="AJ24" i="1"/>
  <c r="W24" i="1"/>
  <c r="AD23" i="1"/>
  <c r="AI23" i="1"/>
  <c r="P25" i="1"/>
  <c r="Q24" i="1"/>
  <c r="S24" i="1" s="1"/>
  <c r="AK25" i="1" l="1"/>
  <c r="AF25" i="1"/>
  <c r="V25" i="1"/>
  <c r="AC24" i="1"/>
  <c r="AH24" i="1"/>
  <c r="X26" i="1"/>
  <c r="AE25" i="1"/>
  <c r="AJ25" i="1"/>
  <c r="W25" i="1"/>
  <c r="AD24" i="1"/>
  <c r="AI24" i="1"/>
  <c r="P26" i="1"/>
  <c r="Q25" i="1"/>
  <c r="S25" i="1" s="1"/>
  <c r="AF26" i="1" l="1"/>
  <c r="AK26" i="1"/>
  <c r="X27" i="1"/>
  <c r="AE26" i="1"/>
  <c r="AJ26" i="1"/>
  <c r="W26" i="1"/>
  <c r="AI25" i="1"/>
  <c r="AD25" i="1"/>
  <c r="V26" i="1"/>
  <c r="AC25" i="1"/>
  <c r="AH25" i="1"/>
  <c r="P27" i="1"/>
  <c r="Q26" i="1"/>
  <c r="S26" i="1" s="1"/>
  <c r="AF27" i="1" l="1"/>
  <c r="AK27" i="1"/>
  <c r="V27" i="1"/>
  <c r="AH26" i="1"/>
  <c r="AC26" i="1"/>
  <c r="W27" i="1"/>
  <c r="AD26" i="1"/>
  <c r="AI26" i="1"/>
  <c r="X28" i="1"/>
  <c r="AE27" i="1"/>
  <c r="AJ27" i="1"/>
  <c r="P28" i="1"/>
  <c r="Q27" i="1"/>
  <c r="S27" i="1" s="1"/>
  <c r="AK28" i="1" l="1"/>
  <c r="AF28" i="1"/>
  <c r="X29" i="1"/>
  <c r="AJ28" i="1"/>
  <c r="AE28" i="1"/>
  <c r="W28" i="1"/>
  <c r="AI27" i="1"/>
  <c r="AD27" i="1"/>
  <c r="V28" i="1"/>
  <c r="AC27" i="1"/>
  <c r="AH27" i="1"/>
  <c r="P29" i="1"/>
  <c r="Q28" i="1"/>
  <c r="S28" i="1" s="1"/>
  <c r="AK29" i="1" l="1"/>
  <c r="AF29" i="1"/>
  <c r="W29" i="1"/>
  <c r="AD28" i="1"/>
  <c r="AI28" i="1"/>
  <c r="V29" i="1"/>
  <c r="AC28" i="1"/>
  <c r="AH28" i="1"/>
  <c r="X30" i="1"/>
  <c r="AJ29" i="1"/>
  <c r="AE29" i="1"/>
  <c r="P30" i="1"/>
  <c r="Q29" i="1"/>
  <c r="S29" i="1" s="1"/>
  <c r="AF30" i="1" l="1"/>
  <c r="AK30" i="1"/>
  <c r="X31" i="1"/>
  <c r="AE30" i="1"/>
  <c r="AJ30" i="1"/>
  <c r="V30" i="1"/>
  <c r="AH29" i="1"/>
  <c r="AC29" i="1"/>
  <c r="W30" i="1"/>
  <c r="AI29" i="1"/>
  <c r="AD29" i="1"/>
  <c r="P31" i="1"/>
  <c r="Q30" i="1"/>
  <c r="S30" i="1" s="1"/>
  <c r="AF31" i="1" l="1"/>
  <c r="AK31" i="1"/>
  <c r="V31" i="1"/>
  <c r="AC30" i="1"/>
  <c r="AH30" i="1"/>
  <c r="W31" i="1"/>
  <c r="AD30" i="1"/>
  <c r="AI30" i="1"/>
  <c r="X32" i="1"/>
  <c r="AJ31" i="1"/>
  <c r="AE31" i="1"/>
  <c r="P32" i="1"/>
  <c r="Q31" i="1"/>
  <c r="S31" i="1" s="1"/>
  <c r="AK32" i="1" l="1"/>
  <c r="AF32" i="1"/>
  <c r="W32" i="1"/>
  <c r="AD31" i="1"/>
  <c r="AI31" i="1"/>
  <c r="X33" i="1"/>
  <c r="AJ32" i="1"/>
  <c r="AE32" i="1"/>
  <c r="V32" i="1"/>
  <c r="AC31" i="1"/>
  <c r="AH31" i="1"/>
  <c r="P33" i="1"/>
  <c r="Q32" i="1"/>
  <c r="S32" i="1" s="1"/>
  <c r="AK33" i="1" l="1"/>
  <c r="AF33" i="1"/>
  <c r="W33" i="1"/>
  <c r="AD32" i="1"/>
  <c r="AI32" i="1"/>
  <c r="X34" i="1"/>
  <c r="AE33" i="1"/>
  <c r="AJ33" i="1"/>
  <c r="V33" i="1"/>
  <c r="AC32" i="1"/>
  <c r="AH32" i="1"/>
  <c r="P34" i="1"/>
  <c r="Q33" i="1"/>
  <c r="S33" i="1" s="1"/>
  <c r="AF34" i="1" l="1"/>
  <c r="AK34" i="1"/>
  <c r="X35" i="1"/>
  <c r="AJ34" i="1"/>
  <c r="AE34" i="1"/>
  <c r="W34" i="1"/>
  <c r="AD33" i="1"/>
  <c r="AI33" i="1"/>
  <c r="V34" i="1"/>
  <c r="AC33" i="1"/>
  <c r="AH33" i="1"/>
  <c r="P35" i="1"/>
  <c r="Q34" i="1"/>
  <c r="S34" i="1" s="1"/>
  <c r="J8" i="3" l="1"/>
  <c r="W8" i="3"/>
  <c r="AF35" i="1"/>
  <c r="AK35" i="1"/>
  <c r="X36" i="1"/>
  <c r="AJ35" i="1"/>
  <c r="AE35" i="1"/>
  <c r="W35" i="1"/>
  <c r="AI34" i="1"/>
  <c r="AD34" i="1"/>
  <c r="V35" i="1"/>
  <c r="AC34" i="1"/>
  <c r="AH34" i="1"/>
  <c r="P36" i="1"/>
  <c r="Q35" i="1"/>
  <c r="S35" i="1" s="1"/>
  <c r="O8" i="3" l="1"/>
  <c r="B8" i="3"/>
  <c r="J9" i="3"/>
  <c r="W9" i="3"/>
  <c r="S8" i="3"/>
  <c r="F8" i="3"/>
  <c r="W8" i="2"/>
  <c r="J8" i="2"/>
  <c r="B8" i="2"/>
  <c r="F8" i="2"/>
  <c r="O8" i="2"/>
  <c r="S8" i="2"/>
  <c r="AK36" i="1"/>
  <c r="AF36" i="1"/>
  <c r="W36" i="1"/>
  <c r="AD35" i="1"/>
  <c r="AI35" i="1"/>
  <c r="V36" i="1"/>
  <c r="AC35" i="1"/>
  <c r="AH35" i="1"/>
  <c r="X37" i="1"/>
  <c r="AE36" i="1"/>
  <c r="AJ36" i="1"/>
  <c r="P37" i="1"/>
  <c r="Q36" i="1"/>
  <c r="S36" i="1" s="1"/>
  <c r="S9" i="3" l="1"/>
  <c r="F9" i="3"/>
  <c r="B9" i="3"/>
  <c r="O9" i="3"/>
  <c r="W10" i="3"/>
  <c r="J10" i="3"/>
  <c r="AK37" i="1"/>
  <c r="AF37" i="1"/>
  <c r="F9" i="2"/>
  <c r="W9" i="2"/>
  <c r="O9" i="2"/>
  <c r="B9" i="2"/>
  <c r="J9" i="2"/>
  <c r="S9" i="2"/>
  <c r="V37" i="1"/>
  <c r="AC36" i="1"/>
  <c r="AH36" i="1"/>
  <c r="X38" i="1"/>
  <c r="AE37" i="1"/>
  <c r="AJ37" i="1"/>
  <c r="W37" i="1"/>
  <c r="AD36" i="1"/>
  <c r="AI36" i="1"/>
  <c r="P38" i="1"/>
  <c r="Q37" i="1"/>
  <c r="S37" i="1" s="1"/>
  <c r="S10" i="3" l="1"/>
  <c r="F10" i="3"/>
  <c r="W11" i="3"/>
  <c r="J11" i="3"/>
  <c r="O10" i="3"/>
  <c r="B10" i="3"/>
  <c r="AF38" i="1"/>
  <c r="AK38" i="1"/>
  <c r="W10" i="2"/>
  <c r="O10" i="2"/>
  <c r="J10" i="2"/>
  <c r="S10" i="2"/>
  <c r="F10" i="2"/>
  <c r="B10" i="2"/>
  <c r="V38" i="1"/>
  <c r="AC37" i="1"/>
  <c r="AH37" i="1"/>
  <c r="X39" i="1"/>
  <c r="AE38" i="1"/>
  <c r="AJ38" i="1"/>
  <c r="W38" i="1"/>
  <c r="AD37" i="1"/>
  <c r="AI37" i="1"/>
  <c r="P39" i="1"/>
  <c r="Q38" i="1"/>
  <c r="S38" i="1" s="1"/>
  <c r="O11" i="3" l="1"/>
  <c r="B11" i="3"/>
  <c r="W12" i="3"/>
  <c r="J12" i="3"/>
  <c r="S11" i="3"/>
  <c r="F11" i="3"/>
  <c r="AF39" i="1"/>
  <c r="AK39" i="1"/>
  <c r="S11" i="2"/>
  <c r="W11" i="2"/>
  <c r="J11" i="2"/>
  <c r="F11" i="2"/>
  <c r="B11" i="2"/>
  <c r="O11" i="2"/>
  <c r="X40" i="1"/>
  <c r="AE39" i="1"/>
  <c r="AJ39" i="1"/>
  <c r="W39" i="1"/>
  <c r="AD38" i="1"/>
  <c r="AI38" i="1"/>
  <c r="V39" i="1"/>
  <c r="AC38" i="1"/>
  <c r="AH38" i="1"/>
  <c r="P40" i="1"/>
  <c r="Q39" i="1"/>
  <c r="S39" i="1" s="1"/>
  <c r="B12" i="3" l="1"/>
  <c r="O12" i="3"/>
  <c r="J13" i="3"/>
  <c r="W13" i="3"/>
  <c r="S12" i="3"/>
  <c r="F12" i="3"/>
  <c r="AK40" i="1"/>
  <c r="AF40" i="1"/>
  <c r="B12" i="2"/>
  <c r="S12" i="2"/>
  <c r="J12" i="2"/>
  <c r="F12" i="2"/>
  <c r="W12" i="2"/>
  <c r="O12" i="2"/>
  <c r="W40" i="1"/>
  <c r="AD39" i="1"/>
  <c r="AI39" i="1"/>
  <c r="V40" i="1"/>
  <c r="AH39" i="1"/>
  <c r="AC39" i="1"/>
  <c r="X41" i="1"/>
  <c r="AE40" i="1"/>
  <c r="AJ40" i="1"/>
  <c r="P41" i="1"/>
  <c r="Q40" i="1"/>
  <c r="S40" i="1" s="1"/>
  <c r="S13" i="3" l="1"/>
  <c r="F13" i="3"/>
  <c r="W14" i="3"/>
  <c r="J14" i="3"/>
  <c r="O13" i="3"/>
  <c r="B13" i="3"/>
  <c r="AK41" i="1"/>
  <c r="AF41" i="1"/>
  <c r="F13" i="2"/>
  <c r="W13" i="2"/>
  <c r="O13" i="2"/>
  <c r="B13" i="2"/>
  <c r="J13" i="2"/>
  <c r="S13" i="2"/>
  <c r="W41" i="1"/>
  <c r="AD40" i="1"/>
  <c r="AI40" i="1"/>
  <c r="V41" i="1"/>
  <c r="AC40" i="1"/>
  <c r="AH40" i="1"/>
  <c r="X42" i="1"/>
  <c r="AE41" i="1"/>
  <c r="AJ41" i="1"/>
  <c r="P42" i="1"/>
  <c r="Q41" i="1"/>
  <c r="S41" i="1" s="1"/>
  <c r="F14" i="3" l="1"/>
  <c r="S14" i="3"/>
  <c r="J15" i="3"/>
  <c r="W15" i="3"/>
  <c r="O14" i="3"/>
  <c r="B14" i="3"/>
  <c r="AF42" i="1"/>
  <c r="AK42" i="1"/>
  <c r="W14" i="2"/>
  <c r="O14" i="2"/>
  <c r="J14" i="2"/>
  <c r="S14" i="2"/>
  <c r="F14" i="2"/>
  <c r="B14" i="2"/>
  <c r="X43" i="1"/>
  <c r="AE42" i="1"/>
  <c r="AJ42" i="1"/>
  <c r="V42" i="1"/>
  <c r="AC41" i="1"/>
  <c r="AH41" i="1"/>
  <c r="W42" i="1"/>
  <c r="AD41" i="1"/>
  <c r="AI41" i="1"/>
  <c r="P43" i="1"/>
  <c r="Q42" i="1"/>
  <c r="S42" i="1" s="1"/>
  <c r="O15" i="3" l="1"/>
  <c r="B15" i="3"/>
  <c r="W16" i="3"/>
  <c r="J16" i="3"/>
  <c r="S15" i="3"/>
  <c r="F15" i="3"/>
  <c r="S15" i="2"/>
  <c r="J15" i="2"/>
  <c r="W15" i="2"/>
  <c r="O15" i="2"/>
  <c r="B15" i="2"/>
  <c r="F15" i="2"/>
  <c r="AF43" i="1"/>
  <c r="AK43" i="1"/>
  <c r="V43" i="1"/>
  <c r="AH42" i="1"/>
  <c r="AC42" i="1"/>
  <c r="W43" i="1"/>
  <c r="AI42" i="1"/>
  <c r="AD42" i="1"/>
  <c r="X44" i="1"/>
  <c r="AE43" i="1"/>
  <c r="AJ43" i="1"/>
  <c r="P44" i="1"/>
  <c r="Q43" i="1"/>
  <c r="S43" i="1" s="1"/>
  <c r="S16" i="3" l="1"/>
  <c r="F16" i="3"/>
  <c r="B16" i="3"/>
  <c r="O16" i="3"/>
  <c r="J17" i="3"/>
  <c r="W17" i="3"/>
  <c r="B16" i="2"/>
  <c r="S16" i="2"/>
  <c r="O16" i="2"/>
  <c r="J16" i="2"/>
  <c r="F16" i="2"/>
  <c r="W16" i="2"/>
  <c r="AK44" i="1"/>
  <c r="AF44" i="1"/>
  <c r="W44" i="1"/>
  <c r="AI43" i="1"/>
  <c r="AD43" i="1"/>
  <c r="X45" i="1"/>
  <c r="AJ44" i="1"/>
  <c r="AE44" i="1"/>
  <c r="V44" i="1"/>
  <c r="AC43" i="1"/>
  <c r="AH43" i="1"/>
  <c r="P45" i="1"/>
  <c r="Q44" i="1"/>
  <c r="S44" i="1" s="1"/>
  <c r="O17" i="3" l="1"/>
  <c r="B17" i="3"/>
  <c r="S17" i="3"/>
  <c r="F17" i="3"/>
  <c r="W18" i="3"/>
  <c r="X8" i="3"/>
  <c r="J18" i="3"/>
  <c r="K8" i="3"/>
  <c r="F17" i="2"/>
  <c r="W17" i="2"/>
  <c r="O17" i="2"/>
  <c r="B17" i="2"/>
  <c r="S17" i="2"/>
  <c r="J17" i="2"/>
  <c r="AK45" i="1"/>
  <c r="AF45" i="1"/>
  <c r="X46" i="1"/>
  <c r="AE45" i="1"/>
  <c r="AJ45" i="1"/>
  <c r="V45" i="1"/>
  <c r="AC44" i="1"/>
  <c r="AH44" i="1"/>
  <c r="W45" i="1"/>
  <c r="AD44" i="1"/>
  <c r="AI44" i="1"/>
  <c r="P46" i="1"/>
  <c r="Q45" i="1"/>
  <c r="S45" i="1" s="1"/>
  <c r="G8" i="3" l="1"/>
  <c r="T8" i="3"/>
  <c r="F18" i="3"/>
  <c r="S18" i="3"/>
  <c r="X9" i="3"/>
  <c r="J19" i="3"/>
  <c r="W19" i="3"/>
  <c r="K9" i="3"/>
  <c r="O18" i="3"/>
  <c r="C8" i="3"/>
  <c r="P8" i="3"/>
  <c r="B18" i="3"/>
  <c r="W18" i="2"/>
  <c r="X8" i="2"/>
  <c r="O18" i="2"/>
  <c r="J18" i="2"/>
  <c r="C8" i="2"/>
  <c r="S18" i="2"/>
  <c r="T8" i="2"/>
  <c r="K8" i="2"/>
  <c r="F18" i="2"/>
  <c r="P8" i="2"/>
  <c r="G8" i="2"/>
  <c r="B18" i="2"/>
  <c r="AF46" i="1"/>
  <c r="AK46" i="1"/>
  <c r="W46" i="1"/>
  <c r="AD45" i="1"/>
  <c r="AI45" i="1"/>
  <c r="V46" i="1"/>
  <c r="AC45" i="1"/>
  <c r="AH45" i="1"/>
  <c r="X47" i="1"/>
  <c r="AJ46" i="1"/>
  <c r="AE46" i="1"/>
  <c r="P47" i="1"/>
  <c r="Q46" i="1"/>
  <c r="S46" i="1" s="1"/>
  <c r="O19" i="3" l="1"/>
  <c r="B19" i="3"/>
  <c r="P9" i="3"/>
  <c r="C9" i="3"/>
  <c r="S19" i="3"/>
  <c r="F19" i="3"/>
  <c r="T9" i="3"/>
  <c r="G9" i="3"/>
  <c r="K10" i="3"/>
  <c r="W20" i="3"/>
  <c r="X10" i="3"/>
  <c r="J20" i="3"/>
  <c r="AF47" i="1"/>
  <c r="AK47" i="1"/>
  <c r="S19" i="2"/>
  <c r="C9" i="2"/>
  <c r="W19" i="2"/>
  <c r="T9" i="2"/>
  <c r="J19" i="2"/>
  <c r="G9" i="2"/>
  <c r="X9" i="2"/>
  <c r="F19" i="2"/>
  <c r="O19" i="2"/>
  <c r="K9" i="2"/>
  <c r="B19" i="2"/>
  <c r="P9" i="2"/>
  <c r="V47" i="1"/>
  <c r="AC46" i="1"/>
  <c r="AH46" i="1"/>
  <c r="X48" i="1"/>
  <c r="AJ47" i="1"/>
  <c r="AE47" i="1"/>
  <c r="W47" i="1"/>
  <c r="AI46" i="1"/>
  <c r="AD46" i="1"/>
  <c r="P48" i="1"/>
  <c r="Q47" i="1"/>
  <c r="S47" i="1" s="1"/>
  <c r="B20" i="3" l="1"/>
  <c r="O20" i="3"/>
  <c r="C10" i="3"/>
  <c r="P10" i="3"/>
  <c r="S20" i="3"/>
  <c r="F20" i="3"/>
  <c r="T10" i="3"/>
  <c r="G10" i="3"/>
  <c r="X11" i="3"/>
  <c r="J21" i="3"/>
  <c r="K11" i="3"/>
  <c r="W21" i="3"/>
  <c r="K10" i="2"/>
  <c r="B20" i="2"/>
  <c r="S20" i="2"/>
  <c r="X10" i="2"/>
  <c r="P10" i="2"/>
  <c r="C10" i="2"/>
  <c r="W20" i="2"/>
  <c r="T10" i="2"/>
  <c r="G10" i="2"/>
  <c r="F20" i="2"/>
  <c r="O20" i="2"/>
  <c r="J20" i="2"/>
  <c r="AK48" i="1"/>
  <c r="AF48" i="1"/>
  <c r="X49" i="1"/>
  <c r="AJ48" i="1"/>
  <c r="AE48" i="1"/>
  <c r="W48" i="1"/>
  <c r="AD47" i="1"/>
  <c r="AI47" i="1"/>
  <c r="V48" i="1"/>
  <c r="AH47" i="1"/>
  <c r="AC47" i="1"/>
  <c r="P49" i="1"/>
  <c r="Q48" i="1"/>
  <c r="S48" i="1" s="1"/>
  <c r="P11" i="3" l="1"/>
  <c r="C11" i="3"/>
  <c r="B21" i="3"/>
  <c r="O21" i="3"/>
  <c r="W22" i="3"/>
  <c r="K12" i="3"/>
  <c r="X12" i="3"/>
  <c r="J22" i="3"/>
  <c r="S21" i="3"/>
  <c r="F21" i="3"/>
  <c r="G11" i="3"/>
  <c r="T11" i="3"/>
  <c r="X11" i="2"/>
  <c r="P11" i="2"/>
  <c r="F21" i="2"/>
  <c r="W21" i="2"/>
  <c r="T11" i="2"/>
  <c r="O21" i="2"/>
  <c r="K11" i="2"/>
  <c r="B21" i="2"/>
  <c r="S21" i="2"/>
  <c r="C11" i="2"/>
  <c r="J21" i="2"/>
  <c r="G11" i="2"/>
  <c r="AK49" i="1"/>
  <c r="AF49" i="1"/>
  <c r="W49" i="1"/>
  <c r="AD48" i="1"/>
  <c r="AI48" i="1"/>
  <c r="V49" i="1"/>
  <c r="AC48" i="1"/>
  <c r="AH48" i="1"/>
  <c r="X50" i="1"/>
  <c r="AE49" i="1"/>
  <c r="AJ49" i="1"/>
  <c r="P50" i="1"/>
  <c r="Q49" i="1"/>
  <c r="S49" i="1" s="1"/>
  <c r="T12" i="3" l="1"/>
  <c r="G12" i="3"/>
  <c r="F22" i="3"/>
  <c r="S22" i="3"/>
  <c r="O22" i="3"/>
  <c r="B22" i="3"/>
  <c r="P12" i="3"/>
  <c r="C12" i="3"/>
  <c r="W23" i="3"/>
  <c r="X13" i="3"/>
  <c r="J23" i="3"/>
  <c r="K13" i="3"/>
  <c r="W22" i="2"/>
  <c r="T12" i="2"/>
  <c r="O22" i="2"/>
  <c r="J22" i="2"/>
  <c r="G12" i="2"/>
  <c r="S22" i="2"/>
  <c r="F22" i="2"/>
  <c r="X12" i="2"/>
  <c r="B22" i="2"/>
  <c r="C12" i="2"/>
  <c r="P12" i="2"/>
  <c r="K12" i="2"/>
  <c r="AF50" i="1"/>
  <c r="AK50" i="1"/>
  <c r="V50" i="1"/>
  <c r="AC49" i="1"/>
  <c r="AH49" i="1"/>
  <c r="X51" i="1"/>
  <c r="AE50" i="1"/>
  <c r="AJ50" i="1"/>
  <c r="W50" i="1"/>
  <c r="AD49" i="1"/>
  <c r="AI49" i="1"/>
  <c r="P51" i="1"/>
  <c r="Q50" i="1"/>
  <c r="S50" i="1" s="1"/>
  <c r="P13" i="3" l="1"/>
  <c r="C13" i="3"/>
  <c r="O23" i="3"/>
  <c r="B23" i="3"/>
  <c r="S23" i="3"/>
  <c r="F23" i="3"/>
  <c r="T13" i="3"/>
  <c r="G13" i="3"/>
  <c r="K14" i="3"/>
  <c r="W24" i="3"/>
  <c r="X14" i="3"/>
  <c r="J24" i="3"/>
  <c r="S23" i="2"/>
  <c r="C13" i="2"/>
  <c r="T13" i="2"/>
  <c r="J23" i="2"/>
  <c r="G13" i="2"/>
  <c r="W23" i="2"/>
  <c r="P13" i="2"/>
  <c r="F23" i="2"/>
  <c r="B23" i="2"/>
  <c r="X13" i="2"/>
  <c r="O23" i="2"/>
  <c r="K13" i="2"/>
  <c r="AF51" i="1"/>
  <c r="AK51" i="1"/>
  <c r="X52" i="1"/>
  <c r="AJ51" i="1"/>
  <c r="AE51" i="1"/>
  <c r="W51" i="1"/>
  <c r="AI50" i="1"/>
  <c r="AD50" i="1"/>
  <c r="V51" i="1"/>
  <c r="AC50" i="1"/>
  <c r="AH50" i="1"/>
  <c r="P52" i="1"/>
  <c r="Q51" i="1"/>
  <c r="S51" i="1" s="1"/>
  <c r="B24" i="3" l="1"/>
  <c r="C14" i="3"/>
  <c r="O24" i="3"/>
  <c r="P14" i="3"/>
  <c r="G14" i="3"/>
  <c r="S24" i="3"/>
  <c r="F24" i="3"/>
  <c r="T14" i="3"/>
  <c r="X15" i="3"/>
  <c r="J25" i="3"/>
  <c r="K15" i="3"/>
  <c r="W25" i="3"/>
  <c r="K14" i="2"/>
  <c r="B24" i="2"/>
  <c r="X14" i="2"/>
  <c r="P14" i="2"/>
  <c r="C14" i="2"/>
  <c r="S24" i="2"/>
  <c r="O24" i="2"/>
  <c r="J24" i="2"/>
  <c r="W24" i="2"/>
  <c r="T14" i="2"/>
  <c r="F24" i="2"/>
  <c r="G14" i="2"/>
  <c r="AK52" i="1"/>
  <c r="AF52" i="1"/>
  <c r="W52" i="1"/>
  <c r="AD51" i="1"/>
  <c r="AI51" i="1"/>
  <c r="V52" i="1"/>
  <c r="AH51" i="1"/>
  <c r="AC51" i="1"/>
  <c r="X53" i="1"/>
  <c r="AE52" i="1"/>
  <c r="AJ52" i="1"/>
  <c r="P53" i="1"/>
  <c r="Q52" i="1"/>
  <c r="S52" i="1" s="1"/>
  <c r="F25" i="3" l="1"/>
  <c r="S25" i="3"/>
  <c r="T15" i="3"/>
  <c r="G15" i="3"/>
  <c r="P15" i="3"/>
  <c r="C15" i="3"/>
  <c r="B25" i="3"/>
  <c r="O25" i="3"/>
  <c r="W26" i="3"/>
  <c r="X16" i="3"/>
  <c r="J26" i="3"/>
  <c r="K16" i="3"/>
  <c r="X15" i="2"/>
  <c r="P15" i="2"/>
  <c r="F25" i="2"/>
  <c r="W25" i="2"/>
  <c r="T15" i="2"/>
  <c r="O25" i="2"/>
  <c r="K15" i="2"/>
  <c r="B25" i="2"/>
  <c r="G15" i="2"/>
  <c r="J25" i="2"/>
  <c r="S25" i="2"/>
  <c r="C15" i="2"/>
  <c r="AK53" i="1"/>
  <c r="AF53" i="1"/>
  <c r="V53" i="1"/>
  <c r="AC52" i="1"/>
  <c r="AH52" i="1"/>
  <c r="X54" i="1"/>
  <c r="AJ53" i="1"/>
  <c r="AE53" i="1"/>
  <c r="W53" i="1"/>
  <c r="AD52" i="1"/>
  <c r="AI52" i="1"/>
  <c r="P54" i="1"/>
  <c r="Q53" i="1"/>
  <c r="S53" i="1" s="1"/>
  <c r="T16" i="3" l="1"/>
  <c r="G16" i="3"/>
  <c r="S26" i="3"/>
  <c r="F26" i="3"/>
  <c r="O26" i="3"/>
  <c r="P16" i="3"/>
  <c r="B26" i="3"/>
  <c r="C16" i="3"/>
  <c r="W27" i="3"/>
  <c r="X17" i="3"/>
  <c r="J27" i="3"/>
  <c r="K17" i="3"/>
  <c r="W26" i="2"/>
  <c r="T16" i="2"/>
  <c r="O26" i="2"/>
  <c r="J26" i="2"/>
  <c r="G16" i="2"/>
  <c r="X16" i="2"/>
  <c r="S26" i="2"/>
  <c r="F26" i="2"/>
  <c r="K16" i="2"/>
  <c r="C16" i="2"/>
  <c r="B26" i="2"/>
  <c r="P16" i="2"/>
  <c r="AF54" i="1"/>
  <c r="AK54" i="1"/>
  <c r="X55" i="1"/>
  <c r="AE54" i="1"/>
  <c r="AJ54" i="1"/>
  <c r="W54" i="1"/>
  <c r="AD53" i="1"/>
  <c r="AI53" i="1"/>
  <c r="V54" i="1"/>
  <c r="AC53" i="1"/>
  <c r="AH53" i="1"/>
  <c r="P55" i="1"/>
  <c r="Q54" i="1"/>
  <c r="S54" i="1" s="1"/>
  <c r="O27" i="3" l="1"/>
  <c r="B27" i="3"/>
  <c r="P17" i="3"/>
  <c r="C17" i="3"/>
  <c r="S27" i="3"/>
  <c r="F27" i="3"/>
  <c r="T17" i="3"/>
  <c r="G17" i="3"/>
  <c r="K18" i="3"/>
  <c r="L8" i="3"/>
  <c r="Y8" i="3"/>
  <c r="W28" i="3"/>
  <c r="X18" i="3"/>
  <c r="J28" i="3"/>
  <c r="S27" i="2"/>
  <c r="C17" i="2"/>
  <c r="W27" i="2"/>
  <c r="J27" i="2"/>
  <c r="G17" i="2"/>
  <c r="T17" i="2"/>
  <c r="F27" i="2"/>
  <c r="O27" i="2"/>
  <c r="K17" i="2"/>
  <c r="B27" i="2"/>
  <c r="X17" i="2"/>
  <c r="P17" i="2"/>
  <c r="AF55" i="1"/>
  <c r="AK55" i="1"/>
  <c r="W55" i="1"/>
  <c r="AD54" i="1"/>
  <c r="AI54" i="1"/>
  <c r="V55" i="1"/>
  <c r="AH54" i="1"/>
  <c r="AC54" i="1"/>
  <c r="X56" i="1"/>
  <c r="AE55" i="1"/>
  <c r="AJ55" i="1"/>
  <c r="P56" i="1"/>
  <c r="Q55" i="1"/>
  <c r="S55" i="1" s="1"/>
  <c r="B28" i="3" l="1"/>
  <c r="O28" i="3"/>
  <c r="C18" i="3"/>
  <c r="P18" i="3"/>
  <c r="Q8" i="3"/>
  <c r="D8" i="3"/>
  <c r="X19" i="3"/>
  <c r="J29" i="3"/>
  <c r="L9" i="3"/>
  <c r="Y9" i="3"/>
  <c r="K19" i="3"/>
  <c r="W29" i="3"/>
  <c r="G18" i="3"/>
  <c r="S28" i="3"/>
  <c r="F28" i="3"/>
  <c r="H8" i="3"/>
  <c r="T18" i="3"/>
  <c r="U8" i="3"/>
  <c r="AK56" i="1"/>
  <c r="AF56" i="1"/>
  <c r="U8" i="2"/>
  <c r="K18" i="2"/>
  <c r="H8" i="2"/>
  <c r="B28" i="2"/>
  <c r="S28" i="2"/>
  <c r="X18" i="2"/>
  <c r="P18" i="2"/>
  <c r="Q8" i="2"/>
  <c r="D8" i="2"/>
  <c r="C18" i="2"/>
  <c r="Y8" i="2"/>
  <c r="L8" i="2"/>
  <c r="G18" i="2"/>
  <c r="J28" i="2"/>
  <c r="F28" i="2"/>
  <c r="W28" i="2"/>
  <c r="T18" i="2"/>
  <c r="O28" i="2"/>
  <c r="V56" i="1"/>
  <c r="AC55" i="1"/>
  <c r="AH55" i="1"/>
  <c r="X57" i="1"/>
  <c r="AE56" i="1"/>
  <c r="AJ56" i="1"/>
  <c r="W56" i="1"/>
  <c r="AI55" i="1"/>
  <c r="AD55" i="1"/>
  <c r="P57" i="1"/>
  <c r="Q56" i="1"/>
  <c r="S56" i="1" s="1"/>
  <c r="U9" i="3" l="1"/>
  <c r="H9" i="3"/>
  <c r="F29" i="3"/>
  <c r="S29" i="3"/>
  <c r="G19" i="3"/>
  <c r="T19" i="3"/>
  <c r="W30" i="3"/>
  <c r="X20" i="3"/>
  <c r="J30" i="3"/>
  <c r="Y10" i="3"/>
  <c r="K20" i="3"/>
  <c r="L10" i="3"/>
  <c r="P19" i="3"/>
  <c r="C19" i="3"/>
  <c r="Q9" i="3"/>
  <c r="D9" i="3"/>
  <c r="O29" i="3"/>
  <c r="B29" i="3"/>
  <c r="AK57" i="1"/>
  <c r="AF57" i="1"/>
  <c r="X19" i="2"/>
  <c r="U9" i="2"/>
  <c r="P19" i="2"/>
  <c r="L9" i="2"/>
  <c r="F29" i="2"/>
  <c r="W29" i="2"/>
  <c r="T19" i="2"/>
  <c r="K19" i="2"/>
  <c r="B29" i="2"/>
  <c r="Y9" i="2"/>
  <c r="H9" i="2"/>
  <c r="C19" i="2"/>
  <c r="Q9" i="2"/>
  <c r="G19" i="2"/>
  <c r="O29" i="2"/>
  <c r="J29" i="2"/>
  <c r="D9" i="2"/>
  <c r="S29" i="2"/>
  <c r="W57" i="1"/>
  <c r="AI56" i="1"/>
  <c r="AD56" i="1"/>
  <c r="X58" i="1"/>
  <c r="AE57" i="1"/>
  <c r="AJ57" i="1"/>
  <c r="V57" i="1"/>
  <c r="AC56" i="1"/>
  <c r="AH56" i="1"/>
  <c r="P58" i="1"/>
  <c r="Q57" i="1"/>
  <c r="S57" i="1" s="1"/>
  <c r="L11" i="3" l="1"/>
  <c r="J31" i="3"/>
  <c r="W31" i="3"/>
  <c r="X21" i="3"/>
  <c r="Y11" i="3"/>
  <c r="K21" i="3"/>
  <c r="T20" i="3"/>
  <c r="G20" i="3"/>
  <c r="U10" i="3"/>
  <c r="H10" i="3"/>
  <c r="F30" i="3"/>
  <c r="S30" i="3"/>
  <c r="O30" i="3"/>
  <c r="Q10" i="3"/>
  <c r="B30" i="3"/>
  <c r="P20" i="3"/>
  <c r="D10" i="3"/>
  <c r="C20" i="3"/>
  <c r="AF58" i="1"/>
  <c r="AK58" i="1"/>
  <c r="W30" i="2"/>
  <c r="T20" i="2"/>
  <c r="J30" i="2"/>
  <c r="G20" i="2"/>
  <c r="D10" i="2"/>
  <c r="U10" i="2"/>
  <c r="S30" i="2"/>
  <c r="L10" i="2"/>
  <c r="F30" i="2"/>
  <c r="X20" i="2"/>
  <c r="O30" i="2"/>
  <c r="Q10" i="2"/>
  <c r="B30" i="2"/>
  <c r="P20" i="2"/>
  <c r="K20" i="2"/>
  <c r="Y10" i="2"/>
  <c r="H10" i="2"/>
  <c r="C20" i="2"/>
  <c r="V58" i="1"/>
  <c r="AC57" i="1"/>
  <c r="AH57" i="1"/>
  <c r="W58" i="1"/>
  <c r="AD57" i="1"/>
  <c r="AI57" i="1"/>
  <c r="X59" i="1"/>
  <c r="AE58" i="1"/>
  <c r="AJ58" i="1"/>
  <c r="P59" i="1"/>
  <c r="Q58" i="1"/>
  <c r="S58" i="1" s="1"/>
  <c r="D11" i="3" l="1"/>
  <c r="C21" i="3"/>
  <c r="O31" i="3"/>
  <c r="B31" i="3"/>
  <c r="P21" i="3"/>
  <c r="Q11" i="3"/>
  <c r="Y12" i="3"/>
  <c r="K22" i="3"/>
  <c r="L12" i="3"/>
  <c r="W32" i="3"/>
  <c r="X22" i="3"/>
  <c r="J32" i="3"/>
  <c r="S31" i="3"/>
  <c r="F31" i="3"/>
  <c r="H11" i="3"/>
  <c r="T21" i="3"/>
  <c r="G21" i="3"/>
  <c r="U11" i="3"/>
  <c r="AF59" i="1"/>
  <c r="AK59" i="1"/>
  <c r="S31" i="2"/>
  <c r="H11" i="2"/>
  <c r="C21" i="2"/>
  <c r="Y11" i="2"/>
  <c r="O31" i="2"/>
  <c r="Q11" i="2"/>
  <c r="J31" i="2"/>
  <c r="G21" i="2"/>
  <c r="D11" i="2"/>
  <c r="W31" i="2"/>
  <c r="T21" i="2"/>
  <c r="P21" i="2"/>
  <c r="K21" i="2"/>
  <c r="X21" i="2"/>
  <c r="U11" i="2"/>
  <c r="B31" i="2"/>
  <c r="L11" i="2"/>
  <c r="F31" i="2"/>
  <c r="X60" i="1"/>
  <c r="AE59" i="1"/>
  <c r="AJ59" i="1"/>
  <c r="V59" i="1"/>
  <c r="AH58" i="1"/>
  <c r="AC58" i="1"/>
  <c r="W59" i="1"/>
  <c r="AD58" i="1"/>
  <c r="AI58" i="1"/>
  <c r="P60" i="1"/>
  <c r="Q59" i="1"/>
  <c r="S59" i="1" s="1"/>
  <c r="X23" i="3" l="1"/>
  <c r="J33" i="3"/>
  <c r="Y13" i="3"/>
  <c r="K23" i="3"/>
  <c r="L13" i="3"/>
  <c r="W33" i="3"/>
  <c r="Q12" i="3"/>
  <c r="B32" i="3"/>
  <c r="C22" i="3"/>
  <c r="O32" i="3"/>
  <c r="P22" i="3"/>
  <c r="D12" i="3"/>
  <c r="G22" i="3"/>
  <c r="S32" i="3"/>
  <c r="F32" i="3"/>
  <c r="T22" i="3"/>
  <c r="H12" i="3"/>
  <c r="U12" i="3"/>
  <c r="AK60" i="1"/>
  <c r="AF60" i="1"/>
  <c r="Y12" i="2"/>
  <c r="O32" i="2"/>
  <c r="Q12" i="2"/>
  <c r="K22" i="2"/>
  <c r="B32" i="2"/>
  <c r="X22" i="2"/>
  <c r="U12" i="2"/>
  <c r="P22" i="2"/>
  <c r="H12" i="2"/>
  <c r="C22" i="2"/>
  <c r="S32" i="2"/>
  <c r="J32" i="2"/>
  <c r="D12" i="2"/>
  <c r="F32" i="2"/>
  <c r="G22" i="2"/>
  <c r="W32" i="2"/>
  <c r="T22" i="2"/>
  <c r="L12" i="2"/>
  <c r="W60" i="1"/>
  <c r="AI59" i="1"/>
  <c r="AD59" i="1"/>
  <c r="X61" i="1"/>
  <c r="AE60" i="1"/>
  <c r="AJ60" i="1"/>
  <c r="V60" i="1"/>
  <c r="AC59" i="1"/>
  <c r="AH59" i="1"/>
  <c r="P61" i="1"/>
  <c r="Q60" i="1"/>
  <c r="S60" i="1" s="1"/>
  <c r="U13" i="3" l="1"/>
  <c r="H13" i="3"/>
  <c r="S33" i="3"/>
  <c r="F33" i="3"/>
  <c r="G23" i="3"/>
  <c r="T23" i="3"/>
  <c r="W34" i="3"/>
  <c r="K24" i="3"/>
  <c r="X24" i="3"/>
  <c r="J34" i="3"/>
  <c r="Y14" i="3"/>
  <c r="L14" i="3"/>
  <c r="P23" i="3"/>
  <c r="C23" i="3"/>
  <c r="D13" i="3"/>
  <c r="Q13" i="3"/>
  <c r="O33" i="3"/>
  <c r="B33" i="3"/>
  <c r="X23" i="2"/>
  <c r="U13" i="2"/>
  <c r="P23" i="2"/>
  <c r="L13" i="2"/>
  <c r="F33" i="2"/>
  <c r="Y13" i="2"/>
  <c r="W33" i="2"/>
  <c r="T23" i="2"/>
  <c r="K23" i="2"/>
  <c r="B33" i="2"/>
  <c r="H13" i="2"/>
  <c r="S33" i="2"/>
  <c r="O33" i="2"/>
  <c r="Q13" i="2"/>
  <c r="J33" i="2"/>
  <c r="D13" i="2"/>
  <c r="G23" i="2"/>
  <c r="C23" i="2"/>
  <c r="AK61" i="1"/>
  <c r="AF61" i="1"/>
  <c r="V61" i="1"/>
  <c r="AH60" i="1"/>
  <c r="AC60" i="1"/>
  <c r="W61" i="1"/>
  <c r="AI60" i="1"/>
  <c r="AD60" i="1"/>
  <c r="X62" i="1"/>
  <c r="AJ61" i="1"/>
  <c r="AE61" i="1"/>
  <c r="P62" i="1"/>
  <c r="Q61" i="1"/>
  <c r="S61" i="1" s="1"/>
  <c r="L15" i="3" l="1"/>
  <c r="J35" i="3"/>
  <c r="W35" i="3"/>
  <c r="X25" i="3"/>
  <c r="Y15" i="3"/>
  <c r="K25" i="3"/>
  <c r="T24" i="3"/>
  <c r="G24" i="3"/>
  <c r="U14" i="3"/>
  <c r="H14" i="3"/>
  <c r="F34" i="3"/>
  <c r="S34" i="3"/>
  <c r="O34" i="3"/>
  <c r="P24" i="3"/>
  <c r="D14" i="3"/>
  <c r="Q14" i="3"/>
  <c r="B34" i="3"/>
  <c r="C24" i="3"/>
  <c r="W34" i="2"/>
  <c r="T24" i="2"/>
  <c r="J34" i="2"/>
  <c r="G24" i="2"/>
  <c r="D14" i="2"/>
  <c r="X24" i="2"/>
  <c r="S34" i="2"/>
  <c r="L14" i="2"/>
  <c r="F34" i="2"/>
  <c r="U14" i="2"/>
  <c r="Y14" i="2"/>
  <c r="K24" i="2"/>
  <c r="H14" i="2"/>
  <c r="P24" i="2"/>
  <c r="C24" i="2"/>
  <c r="O34" i="2"/>
  <c r="Q14" i="2"/>
  <c r="B34" i="2"/>
  <c r="AF62" i="1"/>
  <c r="AK62" i="1"/>
  <c r="X63" i="1"/>
  <c r="AE62" i="1"/>
  <c r="AJ62" i="1"/>
  <c r="AC61" i="1"/>
  <c r="AH61" i="1"/>
  <c r="V62" i="1"/>
  <c r="W62" i="1"/>
  <c r="AD61" i="1"/>
  <c r="AI61" i="1"/>
  <c r="P63" i="1"/>
  <c r="Q62" i="1"/>
  <c r="S62" i="1" s="1"/>
  <c r="D15" i="3" l="1"/>
  <c r="P25" i="3"/>
  <c r="O35" i="3"/>
  <c r="B35" i="3"/>
  <c r="C25" i="3"/>
  <c r="Q15" i="3"/>
  <c r="S35" i="3"/>
  <c r="F35" i="3"/>
  <c r="T25" i="3"/>
  <c r="G25" i="3"/>
  <c r="U15" i="3"/>
  <c r="H15" i="3"/>
  <c r="Y16" i="3"/>
  <c r="K26" i="3"/>
  <c r="L16" i="3"/>
  <c r="W36" i="3"/>
  <c r="X26" i="3"/>
  <c r="J36" i="3"/>
  <c r="AF63" i="1"/>
  <c r="AK63" i="1"/>
  <c r="S35" i="2"/>
  <c r="H15" i="2"/>
  <c r="C25" i="2"/>
  <c r="W35" i="2"/>
  <c r="T25" i="2"/>
  <c r="Y15" i="2"/>
  <c r="O35" i="2"/>
  <c r="Q15" i="2"/>
  <c r="J35" i="2"/>
  <c r="G25" i="2"/>
  <c r="D15" i="2"/>
  <c r="X25" i="2"/>
  <c r="U15" i="2"/>
  <c r="L15" i="2"/>
  <c r="F35" i="2"/>
  <c r="B35" i="2"/>
  <c r="K25" i="2"/>
  <c r="P25" i="2"/>
  <c r="W63" i="1"/>
  <c r="AD62" i="1"/>
  <c r="AI62" i="1"/>
  <c r="V63" i="1"/>
  <c r="AC62" i="1"/>
  <c r="AH62" i="1"/>
  <c r="X64" i="1"/>
  <c r="AE63" i="1"/>
  <c r="AJ63" i="1"/>
  <c r="P64" i="1"/>
  <c r="Q63" i="1"/>
  <c r="S63" i="1" s="1"/>
  <c r="Q16" i="3" l="1"/>
  <c r="B36" i="3"/>
  <c r="O36" i="3"/>
  <c r="C26" i="3"/>
  <c r="P26" i="3"/>
  <c r="D16" i="3"/>
  <c r="X27" i="3"/>
  <c r="J37" i="3"/>
  <c r="Y17" i="3"/>
  <c r="K27" i="3"/>
  <c r="L17" i="3"/>
  <c r="W37" i="3"/>
  <c r="S36" i="3"/>
  <c r="F36" i="3"/>
  <c r="T26" i="3"/>
  <c r="G26" i="3"/>
  <c r="H16" i="3"/>
  <c r="U16" i="3"/>
  <c r="AK64" i="1"/>
  <c r="AF64" i="1"/>
  <c r="Y16" i="2"/>
  <c r="O36" i="2"/>
  <c r="Q16" i="2"/>
  <c r="K26" i="2"/>
  <c r="B36" i="2"/>
  <c r="X26" i="2"/>
  <c r="U16" i="2"/>
  <c r="P26" i="2"/>
  <c r="H16" i="2"/>
  <c r="C26" i="2"/>
  <c r="S36" i="2"/>
  <c r="W36" i="2"/>
  <c r="T26" i="2"/>
  <c r="G26" i="2"/>
  <c r="L16" i="2"/>
  <c r="F36" i="2"/>
  <c r="J36" i="2"/>
  <c r="D16" i="2"/>
  <c r="X65" i="1"/>
  <c r="AJ64" i="1"/>
  <c r="AE64" i="1"/>
  <c r="W64" i="1"/>
  <c r="AD63" i="1"/>
  <c r="AI63" i="1"/>
  <c r="V64" i="1"/>
  <c r="AC63" i="1"/>
  <c r="AH63" i="1"/>
  <c r="P65" i="1"/>
  <c r="Q64" i="1"/>
  <c r="S64" i="1" s="1"/>
  <c r="U17" i="3" l="1"/>
  <c r="H17" i="3"/>
  <c r="S37" i="3"/>
  <c r="F37" i="3"/>
  <c r="G27" i="3"/>
  <c r="T27" i="3"/>
  <c r="W38" i="3"/>
  <c r="K28" i="3"/>
  <c r="X28" i="3"/>
  <c r="J38" i="3"/>
  <c r="Y18" i="3"/>
  <c r="L18" i="3"/>
  <c r="P27" i="3"/>
  <c r="C27" i="3"/>
  <c r="Q17" i="3"/>
  <c r="D17" i="3"/>
  <c r="B37" i="3"/>
  <c r="O37" i="3"/>
  <c r="AK65" i="1"/>
  <c r="AF65" i="1"/>
  <c r="X27" i="2"/>
  <c r="U17" i="2"/>
  <c r="P27" i="2"/>
  <c r="L17" i="2"/>
  <c r="F37" i="2"/>
  <c r="W37" i="2"/>
  <c r="T27" i="2"/>
  <c r="K27" i="2"/>
  <c r="B37" i="2"/>
  <c r="Y17" i="2"/>
  <c r="S37" i="2"/>
  <c r="H17" i="2"/>
  <c r="C27" i="2"/>
  <c r="G27" i="2"/>
  <c r="O37" i="2"/>
  <c r="Q17" i="2"/>
  <c r="J37" i="2"/>
  <c r="D17" i="2"/>
  <c r="V65" i="1"/>
  <c r="AC64" i="1"/>
  <c r="AH64" i="1"/>
  <c r="X66" i="1"/>
  <c r="AJ65" i="1"/>
  <c r="AE65" i="1"/>
  <c r="W65" i="1"/>
  <c r="AD64" i="1"/>
  <c r="AI64" i="1"/>
  <c r="P66" i="1"/>
  <c r="Q65" i="1"/>
  <c r="S65" i="1" s="1"/>
  <c r="T28" i="3" l="1"/>
  <c r="G28" i="3"/>
  <c r="S38" i="3"/>
  <c r="U18" i="3"/>
  <c r="H18" i="3"/>
  <c r="F38" i="3"/>
  <c r="L19" i="3"/>
  <c r="X29" i="3"/>
  <c r="Y19" i="3"/>
  <c r="K29" i="3"/>
  <c r="O38" i="3"/>
  <c r="P28" i="3"/>
  <c r="D18" i="3"/>
  <c r="Q18" i="3"/>
  <c r="B38" i="3"/>
  <c r="C28" i="3"/>
  <c r="AF66" i="1"/>
  <c r="AK66" i="1"/>
  <c r="W38" i="2"/>
  <c r="T28" i="2"/>
  <c r="J38" i="2"/>
  <c r="G28" i="2"/>
  <c r="D18" i="2"/>
  <c r="U18" i="2"/>
  <c r="S38" i="2"/>
  <c r="L18" i="2"/>
  <c r="F38" i="2"/>
  <c r="X28" i="2"/>
  <c r="O38" i="2"/>
  <c r="Q18" i="2"/>
  <c r="B38" i="2"/>
  <c r="H18" i="2"/>
  <c r="C28" i="2"/>
  <c r="Y18" i="2"/>
  <c r="P28" i="2"/>
  <c r="K28" i="2"/>
  <c r="W66" i="1"/>
  <c r="AD65" i="1"/>
  <c r="AI65" i="1"/>
  <c r="V66" i="1"/>
  <c r="AC65" i="1"/>
  <c r="AH65" i="1"/>
  <c r="X67" i="1"/>
  <c r="AE66" i="1"/>
  <c r="AJ66" i="1"/>
  <c r="P67" i="1"/>
  <c r="Q66" i="1"/>
  <c r="S66" i="1" s="1"/>
  <c r="Y20" i="3" l="1"/>
  <c r="K30" i="3"/>
  <c r="L20" i="3"/>
  <c r="X30" i="3"/>
  <c r="D19" i="3"/>
  <c r="P29" i="3"/>
  <c r="C29" i="3"/>
  <c r="Q19" i="3"/>
  <c r="T29" i="3"/>
  <c r="G29" i="3"/>
  <c r="U19" i="3"/>
  <c r="H19" i="3"/>
  <c r="P29" i="2"/>
  <c r="H19" i="2"/>
  <c r="Y19" i="2"/>
  <c r="Q19" i="2"/>
  <c r="G29" i="2"/>
  <c r="D19" i="2"/>
  <c r="T29" i="2"/>
  <c r="L19" i="2"/>
  <c r="X29" i="2"/>
  <c r="U19" i="2"/>
  <c r="K29" i="2"/>
  <c r="C29" i="2"/>
  <c r="AF67" i="1"/>
  <c r="AK67" i="1"/>
  <c r="X68" i="1"/>
  <c r="AE67" i="1"/>
  <c r="AJ67" i="1"/>
  <c r="W67" i="1"/>
  <c r="AD66" i="1"/>
  <c r="AI66" i="1"/>
  <c r="V67" i="1"/>
  <c r="AC66" i="1"/>
  <c r="AH66" i="1"/>
  <c r="P68" i="1"/>
  <c r="Q67" i="1"/>
  <c r="S67" i="1" s="1"/>
  <c r="Q20" i="3" l="1"/>
  <c r="C30" i="3"/>
  <c r="D20" i="3"/>
  <c r="P30" i="3"/>
  <c r="T30" i="3"/>
  <c r="G30" i="3"/>
  <c r="U20" i="3"/>
  <c r="H20" i="3"/>
  <c r="X31" i="3"/>
  <c r="L21" i="3"/>
  <c r="Y21" i="3"/>
  <c r="K31" i="3"/>
  <c r="Y20" i="2"/>
  <c r="Q20" i="2"/>
  <c r="K30" i="2"/>
  <c r="X30" i="2"/>
  <c r="U20" i="2"/>
  <c r="H20" i="2"/>
  <c r="D20" i="2"/>
  <c r="T30" i="2"/>
  <c r="L20" i="2"/>
  <c r="C30" i="2"/>
  <c r="P30" i="2"/>
  <c r="G30" i="2"/>
  <c r="AK68" i="1"/>
  <c r="AF68" i="1"/>
  <c r="X69" i="1"/>
  <c r="AE68" i="1"/>
  <c r="AJ68" i="1"/>
  <c r="W68" i="1"/>
  <c r="AD67" i="1"/>
  <c r="AI67" i="1"/>
  <c r="V68" i="1"/>
  <c r="AC67" i="1"/>
  <c r="AH67" i="1"/>
  <c r="P69" i="1"/>
  <c r="Q68" i="1"/>
  <c r="S68" i="1" s="1"/>
  <c r="P31" i="3" l="1"/>
  <c r="C31" i="3"/>
  <c r="D21" i="3"/>
  <c r="Q21" i="3"/>
  <c r="X32" i="3"/>
  <c r="Y22" i="3"/>
  <c r="K32" i="3"/>
  <c r="L22" i="3"/>
  <c r="U21" i="3"/>
  <c r="H21" i="3"/>
  <c r="T31" i="3"/>
  <c r="G31" i="3"/>
  <c r="X31" i="2"/>
  <c r="U21" i="2"/>
  <c r="L21" i="2"/>
  <c r="C31" i="2"/>
  <c r="Y21" i="2"/>
  <c r="T31" i="2"/>
  <c r="K31" i="2"/>
  <c r="G31" i="2"/>
  <c r="Q21" i="2"/>
  <c r="D21" i="2"/>
  <c r="P31" i="2"/>
  <c r="H21" i="2"/>
  <c r="AK69" i="1"/>
  <c r="AF69" i="1"/>
  <c r="X70" i="1"/>
  <c r="AE69" i="1"/>
  <c r="AJ69" i="1"/>
  <c r="W69" i="1"/>
  <c r="AI68" i="1"/>
  <c r="AD68" i="1"/>
  <c r="V69" i="1"/>
  <c r="AC68" i="1"/>
  <c r="AH68" i="1"/>
  <c r="P70" i="1"/>
  <c r="Q69" i="1"/>
  <c r="S69" i="1" s="1"/>
  <c r="T32" i="3" l="1"/>
  <c r="G32" i="3"/>
  <c r="U22" i="3"/>
  <c r="H22" i="3"/>
  <c r="Q22" i="3"/>
  <c r="P32" i="3"/>
  <c r="D22" i="3"/>
  <c r="C32" i="3"/>
  <c r="L23" i="3"/>
  <c r="X33" i="3"/>
  <c r="Y23" i="3"/>
  <c r="K33" i="3"/>
  <c r="AF70" i="1"/>
  <c r="AK70" i="1"/>
  <c r="T32" i="2"/>
  <c r="G32" i="2"/>
  <c r="D22" i="2"/>
  <c r="X32" i="2"/>
  <c r="U22" i="2"/>
  <c r="P32" i="2"/>
  <c r="L22" i="2"/>
  <c r="C32" i="2"/>
  <c r="K32" i="2"/>
  <c r="Q22" i="2"/>
  <c r="H22" i="2"/>
  <c r="Y22" i="2"/>
  <c r="X71" i="1"/>
  <c r="AE70" i="1"/>
  <c r="AJ70" i="1"/>
  <c r="W70" i="1"/>
  <c r="AD69" i="1"/>
  <c r="AI69" i="1"/>
  <c r="V70" i="1"/>
  <c r="AC69" i="1"/>
  <c r="AH69" i="1"/>
  <c r="P71" i="1"/>
  <c r="Q70" i="1"/>
  <c r="S70" i="1" s="1"/>
  <c r="T33" i="3" l="1"/>
  <c r="G33" i="3"/>
  <c r="U23" i="3"/>
  <c r="H23" i="3"/>
  <c r="D23" i="3"/>
  <c r="P33" i="3"/>
  <c r="C33" i="3"/>
  <c r="Q23" i="3"/>
  <c r="Y24" i="3"/>
  <c r="K34" i="3"/>
  <c r="L24" i="3"/>
  <c r="X34" i="3"/>
  <c r="AF71" i="1"/>
  <c r="AK71" i="1"/>
  <c r="P33" i="2"/>
  <c r="H23" i="2"/>
  <c r="T33" i="2"/>
  <c r="Y23" i="2"/>
  <c r="Q23" i="2"/>
  <c r="G33" i="2"/>
  <c r="D23" i="2"/>
  <c r="L23" i="2"/>
  <c r="C33" i="2"/>
  <c r="K33" i="2"/>
  <c r="X33" i="2"/>
  <c r="U23" i="2"/>
  <c r="X72" i="1"/>
  <c r="AE71" i="1"/>
  <c r="AJ71" i="1"/>
  <c r="W71" i="1"/>
  <c r="AD70" i="1"/>
  <c r="AI70" i="1"/>
  <c r="V71" i="1"/>
  <c r="AC70" i="1"/>
  <c r="AH70" i="1"/>
  <c r="P72" i="1"/>
  <c r="Q71" i="1"/>
  <c r="S71" i="1" s="1"/>
  <c r="T34" i="3" l="1"/>
  <c r="G34" i="3"/>
  <c r="H24" i="3"/>
  <c r="U24" i="3"/>
  <c r="Q24" i="3"/>
  <c r="C34" i="3"/>
  <c r="P34" i="3"/>
  <c r="D24" i="3"/>
  <c r="X35" i="3"/>
  <c r="Y25" i="3"/>
  <c r="K35" i="3"/>
  <c r="L25" i="3"/>
  <c r="Y24" i="2"/>
  <c r="Q24" i="2"/>
  <c r="K34" i="2"/>
  <c r="X34" i="2"/>
  <c r="U24" i="2"/>
  <c r="H24" i="2"/>
  <c r="G34" i="2"/>
  <c r="L24" i="2"/>
  <c r="C34" i="2"/>
  <c r="P34" i="2"/>
  <c r="T34" i="2"/>
  <c r="D24" i="2"/>
  <c r="AK72" i="1"/>
  <c r="AF72" i="1"/>
  <c r="X73" i="1"/>
  <c r="AE72" i="1"/>
  <c r="AJ72" i="1"/>
  <c r="W72" i="1"/>
  <c r="AI71" i="1"/>
  <c r="AD71" i="1"/>
  <c r="V72" i="1"/>
  <c r="AC71" i="1"/>
  <c r="AH71" i="1"/>
  <c r="P73" i="1"/>
  <c r="Q72" i="1"/>
  <c r="S72" i="1" s="1"/>
  <c r="P35" i="3" l="1"/>
  <c r="C35" i="3"/>
  <c r="Q25" i="3"/>
  <c r="D25" i="3"/>
  <c r="U25" i="3"/>
  <c r="H25" i="3"/>
  <c r="G35" i="3"/>
  <c r="T35" i="3"/>
  <c r="X36" i="3"/>
  <c r="Y26" i="3"/>
  <c r="K36" i="3"/>
  <c r="L26" i="3"/>
  <c r="AK73" i="1"/>
  <c r="AF73" i="1"/>
  <c r="X35" i="2"/>
  <c r="U25" i="2"/>
  <c r="L25" i="2"/>
  <c r="C35" i="2"/>
  <c r="T35" i="2"/>
  <c r="K35" i="2"/>
  <c r="Y25" i="2"/>
  <c r="P35" i="2"/>
  <c r="H25" i="2"/>
  <c r="Q25" i="2"/>
  <c r="D25" i="2"/>
  <c r="G35" i="2"/>
  <c r="X74" i="1"/>
  <c r="AJ73" i="1"/>
  <c r="AE73" i="1"/>
  <c r="W73" i="1"/>
  <c r="AI72" i="1"/>
  <c r="AD72" i="1"/>
  <c r="V73" i="1"/>
  <c r="AH72" i="1"/>
  <c r="AC72" i="1"/>
  <c r="P74" i="1"/>
  <c r="Q73" i="1"/>
  <c r="S73" i="1" s="1"/>
  <c r="P36" i="3" l="1"/>
  <c r="D26" i="3"/>
  <c r="Q26" i="3"/>
  <c r="C36" i="3"/>
  <c r="T36" i="3"/>
  <c r="G36" i="3"/>
  <c r="U26" i="3"/>
  <c r="H26" i="3"/>
  <c r="L27" i="3"/>
  <c r="X37" i="3"/>
  <c r="Y27" i="3"/>
  <c r="K37" i="3"/>
  <c r="AF74" i="1"/>
  <c r="AK74" i="1"/>
  <c r="T36" i="2"/>
  <c r="G36" i="2"/>
  <c r="D26" i="2"/>
  <c r="P36" i="2"/>
  <c r="L26" i="2"/>
  <c r="C36" i="2"/>
  <c r="X36" i="2"/>
  <c r="U26" i="2"/>
  <c r="Q26" i="2"/>
  <c r="Y26" i="2"/>
  <c r="H26" i="2"/>
  <c r="K36" i="2"/>
  <c r="AE74" i="1"/>
  <c r="AJ74" i="1"/>
  <c r="W74" i="1"/>
  <c r="AD73" i="1"/>
  <c r="AI73" i="1"/>
  <c r="V74" i="1"/>
  <c r="AC73" i="1"/>
  <c r="AH73" i="1"/>
  <c r="P75" i="1"/>
  <c r="Q74" i="1"/>
  <c r="S74" i="1" s="1"/>
  <c r="T37" i="3" l="1"/>
  <c r="G37" i="3"/>
  <c r="U27" i="3"/>
  <c r="H27" i="3"/>
  <c r="Y28" i="3"/>
  <c r="K38" i="3"/>
  <c r="L28" i="3"/>
  <c r="X38" i="3"/>
  <c r="D27" i="3"/>
  <c r="P37" i="3"/>
  <c r="C37" i="3"/>
  <c r="Q27" i="3"/>
  <c r="P37" i="2"/>
  <c r="H27" i="2"/>
  <c r="T37" i="2"/>
  <c r="Y27" i="2"/>
  <c r="Q27" i="2"/>
  <c r="G37" i="2"/>
  <c r="D27" i="2"/>
  <c r="K37" i="2"/>
  <c r="C37" i="2"/>
  <c r="X37" i="2"/>
  <c r="U27" i="2"/>
  <c r="L27" i="2"/>
  <c r="AF75" i="1"/>
  <c r="AK75" i="1"/>
  <c r="V75" i="1"/>
  <c r="AH74" i="1"/>
  <c r="AC74" i="1"/>
  <c r="W75" i="1"/>
  <c r="AD74" i="1"/>
  <c r="AI74" i="1"/>
  <c r="P76" i="1"/>
  <c r="Q75" i="1"/>
  <c r="S75" i="1" s="1"/>
  <c r="T38" i="3" l="1"/>
  <c r="G38" i="3"/>
  <c r="H28" i="3"/>
  <c r="U28" i="3"/>
  <c r="Y29" i="3"/>
  <c r="L29" i="3"/>
  <c r="Q28" i="3"/>
  <c r="C38" i="3"/>
  <c r="D28" i="3"/>
  <c r="P38" i="3"/>
  <c r="AK76" i="1"/>
  <c r="AF76" i="1"/>
  <c r="Y28" i="2"/>
  <c r="Q28" i="2"/>
  <c r="K38" i="2"/>
  <c r="X38" i="2"/>
  <c r="U28" i="2"/>
  <c r="H28" i="2"/>
  <c r="D28" i="2"/>
  <c r="G38" i="2"/>
  <c r="T38" i="2"/>
  <c r="P38" i="2"/>
  <c r="L28" i="2"/>
  <c r="C38" i="2"/>
  <c r="V76" i="1"/>
  <c r="AC75" i="1"/>
  <c r="AH75" i="1"/>
  <c r="W76" i="1"/>
  <c r="AI75" i="1"/>
  <c r="AD75" i="1"/>
  <c r="P77" i="1"/>
  <c r="Q76" i="1"/>
  <c r="S76" i="1" s="1"/>
  <c r="U29" i="3" l="1"/>
  <c r="H29" i="3"/>
  <c r="Y30" i="3"/>
  <c r="L30" i="3"/>
  <c r="Q29" i="3"/>
  <c r="D29" i="3"/>
  <c r="AK77" i="1"/>
  <c r="AF77" i="1"/>
  <c r="U29" i="2"/>
  <c r="L29" i="2"/>
  <c r="Y29" i="2"/>
  <c r="Q29" i="2"/>
  <c r="H29" i="2"/>
  <c r="D29" i="2"/>
  <c r="V77" i="1"/>
  <c r="AH76" i="1"/>
  <c r="AC76" i="1"/>
  <c r="W77" i="1"/>
  <c r="AD76" i="1"/>
  <c r="AI76" i="1"/>
  <c r="P78" i="1"/>
  <c r="Q77" i="1"/>
  <c r="S77" i="1" s="1"/>
  <c r="L31" i="3" l="1"/>
  <c r="Y31" i="3"/>
  <c r="U30" i="3"/>
  <c r="H30" i="3"/>
  <c r="Q30" i="3"/>
  <c r="D30" i="3"/>
  <c r="Q30" i="2"/>
  <c r="D30" i="2"/>
  <c r="U30" i="2"/>
  <c r="L30" i="2"/>
  <c r="Y30" i="2"/>
  <c r="H30" i="2"/>
  <c r="AF78" i="1"/>
  <c r="AK78" i="1"/>
  <c r="V78" i="1"/>
  <c r="AC77" i="1"/>
  <c r="AH77" i="1"/>
  <c r="W78" i="1"/>
  <c r="AD77" i="1"/>
  <c r="AI77" i="1"/>
  <c r="P79" i="1"/>
  <c r="Q78" i="1"/>
  <c r="S78" i="1" s="1"/>
  <c r="Y32" i="3" l="1"/>
  <c r="L32" i="3"/>
  <c r="D31" i="3"/>
  <c r="Q31" i="3"/>
  <c r="H31" i="3"/>
  <c r="U31" i="3"/>
  <c r="H31" i="2"/>
  <c r="Y31" i="2"/>
  <c r="D31" i="2"/>
  <c r="U31" i="2"/>
  <c r="L31" i="2"/>
  <c r="Q31" i="2"/>
  <c r="AF79" i="1"/>
  <c r="AK79" i="1"/>
  <c r="V79" i="1"/>
  <c r="AC78" i="1"/>
  <c r="AH78" i="1"/>
  <c r="W79" i="1"/>
  <c r="AD78" i="1"/>
  <c r="AI78" i="1"/>
  <c r="P80" i="1"/>
  <c r="Q79" i="1"/>
  <c r="S79" i="1" s="1"/>
  <c r="H32" i="3" l="1"/>
  <c r="U32" i="3"/>
  <c r="Y33" i="3"/>
  <c r="L33" i="3"/>
  <c r="Q32" i="3"/>
  <c r="D32" i="3"/>
  <c r="Y32" i="2"/>
  <c r="U32" i="2"/>
  <c r="H32" i="2"/>
  <c r="Q32" i="2"/>
  <c r="D32" i="2"/>
  <c r="L32" i="2"/>
  <c r="AK80" i="1"/>
  <c r="AF80" i="1"/>
  <c r="V80" i="1"/>
  <c r="AC79" i="1"/>
  <c r="AH79" i="1"/>
  <c r="W80" i="1"/>
  <c r="AD79" i="1"/>
  <c r="AI79" i="1"/>
  <c r="P81" i="1"/>
  <c r="Q80" i="1"/>
  <c r="S80" i="1" s="1"/>
  <c r="Y34" i="3" l="1"/>
  <c r="L34" i="3"/>
  <c r="U33" i="3"/>
  <c r="H33" i="3"/>
  <c r="D33" i="3"/>
  <c r="Q33" i="3"/>
  <c r="AK81" i="1"/>
  <c r="AF81" i="1"/>
  <c r="U33" i="2"/>
  <c r="L33" i="2"/>
  <c r="Q33" i="2"/>
  <c r="Y33" i="2"/>
  <c r="H33" i="2"/>
  <c r="D33" i="2"/>
  <c r="V81" i="1"/>
  <c r="AC80" i="1"/>
  <c r="AH80" i="1"/>
  <c r="W81" i="1"/>
  <c r="AD80" i="1"/>
  <c r="AI80" i="1"/>
  <c r="P82" i="1"/>
  <c r="Q81" i="1"/>
  <c r="S81" i="1" s="1"/>
  <c r="U34" i="3" l="1"/>
  <c r="H34" i="3"/>
  <c r="L35" i="3"/>
  <c r="Y35" i="3"/>
  <c r="D34" i="3"/>
  <c r="Q34" i="3"/>
  <c r="AF82" i="1"/>
  <c r="AK82" i="1"/>
  <c r="Q34" i="2"/>
  <c r="D34" i="2"/>
  <c r="U34" i="2"/>
  <c r="L34" i="2"/>
  <c r="H34" i="2"/>
  <c r="Y34" i="2"/>
  <c r="V82" i="1"/>
  <c r="AH81" i="1"/>
  <c r="AC81" i="1"/>
  <c r="W82" i="1"/>
  <c r="AI81" i="1"/>
  <c r="AD81" i="1"/>
  <c r="P83" i="1"/>
  <c r="Q82" i="1"/>
  <c r="S82" i="1" s="1"/>
  <c r="Y36" i="3" l="1"/>
  <c r="L36" i="3"/>
  <c r="D35" i="3"/>
  <c r="Q35" i="3"/>
  <c r="U35" i="3"/>
  <c r="H35" i="3"/>
  <c r="AF83" i="1"/>
  <c r="AK83" i="1"/>
  <c r="H35" i="2"/>
  <c r="Y35" i="2"/>
  <c r="D35" i="2"/>
  <c r="L35" i="2"/>
  <c r="Q35" i="2"/>
  <c r="U35" i="2"/>
  <c r="V83" i="1"/>
  <c r="AC82" i="1"/>
  <c r="AH82" i="1"/>
  <c r="W83" i="1"/>
  <c r="AD82" i="1"/>
  <c r="AI82" i="1"/>
  <c r="P84" i="1"/>
  <c r="Q83" i="1"/>
  <c r="S83" i="1" s="1"/>
  <c r="Q36" i="3" l="1"/>
  <c r="D36" i="3"/>
  <c r="L37" i="3"/>
  <c r="Y37" i="3"/>
  <c r="U36" i="3"/>
  <c r="H36" i="3"/>
  <c r="AK84" i="1"/>
  <c r="AF84" i="1"/>
  <c r="Y36" i="2"/>
  <c r="U36" i="2"/>
  <c r="H36" i="2"/>
  <c r="D36" i="2"/>
  <c r="L36" i="2"/>
  <c r="Q36" i="2"/>
  <c r="V84" i="1"/>
  <c r="AC83" i="1"/>
  <c r="AH83" i="1"/>
  <c r="W84" i="1"/>
  <c r="AD83" i="1"/>
  <c r="AI83" i="1"/>
  <c r="P85" i="1"/>
  <c r="Q84" i="1"/>
  <c r="S84" i="1" s="1"/>
  <c r="U37" i="3" l="1"/>
  <c r="H37" i="3"/>
  <c r="Y38" i="3"/>
  <c r="L38" i="3"/>
  <c r="Q37" i="3"/>
  <c r="D37" i="3"/>
  <c r="AK85" i="1"/>
  <c r="AF85" i="1"/>
  <c r="U37" i="2"/>
  <c r="L37" i="2"/>
  <c r="Y37" i="2"/>
  <c r="Q37" i="2"/>
  <c r="D37" i="2"/>
  <c r="H37" i="2"/>
  <c r="V85" i="1"/>
  <c r="AC84" i="1"/>
  <c r="AH84" i="1"/>
  <c r="AD84" i="1"/>
  <c r="AI84" i="1"/>
  <c r="P86" i="1"/>
  <c r="Q85" i="1"/>
  <c r="S85" i="1" s="1"/>
  <c r="H38" i="3" l="1"/>
  <c r="U38" i="3"/>
  <c r="Q38" i="3"/>
  <c r="D38" i="3"/>
  <c r="AF86" i="1"/>
  <c r="AK86" i="1"/>
  <c r="Q38" i="2"/>
  <c r="D38" i="2"/>
  <c r="L38" i="2"/>
  <c r="U38" i="2"/>
  <c r="H38" i="2"/>
  <c r="Y38" i="2"/>
  <c r="V86" i="1"/>
  <c r="AC85" i="1"/>
  <c r="AH85" i="1"/>
  <c r="P87" i="1"/>
  <c r="Q86" i="1"/>
  <c r="S86" i="1" s="1"/>
  <c r="AF87" i="1" l="1"/>
  <c r="AK87" i="1"/>
  <c r="V87" i="1"/>
  <c r="AH86" i="1"/>
  <c r="AC86" i="1"/>
  <c r="P88" i="1"/>
  <c r="Q87" i="1"/>
  <c r="S87" i="1" s="1"/>
  <c r="AK88" i="1" l="1"/>
  <c r="AF88" i="1"/>
  <c r="V88" i="1"/>
  <c r="AC87" i="1"/>
  <c r="AH87" i="1"/>
  <c r="P89" i="1"/>
  <c r="Q88" i="1"/>
  <c r="S88" i="1" s="1"/>
  <c r="AK89" i="1" l="1"/>
  <c r="AF89" i="1"/>
  <c r="V89" i="1"/>
  <c r="AC88" i="1"/>
  <c r="AH88" i="1"/>
  <c r="P90" i="1"/>
  <c r="Q89" i="1"/>
  <c r="S89" i="1" s="1"/>
  <c r="AF90" i="1" l="1"/>
  <c r="AK90" i="1"/>
  <c r="V90" i="1"/>
  <c r="AH89" i="1"/>
  <c r="AC89" i="1"/>
  <c r="P91" i="1"/>
  <c r="Q90" i="1"/>
  <c r="S90" i="1" s="1"/>
  <c r="AF91" i="1" l="1"/>
  <c r="AK91" i="1"/>
  <c r="V91" i="1"/>
  <c r="AH90" i="1"/>
  <c r="AC90" i="1"/>
  <c r="P92" i="1"/>
  <c r="Q91" i="1"/>
  <c r="S91" i="1" s="1"/>
  <c r="AK92" i="1" l="1"/>
  <c r="AF92" i="1"/>
  <c r="V92" i="1"/>
  <c r="AC91" i="1"/>
  <c r="AH91" i="1"/>
  <c r="P93" i="1"/>
  <c r="Q92" i="1"/>
  <c r="S92" i="1" s="1"/>
  <c r="AK93" i="1" l="1"/>
  <c r="AF93" i="1"/>
  <c r="V93" i="1"/>
  <c r="AC92" i="1"/>
  <c r="AH92" i="1"/>
  <c r="P94" i="1"/>
  <c r="Q93" i="1"/>
  <c r="S93" i="1" s="1"/>
  <c r="AF94" i="1" l="1"/>
  <c r="AK94" i="1"/>
  <c r="V94" i="1"/>
  <c r="AC93" i="1"/>
  <c r="AH93" i="1"/>
  <c r="P95" i="1"/>
  <c r="Q94" i="1"/>
  <c r="S94" i="1" s="1"/>
  <c r="AF95" i="1" l="1"/>
  <c r="AK95" i="1"/>
  <c r="AC94" i="1"/>
  <c r="AH94" i="1"/>
  <c r="P96" i="1"/>
  <c r="Q95" i="1"/>
  <c r="S95" i="1" s="1"/>
  <c r="AK96" i="1" l="1"/>
  <c r="AF96" i="1"/>
  <c r="P97" i="1"/>
  <c r="Q96" i="1"/>
  <c r="S96" i="1" s="1"/>
  <c r="AK97" i="1" l="1"/>
  <c r="AF97" i="1"/>
  <c r="P98" i="1"/>
  <c r="Q97" i="1"/>
  <c r="S97" i="1" s="1"/>
  <c r="AF98" i="1" l="1"/>
  <c r="AK98" i="1"/>
  <c r="P99" i="1"/>
  <c r="Q98" i="1"/>
  <c r="S98" i="1" s="1"/>
  <c r="AF99" i="1" l="1"/>
  <c r="AK99" i="1"/>
  <c r="P100" i="1"/>
  <c r="Q99" i="1"/>
  <c r="S99" i="1" s="1"/>
  <c r="AK100" i="1" l="1"/>
  <c r="AF100" i="1"/>
  <c r="P101" i="1"/>
  <c r="Q100" i="1"/>
  <c r="S100" i="1" s="1"/>
  <c r="AK101" i="1" l="1"/>
  <c r="AF101" i="1"/>
  <c r="P102" i="1"/>
  <c r="Q101" i="1"/>
  <c r="S101" i="1" s="1"/>
  <c r="AF102" i="1" l="1"/>
  <c r="AK102" i="1"/>
  <c r="P103" i="1"/>
  <c r="Q102" i="1"/>
  <c r="S102" i="1" s="1"/>
  <c r="AF103" i="1" l="1"/>
  <c r="AK103" i="1"/>
  <c r="P104" i="1"/>
  <c r="Q103" i="1"/>
  <c r="S103" i="1" s="1"/>
  <c r="Q104" i="1" l="1"/>
  <c r="S104" i="1" s="1"/>
  <c r="AK104" i="1"/>
  <c r="AF104" i="1"/>
</calcChain>
</file>

<file path=xl/sharedStrings.xml><?xml version="1.0" encoding="utf-8"?>
<sst xmlns="http://schemas.openxmlformats.org/spreadsheetml/2006/main" count="121" uniqueCount="68">
  <si>
    <t>x</t>
  </si>
  <si>
    <t>t</t>
  </si>
  <si>
    <t>Fixed Age (x) = 0</t>
  </si>
  <si>
    <t>Whole Life Contingent Contracts</t>
  </si>
  <si>
    <t>Temporary Contracts for n = (10, 20, 30)</t>
  </si>
  <si>
    <t>Deferred          30 Years</t>
  </si>
  <si>
    <t>Deferred            20 Years</t>
  </si>
  <si>
    <t>Deferred              10 Years</t>
  </si>
  <si>
    <t>Annual Payments</t>
  </si>
  <si>
    <t>Annual Effective Rate (i) =</t>
  </si>
  <si>
    <t>Discount Rate (d)=</t>
  </si>
  <si>
    <t>i(2)=</t>
  </si>
  <si>
    <t>d(2)=</t>
  </si>
  <si>
    <t>Return of Premiums (Certain Annuities)</t>
  </si>
  <si>
    <t>Monthly Contracts (UDD)</t>
  </si>
  <si>
    <t>Semi-annual Contracts (UDD)</t>
  </si>
  <si>
    <t>Deferred Whole Life</t>
  </si>
  <si>
    <t>Deferred Life Annuities</t>
  </si>
  <si>
    <t>Annual Salary ($1000s):</t>
  </si>
  <si>
    <t>Monthly Benefits</t>
  </si>
  <si>
    <t>Semi-annual Benefits</t>
  </si>
  <si>
    <t>Annual Benefits</t>
  </si>
  <si>
    <t>Life Tables</t>
  </si>
  <si>
    <t>Male</t>
  </si>
  <si>
    <t>Female</t>
  </si>
  <si>
    <t>Smoker</t>
  </si>
  <si>
    <t>Non-Smoker</t>
  </si>
  <si>
    <t>Force of Interest (δ)=</t>
  </si>
  <si>
    <t>lx</t>
  </si>
  <si>
    <t>dx</t>
  </si>
  <si>
    <t>100qx</t>
  </si>
  <si>
    <t>Ex</t>
  </si>
  <si>
    <t>vt</t>
  </si>
  <si>
    <t>v2t</t>
  </si>
  <si>
    <t>tpx</t>
  </si>
  <si>
    <t>tEx</t>
  </si>
  <si>
    <t>1000t-1|qx</t>
  </si>
  <si>
    <t>vt*1000t-1|qx</t>
  </si>
  <si>
    <t>v2t*1000t-1|qx</t>
  </si>
  <si>
    <t>äx</t>
  </si>
  <si>
    <t>1000Ax</t>
  </si>
  <si>
    <t>1000(2Ax)</t>
  </si>
  <si>
    <t>1000ĀxUDD</t>
  </si>
  <si>
    <t>i(12)=</t>
  </si>
  <si>
    <t>d(12)=</t>
  </si>
  <si>
    <t>äx:10</t>
  </si>
  <si>
    <t>äx:20</t>
  </si>
  <si>
    <t>äx:30</t>
  </si>
  <si>
    <t>10Ex</t>
  </si>
  <si>
    <t>20Ex</t>
  </si>
  <si>
    <t>30Ex</t>
  </si>
  <si>
    <t>ä(12)x:10</t>
  </si>
  <si>
    <t>ä(12)x:20</t>
  </si>
  <si>
    <t>ä(12)x:30</t>
  </si>
  <si>
    <t>äx(12)</t>
  </si>
  <si>
    <t>ä(2)x:10</t>
  </si>
  <si>
    <t>ä(2)x:20</t>
  </si>
  <si>
    <t>ä(2)x:30</t>
  </si>
  <si>
    <t>äx(2)</t>
  </si>
  <si>
    <t>ṥt</t>
  </si>
  <si>
    <t>ṥt(12)</t>
  </si>
  <si>
    <t>ṥt(2)</t>
  </si>
  <si>
    <t>Death Benefit of 10×Annual Salary</t>
  </si>
  <si>
    <t>Death Benefit of 10×Annual Salary -- Plus Return of Premiums with Interest for Failure in Deferrment Period</t>
  </si>
  <si>
    <t>Monthly Payments                                      (Given as 12*Pmt)</t>
  </si>
  <si>
    <t>Semi-annual Payments                                      (Given as 2*Pmt)</t>
  </si>
  <si>
    <t>1∕10 × Salary Benefit at Beginning of Period</t>
  </si>
  <si>
    <t>1∕10 × Salary Benefit at Beginning of Period -- Plus Return of Premiums with Interest for Failure in Deferrment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</si>
</sst>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5" fillId="0" borderId="17" applyNumberFormat="0" applyFill="0" applyAlignment="0" applyProtection="0"/>
    <xf numFmtId="0" fontId="6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6" fillId="10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/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164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7" xfId="1" applyAlignment="1">
      <alignment horizontal="center"/>
    </xf>
    <xf numFmtId="0" fontId="4" fillId="3" borderId="16" xfId="3" applyBorder="1" applyAlignment="1">
      <alignment horizontal="center"/>
    </xf>
    <xf numFmtId="0" fontId="4" fillId="9" borderId="16" xfId="9" applyBorder="1" applyAlignment="1">
      <alignment horizontal="left"/>
    </xf>
    <xf numFmtId="2" fontId="4" fillId="9" borderId="16" xfId="9" applyNumberFormat="1" applyBorder="1" applyAlignment="1">
      <alignment horizontal="left"/>
    </xf>
    <xf numFmtId="0" fontId="4" fillId="3" borderId="0" xfId="3" applyAlignment="1">
      <alignment horizontal="center"/>
    </xf>
    <xf numFmtId="0" fontId="4" fillId="3" borderId="0" xfId="3" applyAlignment="1">
      <alignment horizontal="right" vertical="center"/>
    </xf>
    <xf numFmtId="0" fontId="4" fillId="3" borderId="0" xfId="3" applyAlignment="1">
      <alignment horizontal="left"/>
    </xf>
    <xf numFmtId="0" fontId="4" fillId="3" borderId="0" xfId="3" applyAlignment="1">
      <alignment horizontal="right"/>
    </xf>
    <xf numFmtId="0" fontId="4" fillId="3" borderId="0" xfId="3" applyAlignment="1">
      <alignment horizontal="center" wrapText="1"/>
    </xf>
    <xf numFmtId="0" fontId="8" fillId="2" borderId="0" xfId="2" applyFont="1" applyAlignment="1">
      <alignment horizontal="center" vertical="center"/>
    </xf>
    <xf numFmtId="0" fontId="7" fillId="5" borderId="13" xfId="5" applyFont="1" applyBorder="1" applyAlignment="1">
      <alignment horizontal="center" vertical="center"/>
    </xf>
    <xf numFmtId="0" fontId="7" fillId="5" borderId="14" xfId="5" applyFont="1" applyBorder="1" applyAlignment="1">
      <alignment horizontal="center" vertical="center"/>
    </xf>
    <xf numFmtId="0" fontId="7" fillId="5" borderId="15" xfId="5" applyFont="1" applyBorder="1" applyAlignment="1">
      <alignment horizontal="center" vertical="center"/>
    </xf>
    <xf numFmtId="0" fontId="9" fillId="4" borderId="11" xfId="4" applyFont="1" applyBorder="1" applyAlignment="1">
      <alignment horizontal="center" vertical="center" wrapText="1"/>
    </xf>
    <xf numFmtId="0" fontId="9" fillId="4" borderId="12" xfId="4" applyFont="1" applyBorder="1" applyAlignment="1">
      <alignment horizontal="center" vertical="center" wrapText="1"/>
    </xf>
    <xf numFmtId="0" fontId="9" fillId="4" borderId="8" xfId="4" applyFont="1" applyBorder="1" applyAlignment="1">
      <alignment horizontal="center" vertical="center" wrapText="1"/>
    </xf>
    <xf numFmtId="0" fontId="9" fillId="4" borderId="4" xfId="4" applyFont="1" applyBorder="1" applyAlignment="1">
      <alignment horizontal="center" vertical="center" wrapText="1"/>
    </xf>
    <xf numFmtId="0" fontId="9" fillId="4" borderId="0" xfId="4" applyFont="1" applyBorder="1" applyAlignment="1">
      <alignment horizontal="center" vertical="center" wrapText="1"/>
    </xf>
    <xf numFmtId="0" fontId="9" fillId="4" borderId="1" xfId="4" applyFont="1" applyBorder="1" applyAlignment="1">
      <alignment horizontal="center" vertical="center" wrapText="1"/>
    </xf>
    <xf numFmtId="0" fontId="9" fillId="4" borderId="5" xfId="4" applyFont="1" applyBorder="1" applyAlignment="1">
      <alignment horizontal="center" vertical="center" wrapText="1"/>
    </xf>
    <xf numFmtId="0" fontId="9" fillId="4" borderId="2" xfId="4" applyFont="1" applyBorder="1" applyAlignment="1">
      <alignment horizontal="center" vertical="center" wrapText="1"/>
    </xf>
    <xf numFmtId="0" fontId="9" fillId="4" borderId="3" xfId="4" applyFont="1" applyBorder="1" applyAlignment="1">
      <alignment horizontal="center" vertical="center" wrapText="1"/>
    </xf>
    <xf numFmtId="0" fontId="4" fillId="6" borderId="9" xfId="6" applyBorder="1" applyAlignment="1">
      <alignment horizontal="center" vertical="center"/>
    </xf>
    <xf numFmtId="0" fontId="4" fillId="6" borderId="11" xfId="6" applyBorder="1" applyAlignment="1">
      <alignment horizontal="center" vertical="center"/>
    </xf>
    <xf numFmtId="0" fontId="4" fillId="6" borderId="4" xfId="6" applyBorder="1" applyAlignment="1">
      <alignment horizontal="center" vertical="center"/>
    </xf>
    <xf numFmtId="0" fontId="4" fillId="6" borderId="1" xfId="6" applyBorder="1" applyAlignment="1">
      <alignment horizontal="center" vertical="center"/>
    </xf>
    <xf numFmtId="0" fontId="4" fillId="6" borderId="6" xfId="6" applyBorder="1" applyAlignment="1">
      <alignment horizontal="center" vertical="center"/>
    </xf>
    <xf numFmtId="0" fontId="4" fillId="6" borderId="12" xfId="6" applyBorder="1" applyAlignment="1">
      <alignment horizontal="center" vertical="center"/>
    </xf>
    <xf numFmtId="0" fontId="4" fillId="6" borderId="0" xfId="6" applyBorder="1" applyAlignment="1">
      <alignment horizontal="center" vertical="center"/>
    </xf>
    <xf numFmtId="0" fontId="4" fillId="6" borderId="5" xfId="6" applyBorder="1" applyAlignment="1">
      <alignment horizontal="center" vertical="center"/>
    </xf>
    <xf numFmtId="0" fontId="4" fillId="6" borderId="8" xfId="6" applyBorder="1" applyAlignment="1">
      <alignment horizontal="center" vertical="center"/>
    </xf>
    <xf numFmtId="0" fontId="4" fillId="6" borderId="3" xfId="6" applyBorder="1" applyAlignment="1">
      <alignment horizontal="center" vertical="center"/>
    </xf>
    <xf numFmtId="0" fontId="4" fillId="6" borderId="7" xfId="6" applyBorder="1" applyAlignment="1">
      <alignment horizontal="center" vertical="center"/>
    </xf>
    <xf numFmtId="0" fontId="4" fillId="3" borderId="10" xfId="3" applyBorder="1" applyAlignment="1">
      <alignment horizontal="center" wrapText="1"/>
    </xf>
    <xf numFmtId="0" fontId="4" fillId="3" borderId="6" xfId="3" applyBorder="1" applyAlignment="1">
      <alignment horizontal="center" wrapText="1"/>
    </xf>
    <xf numFmtId="0" fontId="4" fillId="3" borderId="1" xfId="3" applyBorder="1" applyAlignment="1">
      <alignment horizontal="center" wrapText="1"/>
    </xf>
    <xf numFmtId="0" fontId="4" fillId="3" borderId="7" xfId="3" applyBorder="1" applyAlignment="1">
      <alignment horizontal="center" wrapText="1"/>
    </xf>
    <xf numFmtId="0" fontId="4" fillId="3" borderId="8" xfId="3" applyBorder="1" applyAlignment="1">
      <alignment horizontal="center" wrapText="1"/>
    </xf>
    <xf numFmtId="0" fontId="4" fillId="3" borderId="3" xfId="3" applyBorder="1" applyAlignment="1">
      <alignment horizontal="center" wrapText="1"/>
    </xf>
    <xf numFmtId="0" fontId="4" fillId="4" borderId="16" xfId="4" applyBorder="1" applyAlignment="1">
      <alignment horizontal="right"/>
    </xf>
    <xf numFmtId="0" fontId="8" fillId="7" borderId="0" xfId="7" applyFont="1" applyAlignment="1">
      <alignment horizontal="center" vertical="center"/>
    </xf>
    <xf numFmtId="0" fontId="7" fillId="10" borderId="13" xfId="10" applyFont="1" applyBorder="1" applyAlignment="1">
      <alignment horizontal="center" vertical="center"/>
    </xf>
    <xf numFmtId="0" fontId="7" fillId="10" borderId="14" xfId="10" applyFont="1" applyBorder="1" applyAlignment="1">
      <alignment horizontal="center" vertical="center"/>
    </xf>
    <xf numFmtId="0" fontId="7" fillId="10" borderId="15" xfId="10" applyFont="1" applyBorder="1" applyAlignment="1">
      <alignment horizontal="center" vertical="center"/>
    </xf>
    <xf numFmtId="0" fontId="10" fillId="9" borderId="11" xfId="9" applyFont="1" applyBorder="1" applyAlignment="1">
      <alignment horizontal="center" vertical="center" wrapText="1"/>
    </xf>
    <xf numFmtId="0" fontId="10" fillId="9" borderId="12" xfId="9" applyFont="1" applyBorder="1" applyAlignment="1">
      <alignment horizontal="center" vertical="center" wrapText="1"/>
    </xf>
    <xf numFmtId="0" fontId="10" fillId="9" borderId="8" xfId="9" applyFont="1" applyBorder="1" applyAlignment="1">
      <alignment horizontal="center" vertical="center" wrapText="1"/>
    </xf>
    <xf numFmtId="0" fontId="10" fillId="9" borderId="4" xfId="9" applyFont="1" applyBorder="1" applyAlignment="1">
      <alignment horizontal="center" vertical="center" wrapText="1"/>
    </xf>
    <xf numFmtId="0" fontId="10" fillId="9" borderId="0" xfId="9" applyFont="1" applyBorder="1" applyAlignment="1">
      <alignment horizontal="center" vertical="center" wrapText="1"/>
    </xf>
    <xf numFmtId="0" fontId="10" fillId="9" borderId="1" xfId="9" applyFont="1" applyBorder="1" applyAlignment="1">
      <alignment horizontal="center" vertical="center" wrapText="1"/>
    </xf>
    <xf numFmtId="0" fontId="10" fillId="9" borderId="5" xfId="9" applyFont="1" applyBorder="1" applyAlignment="1">
      <alignment horizontal="center" vertical="center" wrapText="1"/>
    </xf>
    <xf numFmtId="0" fontId="10" fillId="9" borderId="2" xfId="9" applyFont="1" applyBorder="1" applyAlignment="1">
      <alignment horizontal="center" vertical="center" wrapText="1"/>
    </xf>
    <xf numFmtId="0" fontId="10" fillId="9" borderId="3" xfId="9" applyFont="1" applyBorder="1" applyAlignment="1">
      <alignment horizontal="center" vertical="center" wrapText="1"/>
    </xf>
    <xf numFmtId="0" fontId="4" fillId="8" borderId="10" xfId="8" applyBorder="1" applyAlignment="1">
      <alignment horizontal="center" wrapText="1"/>
    </xf>
    <xf numFmtId="0" fontId="4" fillId="8" borderId="7" xfId="8" applyBorder="1" applyAlignment="1">
      <alignment horizontal="center" wrapText="1"/>
    </xf>
    <xf numFmtId="0" fontId="4" fillId="8" borderId="1" xfId="8" applyBorder="1" applyAlignment="1">
      <alignment horizontal="center" wrapText="1"/>
    </xf>
    <xf numFmtId="0" fontId="4" fillId="8" borderId="8" xfId="8" applyBorder="1" applyAlignment="1">
      <alignment horizontal="center" wrapText="1"/>
    </xf>
    <xf numFmtId="0" fontId="4" fillId="8" borderId="6" xfId="8" applyBorder="1" applyAlignment="1">
      <alignment horizontal="center" wrapText="1"/>
    </xf>
    <xf numFmtId="0" fontId="4" fillId="8" borderId="3" xfId="8" applyBorder="1" applyAlignment="1">
      <alignment horizontal="center" wrapText="1"/>
    </xf>
  </cellXfs>
  <cellStyles count="11">
    <cellStyle name="20% - Accent1" xfId="3" builtinId="30"/>
    <cellStyle name="20% - Accent2" xfId="6" builtinId="34"/>
    <cellStyle name="20% - Accent3" xfId="8" builtinId="38"/>
    <cellStyle name="40% - Accent1" xfId="4" builtinId="31"/>
    <cellStyle name="40% - Accent3" xfId="9" builtinId="39"/>
    <cellStyle name="60% - Accent1" xfId="5" builtinId="32"/>
    <cellStyle name="60% - Accent3" xfId="10" builtinId="40"/>
    <cellStyle name="Accent1" xfId="2" builtinId="29"/>
    <cellStyle name="Accent3" xfId="7" builtinId="37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9"/>
  <sheetViews>
    <sheetView tabSelected="1" zoomScale="85" zoomScaleNormal="85" workbookViewId="0">
      <selection activeCell="M1" sqref="M1"/>
    </sheetView>
  </sheetViews>
  <sheetFormatPr defaultRowHeight="15" x14ac:dyDescent="0.25"/>
  <cols>
    <col min="1" max="1" width="14" style="1" customWidth="1"/>
    <col min="2" max="2" width="13" style="1" customWidth="1"/>
    <col min="3" max="3" width="10.28515625" style="1" customWidth="1"/>
    <col min="4" max="4" width="12.140625" style="1" customWidth="1"/>
    <col min="5" max="5" width="14.28515625" style="1" customWidth="1"/>
    <col min="6" max="6" width="10" style="1" customWidth="1"/>
    <col min="7" max="7" width="9.140625" style="1"/>
    <col min="8" max="8" width="10.85546875" style="1" customWidth="1"/>
    <col min="9" max="9" width="9.140625" style="1"/>
    <col min="10" max="10" width="10.5703125" style="1" customWidth="1"/>
    <col min="11" max="11" width="9.7109375" style="1" customWidth="1"/>
    <col min="12" max="12" width="10.5703125" style="1" customWidth="1"/>
    <col min="13" max="13" width="13.140625" style="1" customWidth="1"/>
    <col min="14" max="14" width="13.7109375" style="1" customWidth="1"/>
    <col min="15" max="15" width="9.140625" style="1"/>
    <col min="16" max="16" width="11.85546875" style="1" customWidth="1"/>
    <col min="17" max="17" width="12.7109375" style="1" customWidth="1"/>
    <col min="18" max="18" width="12.42578125" style="1" customWidth="1"/>
    <col min="19" max="20" width="11.28515625" style="2" customWidth="1"/>
    <col min="21" max="21" width="9.140625" style="1" customWidth="1"/>
    <col min="22" max="23" width="10.28515625" style="1" customWidth="1"/>
    <col min="24" max="24" width="9.7109375" style="1" customWidth="1"/>
    <col min="25" max="25" width="10" style="1" customWidth="1"/>
    <col min="26" max="29" width="9.140625" style="1"/>
    <col min="30" max="30" width="10.5703125" style="1" customWidth="1"/>
    <col min="31" max="31" width="9.7109375" style="1" customWidth="1"/>
    <col min="32" max="32" width="9.7109375" style="19" customWidth="1"/>
    <col min="33" max="34" width="9.140625" style="1"/>
    <col min="35" max="35" width="10" style="1" customWidth="1"/>
    <col min="36" max="36" width="9.140625" style="1"/>
    <col min="37" max="37" width="9.140625" style="19"/>
    <col min="38" max="38" width="9.140625" style="1"/>
    <col min="39" max="39" width="10" style="1" customWidth="1"/>
    <col min="40" max="41" width="9.85546875" style="1" customWidth="1"/>
    <col min="42" max="16384" width="9.140625" style="1"/>
  </cols>
  <sheetData>
    <row r="1" spans="1:44" ht="15.75" thickBot="1" x14ac:dyDescent="0.3">
      <c r="A1" s="71" t="s">
        <v>9</v>
      </c>
      <c r="B1" s="71"/>
      <c r="C1" s="34">
        <v>0.05</v>
      </c>
      <c r="D1" s="71" t="s">
        <v>18</v>
      </c>
      <c r="E1" s="71"/>
      <c r="F1" s="71"/>
      <c r="G1" s="35">
        <v>25</v>
      </c>
      <c r="V1" s="5"/>
      <c r="W1" s="5"/>
      <c r="X1" s="5"/>
      <c r="AC1" s="37" t="s">
        <v>43</v>
      </c>
      <c r="AD1" s="38">
        <f>12*(((1+$C$1)^(1/12))-1)</f>
        <v>4.8889485403780242E-2</v>
      </c>
      <c r="AH1" s="39" t="s">
        <v>11</v>
      </c>
      <c r="AI1" s="38">
        <f>2*(((1+$C$1)^(1/2))-1)</f>
        <v>4.9390153191919861E-2</v>
      </c>
    </row>
    <row r="2" spans="1:44" ht="15.75" thickBot="1" x14ac:dyDescent="0.3">
      <c r="A2" s="71" t="s">
        <v>27</v>
      </c>
      <c r="B2" s="71"/>
      <c r="C2" s="34">
        <f>LN(1+$C$1)</f>
        <v>4.8790164169432049E-2</v>
      </c>
      <c r="D2" s="28"/>
      <c r="E2" s="28"/>
      <c r="F2" s="28"/>
      <c r="G2" s="28"/>
      <c r="V2" s="6"/>
      <c r="W2" s="3"/>
      <c r="AC2" s="37" t="s">
        <v>44</v>
      </c>
      <c r="AD2" s="38">
        <f>-12*(((1-$C$3)^(1/12))-1)</f>
        <v>4.8691111787194874E-2</v>
      </c>
      <c r="AH2" s="39" t="s">
        <v>12</v>
      </c>
      <c r="AI2" s="38">
        <f>-2*(((1-$C$3)^(1/2))-1)</f>
        <v>4.8199854102933593E-2</v>
      </c>
      <c r="AM2" s="40" t="s">
        <v>13</v>
      </c>
      <c r="AN2" s="40"/>
    </row>
    <row r="3" spans="1:44" ht="15.75" thickBot="1" x14ac:dyDescent="0.3">
      <c r="A3" s="71" t="s">
        <v>10</v>
      </c>
      <c r="B3" s="71"/>
      <c r="C3" s="34">
        <f>$C$1/(1+$C$1)</f>
        <v>4.7619047619047616E-2</v>
      </c>
      <c r="D3" s="28"/>
      <c r="E3" s="28"/>
      <c r="F3" s="28"/>
      <c r="G3" s="28"/>
      <c r="J3" s="33" t="s">
        <v>2</v>
      </c>
      <c r="K3" s="33"/>
      <c r="P3" s="36" t="s">
        <v>3</v>
      </c>
      <c r="Q3" s="36"/>
      <c r="R3" s="36"/>
      <c r="V3" s="36" t="s">
        <v>4</v>
      </c>
      <c r="W3" s="36"/>
      <c r="X3" s="36"/>
      <c r="Y3" s="36"/>
      <c r="Z3" s="5"/>
      <c r="AC3" s="36" t="s">
        <v>14</v>
      </c>
      <c r="AD3" s="36"/>
      <c r="AE3" s="36"/>
      <c r="AH3" s="36" t="s">
        <v>15</v>
      </c>
      <c r="AI3" s="36"/>
      <c r="AJ3" s="36"/>
      <c r="AM3" s="40"/>
      <c r="AN3" s="40"/>
      <c r="AO3" s="5"/>
      <c r="AP3" s="5"/>
      <c r="AQ3" s="5"/>
      <c r="AR3" s="5"/>
    </row>
    <row r="4" spans="1:44" ht="15.75" thickBot="1" x14ac:dyDescent="0.3">
      <c r="A4" s="32" t="s">
        <v>1</v>
      </c>
      <c r="B4" s="32" t="s">
        <v>0</v>
      </c>
      <c r="C4" s="32" t="s">
        <v>28</v>
      </c>
      <c r="D4" s="32" t="s">
        <v>29</v>
      </c>
      <c r="E4" s="32" t="s">
        <v>30</v>
      </c>
      <c r="F4" s="32" t="s">
        <v>31</v>
      </c>
      <c r="G4" s="32" t="s">
        <v>32</v>
      </c>
      <c r="H4" s="32" t="s">
        <v>33</v>
      </c>
      <c r="J4" s="32" t="s">
        <v>34</v>
      </c>
      <c r="K4" s="32" t="s">
        <v>35</v>
      </c>
      <c r="L4" s="32" t="s">
        <v>36</v>
      </c>
      <c r="M4" s="32" t="s">
        <v>37</v>
      </c>
      <c r="N4" s="32" t="s">
        <v>38</v>
      </c>
      <c r="P4" s="32" t="s">
        <v>39</v>
      </c>
      <c r="Q4" s="32" t="s">
        <v>40</v>
      </c>
      <c r="R4" s="32" t="s">
        <v>41</v>
      </c>
      <c r="S4" s="32" t="s">
        <v>42</v>
      </c>
      <c r="T4" s="4"/>
      <c r="V4" s="32" t="s">
        <v>45</v>
      </c>
      <c r="W4" s="32" t="s">
        <v>46</v>
      </c>
      <c r="X4" s="32" t="s">
        <v>47</v>
      </c>
      <c r="Y4" s="32" t="s">
        <v>48</v>
      </c>
      <c r="Z4" s="32" t="s">
        <v>49</v>
      </c>
      <c r="AA4" s="32" t="s">
        <v>50</v>
      </c>
      <c r="AC4" s="32" t="s">
        <v>51</v>
      </c>
      <c r="AD4" s="32" t="s">
        <v>52</v>
      </c>
      <c r="AE4" s="32" t="s">
        <v>53</v>
      </c>
      <c r="AF4" s="32" t="s">
        <v>54</v>
      </c>
      <c r="AH4" s="32" t="s">
        <v>55</v>
      </c>
      <c r="AI4" s="32" t="s">
        <v>56</v>
      </c>
      <c r="AJ4" s="32" t="s">
        <v>57</v>
      </c>
      <c r="AK4" s="32" t="s">
        <v>58</v>
      </c>
      <c r="AM4" s="32" t="s">
        <v>59</v>
      </c>
      <c r="AN4" s="32" t="s">
        <v>60</v>
      </c>
      <c r="AO4" s="32" t="s">
        <v>61</v>
      </c>
      <c r="AQ4" s="18"/>
      <c r="AR4" s="4"/>
    </row>
    <row r="5" spans="1:44" ht="15.75" thickTop="1" x14ac:dyDescent="0.25">
      <c r="A5" s="1">
        <v>1</v>
      </c>
      <c r="B5" s="1">
        <v>0</v>
      </c>
      <c r="C5" s="1">
        <v>10000000</v>
      </c>
      <c r="D5" s="26">
        <f>C5-C6</f>
        <v>126000</v>
      </c>
      <c r="E5" s="1">
        <f>100*(1-(C6/C5))</f>
        <v>1.2599999999999945</v>
      </c>
      <c r="F5" s="1">
        <f>(C6/C5)/(1+$C$1)</f>
        <v>0.94038095238095243</v>
      </c>
      <c r="G5" s="1">
        <f>(1+$C$1)^(-A5)</f>
        <v>0.95238095238095233</v>
      </c>
      <c r="H5" s="1">
        <f>G5^2</f>
        <v>0.90702947845804982</v>
      </c>
      <c r="J5" s="1">
        <f>C6/$C$5</f>
        <v>0.98740000000000006</v>
      </c>
      <c r="K5" s="1">
        <f>J5*G5</f>
        <v>0.94038095238095243</v>
      </c>
      <c r="L5" s="1">
        <f>1000*((C5-C6)/$C$5)</f>
        <v>12.6</v>
      </c>
      <c r="M5" s="1">
        <f>L5*G5</f>
        <v>11.999999999999998</v>
      </c>
      <c r="N5" s="1">
        <f>L5*H5</f>
        <v>11.428571428571427</v>
      </c>
      <c r="P5" s="1">
        <f>SUM(K5:K104)+1</f>
        <v>19.992385717934187</v>
      </c>
      <c r="Q5" s="1">
        <f>1000*(1-$C$3*P5)</f>
        <v>47.981632479324517</v>
      </c>
      <c r="R5" s="1">
        <f>SUM(N5:N104)</f>
        <v>17.524105698917413</v>
      </c>
      <c r="S5" s="2">
        <f>($C$1/$C$2)*Q5</f>
        <v>49.171419379426801</v>
      </c>
      <c r="V5" s="1">
        <f>1+SUM(K5:K13)</f>
        <v>8.0034459857706111</v>
      </c>
      <c r="W5" s="1">
        <f>1+SUM(K5:K23)</f>
        <v>12.890574131199211</v>
      </c>
      <c r="X5" s="1">
        <f>1+SUM(K5:K33)</f>
        <v>15.864417386953567</v>
      </c>
      <c r="Y5" s="1">
        <f>PRODUCT(F5:F14)</f>
        <v>0.60376950095225379</v>
      </c>
      <c r="Z5" s="1">
        <f>PRODUCT(F5:F24)</f>
        <v>0.36837757262495285</v>
      </c>
      <c r="AA5" s="1">
        <f>PRODUCT(F5:F34)</f>
        <v>0.22367647664678306</v>
      </c>
      <c r="AC5" s="7">
        <f>((($C$1*$C$3)/($AD$1*$AD$2))*V5)-(($C$1-$AD$1)/($AD$1*$AD$2))*(1-Y5)</f>
        <v>7.82017804900293</v>
      </c>
      <c r="AD5" s="7">
        <f>((($C$1*$C$3)/($AD$1*$AD$2))*W5)-(($C$1-$AD$1)/($AD$1*$AD$2))*(1-Z5)</f>
        <v>12.598456791190216</v>
      </c>
      <c r="AE5" s="7">
        <f>((($C$1*$C$3)/($AD$1*$AD$2))*X5)-(($C$1-$AD$1)/($AD$1*$AD$2))*(1-AA5)</f>
        <v>15.505381705710223</v>
      </c>
      <c r="AF5" s="19">
        <f>((($C$1*$C$3)/($AD$1*$AD$2))*P5)-(($C$1-$AD$1)/($AD$1*$AD$2))</f>
        <v>19.529816422610825</v>
      </c>
      <c r="AH5" s="1">
        <f>((($C$1*$C$3)/($AI$1*$AI$2))*V5)-(($C$1-$AI$1)/($AI$1*$AI$2))*(1-Y5)</f>
        <v>7.9031329371859762</v>
      </c>
      <c r="AI5" s="7">
        <f>((($C$1*$C$3)/($AI$1*$AI$2))*W5)-(($C$1-$AI$1)/($AI$1*$AI$2))*(1-Z5)</f>
        <v>12.730686988130136</v>
      </c>
      <c r="AJ5" s="7">
        <f>((($C$1*$C$3)/($AI$1*$AI$2))*X5)-(($C$1-$AI$1)/($AI$1*$AI$2))*(1-AA5)</f>
        <v>15.667904089092545</v>
      </c>
      <c r="AK5" s="19">
        <f>((($C$1*$C$3)/($AI$1*$AI$2))*P5)-(($C$1-$AI$1)/($AI$1*$AI$2))</f>
        <v>19.739186563598565</v>
      </c>
      <c r="AM5" s="1">
        <f>(((1+$C$1)^(A5))-1)/$C$3</f>
        <v>1.0500000000000009</v>
      </c>
      <c r="AN5" s="1">
        <f>($C$3/$AD$2)*AM5</f>
        <v>1.0268814607997796</v>
      </c>
      <c r="AO5" s="1">
        <f>($C$3/$AI$2)*AM5</f>
        <v>1.0373475382979818</v>
      </c>
    </row>
    <row r="6" spans="1:44" x14ac:dyDescent="0.25">
      <c r="A6" s="1">
        <v>2</v>
      </c>
      <c r="B6" s="1">
        <v>1</v>
      </c>
      <c r="C6" s="26">
        <v>9874000</v>
      </c>
      <c r="D6" s="26">
        <f t="shared" ref="D6:D69" si="0">C6-C7</f>
        <v>9182.820000000298</v>
      </c>
      <c r="E6" s="25">
        <f t="shared" ref="E6:E69" si="1">100*(1-(C7/C6))</f>
        <v>9.2999999999998639E-2</v>
      </c>
      <c r="F6" s="1">
        <f>(C7/C6)/(1+$C$1)</f>
        <v>0.95149523809523806</v>
      </c>
      <c r="G6" s="1">
        <f>(1+$C$1)^(-A6)</f>
        <v>0.90702947845804982</v>
      </c>
      <c r="H6" s="1">
        <f>G6^2</f>
        <v>0.82270247479188185</v>
      </c>
      <c r="J6" s="1">
        <f>C7/$C$5</f>
        <v>0.98648171799999995</v>
      </c>
      <c r="K6" s="1">
        <f>J6*G6</f>
        <v>0.89476799818594088</v>
      </c>
      <c r="L6" s="1">
        <f>1000*((C6-C7)/$C$5)</f>
        <v>0.9182820000000298</v>
      </c>
      <c r="M6" s="1">
        <f>L6*G6</f>
        <v>0.83290884353744188</v>
      </c>
      <c r="N6" s="1">
        <f t="shared" ref="N6:N69" si="2">L6*H6</f>
        <v>0.75547287395686336</v>
      </c>
      <c r="P6" s="1">
        <f>(P5-1)/F5</f>
        <v>20.196480660148769</v>
      </c>
      <c r="Q6" s="1">
        <f>1000*(1-$C$3*P6)</f>
        <v>38.262825707201522</v>
      </c>
      <c r="R6" s="1">
        <f>(R5-$H$5*E5)/($H$5*(1-(E5/1000)))</f>
        <v>18.083111253235533</v>
      </c>
      <c r="S6" s="2">
        <f>($C$1/$C$2)*Q6</f>
        <v>39.211618118692357</v>
      </c>
      <c r="V6" s="1">
        <f>((V5-1)/F5)+PRODUCT(F6:F14)</f>
        <v>8.0895040116052339</v>
      </c>
      <c r="W6" s="1">
        <f>((W5-1)/F5)+PRODUCT(F6:F24)</f>
        <v>13.036154839999362</v>
      </c>
      <c r="X6" s="1">
        <f>((X5-1)/F5)+PRODUCT(F6:F34)</f>
        <v>16.044661289022045</v>
      </c>
      <c r="Y6" s="2">
        <f>PRODUCT(F6:F15)</f>
        <v>0.61135177947342856</v>
      </c>
      <c r="Z6" s="2">
        <f>PRODUCT(F6:F25)</f>
        <v>0.37270155081689454</v>
      </c>
      <c r="AA6" s="2">
        <f>PRODUCT(F6:F35)</f>
        <v>0.22624760082132336</v>
      </c>
      <c r="AC6" s="7">
        <f>((($C$1*$C$3)/($AD$1*$AD$2))*V6)-(($C$1-$AD$1)/($AD$1*$AD$2))*(1-Y6)</f>
        <v>7.9097902229713517</v>
      </c>
      <c r="AD6" s="7">
        <f>((($C$1*$C$3)/($AD$1*$AD$2))*W6)-(($C$1-$AD$1)/($AD$1*$AD$2))*(1-Z6)</f>
        <v>12.746083351526625</v>
      </c>
      <c r="AE6" s="7">
        <f>((($C$1*$C$3)/($AD$1*$AD$2))*X6)-(($C$1-$AD$1)/($AD$1*$AD$2))*(1-AA6)</f>
        <v>15.686860567896604</v>
      </c>
      <c r="AF6" s="19">
        <f>((($C$1*$C$3)/($AD$1*$AD$2))*P6)-(($C$1-$AD$1)/($AD$1*$AD$2))</f>
        <v>19.733951573818956</v>
      </c>
      <c r="AH6" s="7">
        <f>((($C$1*$C$3)/($AI$1*$AI$2))*V6)-(($C$1-$AI$1)/($AI$1*$AI$2))*(1-Y6)</f>
        <v>7.9911461482368242</v>
      </c>
      <c r="AI6" s="7">
        <f>((($C$1*$C$3)/($AI$1*$AI$2))*W6)-(($C$1-$AI$1)/($AI$1*$AI$2))*(1-Z6)</f>
        <v>12.877397047294567</v>
      </c>
      <c r="AJ6" s="7">
        <f>((($C$1*$C$3)/($AI$1*$AI$2))*X6)-(($C$1-$AI$1)/($AI$1*$AI$2))*(1-AA6)</f>
        <v>15.848833463750815</v>
      </c>
      <c r="AK6" s="19">
        <f>((($C$1*$C$3)/($AI$1*$AI$2))*P6)-(($C$1-$AI$1)/($AI$1*$AI$2))</f>
        <v>19.94331187256612</v>
      </c>
      <c r="AM6" s="11">
        <f>(((1+$C$1)^(A6))-1)/$C$3</f>
        <v>2.1525000000000007</v>
      </c>
      <c r="AN6" s="11">
        <f>($C$3/$AD$2)*AM6</f>
        <v>2.1051069946395469</v>
      </c>
      <c r="AO6" s="11">
        <f>($C$3/$AI$2)*AM6</f>
        <v>2.1265624535108616</v>
      </c>
      <c r="AQ6" s="18"/>
      <c r="AR6" s="18"/>
    </row>
    <row r="7" spans="1:44" x14ac:dyDescent="0.25">
      <c r="A7" s="1">
        <v>3</v>
      </c>
      <c r="B7" s="1">
        <v>2</v>
      </c>
      <c r="C7" s="26">
        <v>9864817.1799999997</v>
      </c>
      <c r="D7" s="26">
        <f t="shared" si="0"/>
        <v>6412.1311670001596</v>
      </c>
      <c r="E7" s="25">
        <f t="shared" si="1"/>
        <v>6.5000000000003944E-2</v>
      </c>
      <c r="F7" s="1">
        <f>(C8/C7)/(1+$C$1)</f>
        <v>0.9517619047619047</v>
      </c>
      <c r="G7" s="1">
        <f>(1+$C$1)^(-A7)</f>
        <v>0.86383759853147601</v>
      </c>
      <c r="H7" s="1">
        <f>G7^2</f>
        <v>0.7462153966366275</v>
      </c>
      <c r="J7" s="1">
        <f>C8/$C$5</f>
        <v>0.9858405048833</v>
      </c>
      <c r="K7" s="1">
        <f>J7*G7</f>
        <v>0.85160609427344769</v>
      </c>
      <c r="L7" s="1">
        <f>1000*((C7-C8)/$C$5)</f>
        <v>0.64121311670001591</v>
      </c>
      <c r="M7" s="1">
        <f>L7*G7</f>
        <v>0.55390399887702479</v>
      </c>
      <c r="N7" s="1">
        <f t="shared" si="2"/>
        <v>0.47848310020691048</v>
      </c>
      <c r="P7" s="1">
        <f>(P6-1)/F6</f>
        <v>20.175067505936727</v>
      </c>
      <c r="Q7" s="1">
        <f>1000*(1-$C$3*P7)</f>
        <v>39.282499717298691</v>
      </c>
      <c r="R7" s="1">
        <f>(R6-$H$5*E6)/($H$5*(1-(E6/1000)))</f>
        <v>19.845475785940273</v>
      </c>
      <c r="S7" s="2">
        <f>($C$1/$C$2)*Q7</f>
        <v>40.256576695339255</v>
      </c>
      <c r="V7" s="2">
        <f>((V6-1)/F6)+PRODUCT(F7:F15)</f>
        <v>8.0934254663162708</v>
      </c>
      <c r="W7" s="2">
        <f>((W6-1)/F6)+PRODUCT(F7:F25)</f>
        <v>13.041427738153553</v>
      </c>
      <c r="X7" s="2">
        <f>((X6-1)/F6)+PRODUCT(F7:F35)</f>
        <v>16.049380257975454</v>
      </c>
      <c r="Y7" s="2">
        <f>PRODUCT(F7:F16)</f>
        <v>0.61180460091417876</v>
      </c>
      <c r="Z7" s="2">
        <f>PRODUCT(F7:F26)</f>
        <v>0.37266424596830372</v>
      </c>
      <c r="AA7" s="2">
        <f>PRODUCT(F7:F36)</f>
        <v>0.22616607586681992</v>
      </c>
      <c r="AC7" s="7">
        <f>((($C$1*$C$3)/($AD$1*$AD$2))*V7)-(($C$1-$AD$1)/($AD$1*$AD$2))*(1-Y7)</f>
        <v>7.9139236950865319</v>
      </c>
      <c r="AD7" s="7">
        <f>((($C$1*$C$3)/($AD$1*$AD$2))*W7)-(($C$1-$AD$1)/($AD$1*$AD$2))*(1-Z7)</f>
        <v>12.751339885489875</v>
      </c>
      <c r="AE7" s="7">
        <f>((($C$1*$C$3)/($AD$1*$AD$2))*X7)-(($C$1-$AD$1)/($AD$1*$AD$2))*(1-AA7)</f>
        <v>15.691542434494766</v>
      </c>
      <c r="AF7" s="19">
        <f>((($C$1*$C$3)/($AD$1*$AD$2))*P7)-(($C$1-$AD$1)/($AD$1*$AD$2))</f>
        <v>19.712534200975281</v>
      </c>
      <c r="AH7" s="7">
        <f>((($C$1*$C$3)/($AI$1*$AI$2))*V7)-(($C$1-$AI$1)/($AI$1*$AI$2))*(1-Y7)</f>
        <v>7.9951841873860863</v>
      </c>
      <c r="AI7" s="7">
        <f>((($C$1*$C$3)/($AI$1*$AI$2))*W7)-(($C$1-$AI$1)/($AI$1*$AI$2))*(1-Z7)</f>
        <v>12.882661173465822</v>
      </c>
      <c r="AJ7" s="7">
        <f>((($C$1*$C$3)/($AI$1*$AI$2))*X7)-(($C$1-$AI$1)/($AI$1*$AI$2))*(1-AA7)</f>
        <v>15.853532250272405</v>
      </c>
      <c r="AK7" s="19">
        <f>((($C$1*$C$3)/($AI$1*$AI$2))*P7)-(($C$1-$AI$1)/($AI$1*$AI$2))</f>
        <v>19.921895532346834</v>
      </c>
      <c r="AM7" s="11">
        <f>(((1+$C$1)^(A7))-1)/$C$3</f>
        <v>3.3101250000000029</v>
      </c>
      <c r="AN7" s="11">
        <f>($C$3/$AD$2)*AM7</f>
        <v>3.2372438051713051</v>
      </c>
      <c r="AO7" s="11">
        <f>($C$3/$AI$2)*AM7</f>
        <v>3.2702381144843877</v>
      </c>
      <c r="AQ7" s="18"/>
      <c r="AR7" s="18"/>
    </row>
    <row r="8" spans="1:44" x14ac:dyDescent="0.25">
      <c r="A8" s="1">
        <v>4</v>
      </c>
      <c r="B8" s="1">
        <v>3</v>
      </c>
      <c r="C8" s="26">
        <v>9858405.0488329995</v>
      </c>
      <c r="D8" s="26">
        <f t="shared" si="0"/>
        <v>4929.2025244161487</v>
      </c>
      <c r="E8" s="25">
        <f t="shared" si="1"/>
        <v>4.9999999999994493E-2</v>
      </c>
      <c r="F8" s="1">
        <f>(C9/C8)/(1+$C$1)</f>
        <v>0.95190476190476192</v>
      </c>
      <c r="G8" s="1">
        <f>(1+$C$1)^(-A8)</f>
        <v>0.82270247479188197</v>
      </c>
      <c r="H8" s="1">
        <f>G8^2</f>
        <v>0.67683936202868722</v>
      </c>
      <c r="J8" s="1">
        <f>C9/$C$5</f>
        <v>0.98534758463085836</v>
      </c>
      <c r="K8" s="1">
        <f>J8*G8</f>
        <v>0.81064789640601054</v>
      </c>
      <c r="L8" s="1">
        <f>1000*((C8-C9)/$C$5)</f>
        <v>0.49292025244161491</v>
      </c>
      <c r="M8" s="1">
        <f>L8*G8</f>
        <v>0.4055267115587558</v>
      </c>
      <c r="N8" s="1">
        <f t="shared" si="2"/>
        <v>0.33362782919360207</v>
      </c>
      <c r="P8" s="1">
        <f>(P7-1)/F7</f>
        <v>20.146916376878536</v>
      </c>
      <c r="Q8" s="1">
        <f>1000*(1-$C$3*P8)</f>
        <v>40.623029672450684</v>
      </c>
      <c r="R8" s="1">
        <f>(R7-$H$5*E7)/($H$5*(1-(E7/1000)))</f>
        <v>21.816055097580492</v>
      </c>
      <c r="S8" s="2">
        <f>($C$1/$C$2)*Q8</f>
        <v>41.630347390695782</v>
      </c>
      <c r="V8" s="2">
        <f>((V7-1)/F7)+PRODUCT(F8:F16)</f>
        <v>8.0957538105688425</v>
      </c>
      <c r="W8" s="2">
        <f>((W7-1)/F7)+PRODUCT(F8:F26)</f>
        <v>13.04327471189068</v>
      </c>
      <c r="X8" s="2">
        <f>((X7-1)/F7)+PRODUCT(F8:F36)</f>
        <v>16.049755991929143</v>
      </c>
      <c r="Y8" s="2">
        <f>PRODUCT(F8:F17)</f>
        <v>0.6120494819272031</v>
      </c>
      <c r="Z8" s="2">
        <f>PRODUCT(F8:F27)</f>
        <v>0.37251881238054407</v>
      </c>
      <c r="AA8" s="2">
        <f>PRODUCT(F8:F37)</f>
        <v>0.22601218290480518</v>
      </c>
      <c r="AC8" s="7">
        <f>((($C$1*$C$3)/($AD$1*$AD$2))*V8)-(($C$1-$AD$1)/($AD$1*$AD$2))*(1-Y8)</f>
        <v>7.9163667370054762</v>
      </c>
      <c r="AD8" s="7">
        <f>((($C$1*$C$3)/($AD$1*$AD$2))*W8)-(($C$1-$AD$1)/($AD$1*$AD$2))*(1-Z8)</f>
        <v>12.75311937716654</v>
      </c>
      <c r="AE8" s="7">
        <f>((($C$1*$C$3)/($AD$1*$AD$2))*X8)-(($C$1-$AD$1)/($AD$1*$AD$2))*(1-AA8)</f>
        <v>15.691846450171317</v>
      </c>
      <c r="AF8" s="19">
        <f>((($C$1*$C$3)/($AD$1*$AD$2))*P8)-(($C$1-$AD$1)/($AD$1*$AD$2))</f>
        <v>19.684377525828811</v>
      </c>
      <c r="AH8" s="7">
        <f>((($C$1*$C$3)/($AI$1*$AI$2))*V8)-(($C$1-$AI$1)/($AI$1*$AI$2))*(1-Y8)</f>
        <v>7.9975756101590125</v>
      </c>
      <c r="AI8" s="7">
        <f>((($C$1*$C$3)/($AI$1*$AI$2))*W8)-(($C$1-$AI$1)/($AI$1*$AI$2))*(1-Z8)</f>
        <v>12.884471165739006</v>
      </c>
      <c r="AJ8" s="7">
        <f>((($C$1*$C$3)/($AI$1*$AI$2))*X8)-(($C$1-$AI$1)/($AI$1*$AI$2))*(1-AA8)</f>
        <v>15.853868616790441</v>
      </c>
      <c r="AK8" s="19">
        <f>((($C$1*$C$3)/($AI$1*$AI$2))*P8)-(($C$1-$AI$1)/($AI$1*$AI$2))</f>
        <v>19.893740214755734</v>
      </c>
      <c r="AM8" s="11">
        <f>(((1+$C$1)^(A8))-1)/$C$3</f>
        <v>4.5256312500000009</v>
      </c>
      <c r="AN8" s="11">
        <f>($C$3/$AD$2)*AM8</f>
        <v>4.4259874562296471</v>
      </c>
      <c r="AO8" s="11">
        <f>($C$3/$AI$2)*AM8</f>
        <v>4.4710975585065853</v>
      </c>
      <c r="AQ8" s="18"/>
      <c r="AR8" s="18"/>
    </row>
    <row r="9" spans="1:44" x14ac:dyDescent="0.25">
      <c r="A9" s="1">
        <v>5</v>
      </c>
      <c r="B9" s="1">
        <v>4</v>
      </c>
      <c r="C9" s="26">
        <v>9853475.8463085834</v>
      </c>
      <c r="D9" s="26">
        <f t="shared" si="0"/>
        <v>3941.3903385233134</v>
      </c>
      <c r="E9" s="25">
        <f t="shared" si="1"/>
        <v>3.9999999999995595E-2</v>
      </c>
      <c r="F9" s="1">
        <f>(C10/C9)/(1+$C$1)</f>
        <v>0.95199999999999996</v>
      </c>
      <c r="G9" s="1">
        <f>(1+$C$1)^(-A9)</f>
        <v>0.78352616646845896</v>
      </c>
      <c r="H9" s="1">
        <f>G9^2</f>
        <v>0.61391325354075932</v>
      </c>
      <c r="J9" s="1">
        <f>C10/$C$5</f>
        <v>0.98495344559700604</v>
      </c>
      <c r="K9" s="1">
        <f>J9*G9</f>
        <v>0.77173679737852197</v>
      </c>
      <c r="L9" s="1">
        <f>1000*((C9-C10)/$C$5)</f>
        <v>0.39413903385233129</v>
      </c>
      <c r="M9" s="1">
        <f>L9*G9</f>
        <v>0.30881824624989929</v>
      </c>
      <c r="N9" s="1">
        <f t="shared" si="2"/>
        <v>0.24196717661969619</v>
      </c>
      <c r="P9" s="1">
        <f>(P8-1)/F8</f>
        <v>20.114319355400163</v>
      </c>
      <c r="Q9" s="1">
        <f>1000*(1-$C$3*P9)</f>
        <v>42.175268790468515</v>
      </c>
      <c r="R9" s="1">
        <f>(R8-$H$5*E8)/($H$5*(1-(E8/1000)))</f>
        <v>24.003400915128257</v>
      </c>
      <c r="S9" s="2">
        <f>($C$1/$C$2)*Q9</f>
        <v>43.221076940843858</v>
      </c>
      <c r="V9" s="2">
        <f>((V8-1)/F8)+PRODUCT(F9:F17)</f>
        <v>8.0972420781599279</v>
      </c>
      <c r="W9" s="2">
        <f>((W8-1)/F8)+PRODUCT(F9:F27)</f>
        <v>13.043104752861215</v>
      </c>
      <c r="X9" s="2">
        <f>((X8-1)/F8)+PRODUCT(F9:F37)</f>
        <v>16.047580373762528</v>
      </c>
      <c r="Y9" s="2">
        <f>PRODUCT(F9:F18)</f>
        <v>0.6121290881629714</v>
      </c>
      <c r="Z9" s="2">
        <f>PRODUCT(F9:F28)</f>
        <v>0.37231009748816457</v>
      </c>
      <c r="AA9" s="2">
        <f>PRODUCT(F9:F38)</f>
        <v>0.22581319268874089</v>
      </c>
      <c r="AC9" s="7">
        <f>((($C$1*$C$3)/($AD$1*$AD$2))*V9)-(($C$1-$AD$1)/($AD$1*$AD$2))*(1-Y9)</f>
        <v>7.9178924347493735</v>
      </c>
      <c r="AD9" s="7">
        <f>((($C$1*$C$3)/($AD$1*$AD$2))*W9)-(($C$1-$AD$1)/($AD$1*$AD$2))*(1-Z9)</f>
        <v>12.752852017482128</v>
      </c>
      <c r="AE9" s="7">
        <f>((($C$1*$C$3)/($AD$1*$AD$2))*X9)-(($C$1-$AD$1)/($AD$1*$AD$2))*(1-AA9)</f>
        <v>15.689577572851894</v>
      </c>
      <c r="AF9" s="19">
        <f>((($C$1*$C$3)/($AD$1*$AD$2))*P9)-(($C$1-$AD$1)/($AD$1*$AD$2))</f>
        <v>19.651774082371468</v>
      </c>
      <c r="AH9" s="7">
        <f>((($C$1*$C$3)/($AI$1*$AI$2))*V9)-(($C$1-$AI$1)/($AI$1*$AI$2))*(1-Y9)</f>
        <v>7.9990844922150064</v>
      </c>
      <c r="AI9" s="7">
        <f>((($C$1*$C$3)/($AI$1*$AI$2))*W9)-(($C$1-$AI$1)/($AI$1*$AI$2))*(1-Z9)</f>
        <v>12.884247714141122</v>
      </c>
      <c r="AJ9" s="7">
        <f>((($C$1*$C$3)/($AI$1*$AI$2))*X9)-(($C$1-$AI$1)/($AI$1*$AI$2))*(1-AA9)</f>
        <v>15.851641698845615</v>
      </c>
      <c r="AK9" s="19">
        <f>((($C$1*$C$3)/($AI$1*$AI$2))*P9)-(($C$1-$AI$1)/($AI$1*$AI$2))</f>
        <v>19.861138343251739</v>
      </c>
      <c r="AM9" s="11">
        <f>(((1+$C$1)^(A9))-1)/$C$3</f>
        <v>5.801912812500003</v>
      </c>
      <c r="AN9" s="11">
        <f>($C$3/$AD$2)*AM9</f>
        <v>5.6741682898409103</v>
      </c>
      <c r="AO9" s="11">
        <f>($C$3/$AI$2)*AM9</f>
        <v>5.7319999747298978</v>
      </c>
      <c r="AQ9" s="18"/>
      <c r="AR9" s="18"/>
    </row>
    <row r="10" spans="1:44" x14ac:dyDescent="0.25">
      <c r="A10" s="1">
        <v>6</v>
      </c>
      <c r="B10" s="1">
        <v>5</v>
      </c>
      <c r="C10" s="26">
        <v>9849534.4559700601</v>
      </c>
      <c r="D10" s="26">
        <f t="shared" si="0"/>
        <v>3644.327748708427</v>
      </c>
      <c r="E10" s="25">
        <f t="shared" si="1"/>
        <v>3.6999999999998145E-2</v>
      </c>
      <c r="F10" s="1">
        <f>(C11/C10)/(1+$C$1)</f>
        <v>0.95202857142857145</v>
      </c>
      <c r="G10" s="1">
        <f>(1+$C$1)^(-A10)</f>
        <v>0.74621539663662761</v>
      </c>
      <c r="H10" s="1">
        <f>G10^2</f>
        <v>0.5568374181775595</v>
      </c>
      <c r="J10" s="1">
        <f>C11/$C$5</f>
        <v>0.98458901282213518</v>
      </c>
      <c r="K10" s="1">
        <f>J10*G10</f>
        <v>0.73471548072713522</v>
      </c>
      <c r="L10" s="1">
        <f>1000*((C10-C11)/$C$5)</f>
        <v>0.36443277487084269</v>
      </c>
      <c r="M10" s="1">
        <f>L10*G10</f>
        <v>0.27194534764763267</v>
      </c>
      <c r="N10" s="1">
        <f t="shared" si="2"/>
        <v>0.20292980545836384</v>
      </c>
      <c r="P10" s="1">
        <f>(P9-1)/F9</f>
        <v>20.078066549790087</v>
      </c>
      <c r="Q10" s="1">
        <f>1000*(1-$C$3*P10)</f>
        <v>43.901592867138795</v>
      </c>
      <c r="R10" s="1">
        <f>(R9-$H$5*E9)/($H$5*(1-(E9/1000)))</f>
        <v>26.424806501188957</v>
      </c>
      <c r="S10" s="2">
        <f>($C$1/$C$2)*Q10</f>
        <v>44.990208184874248</v>
      </c>
      <c r="V10" s="2">
        <f>((V9-1)/F9)+PRODUCT(F10:F18)</f>
        <v>8.0980789562215332</v>
      </c>
      <c r="W10" s="2">
        <f>((W9-1)/F9)+PRODUCT(F10:F28)</f>
        <v>13.04140215372834</v>
      </c>
      <c r="X10" s="2">
        <f>((X9-1)/F9)+PRODUCT(F10:F38)</f>
        <v>16.043480637028644</v>
      </c>
      <c r="Y10" s="2">
        <f>PRODUCT(F10:F19)</f>
        <v>0.61204947953806021</v>
      </c>
      <c r="Z10" s="2">
        <f>PRODUCT(F10:F29)</f>
        <v>0.37205682531300249</v>
      </c>
      <c r="AA10" s="2">
        <f>PRODUCT(F10:F39)</f>
        <v>0.22557825299246598</v>
      </c>
      <c r="AC10" s="7">
        <f>((($C$1*$C$3)/($AD$1*$AD$2))*V10)-(($C$1-$AD$1)/($AD$1*$AD$2))*(1-Y10)</f>
        <v>7.9186923396233926</v>
      </c>
      <c r="AD10" s="7">
        <f>((($C$1*$C$3)/($AD$1*$AD$2))*W10)-(($C$1-$AD$1)/($AD$1*$AD$2))*(1-Z10)</f>
        <v>12.751030929417261</v>
      </c>
      <c r="AE10" s="7">
        <f>((($C$1*$C$3)/($AD$1*$AD$2))*X10)-(($C$1-$AD$1)/($AD$1*$AD$2))*(1-AA10)</f>
        <v>15.685367427171434</v>
      </c>
      <c r="AF10" s="19">
        <f>((($C$1*$C$3)/($AD$1*$AD$2))*P10)-(($C$1-$AD$1)/($AD$1*$AD$2))</f>
        <v>19.615514134551933</v>
      </c>
      <c r="AH10" s="7">
        <f>((($C$1*$C$3)/($AI$1*$AI$2))*V10)-(($C$1-$AI$1)/($AI$1*$AI$2))*(1-Y10)</f>
        <v>7.9999011011520116</v>
      </c>
      <c r="AI10" s="7">
        <f>((($C$1*$C$3)/($AI$1*$AI$2))*W10)-(($C$1-$AI$1)/($AI$1*$AI$2))*(1-Z10)</f>
        <v>12.882479979995241</v>
      </c>
      <c r="AJ10" s="7">
        <f>((($C$1*$C$3)/($AI$1*$AI$2))*X10)-(($C$1-$AI$1)/($AI$1*$AI$2))*(1-AA10)</f>
        <v>15.847481166735101</v>
      </c>
      <c r="AK10" s="19">
        <f>((($C$1*$C$3)/($AI$1*$AI$2))*P10)-(($C$1-$AI$1)/($AI$1*$AI$2))</f>
        <v>19.824880143681476</v>
      </c>
      <c r="AM10" s="11">
        <f>(((1+$C$1)^(A10))-1)/$C$3</f>
        <v>7.1420084531249994</v>
      </c>
      <c r="AN10" s="11">
        <f>($C$3/$AD$2)*AM10</f>
        <v>6.9847581651327308</v>
      </c>
      <c r="AO10" s="11">
        <f>($C$3/$AI$2)*AM10</f>
        <v>7.0559475117643702</v>
      </c>
      <c r="AQ10" s="18"/>
      <c r="AR10" s="18"/>
    </row>
    <row r="11" spans="1:44" x14ac:dyDescent="0.25">
      <c r="A11" s="1">
        <v>7</v>
      </c>
      <c r="B11" s="1">
        <v>6</v>
      </c>
      <c r="C11" s="26">
        <v>9845890.1282213517</v>
      </c>
      <c r="D11" s="26">
        <f t="shared" si="0"/>
        <v>3249.1437423136085</v>
      </c>
      <c r="E11" s="25">
        <f t="shared" si="1"/>
        <v>3.3000000000005247E-2</v>
      </c>
      <c r="F11" s="1">
        <f>(C12/C11)/(1+$C$1)</f>
        <v>0.95206666666666662</v>
      </c>
      <c r="G11" s="1">
        <f>(1+$C$1)^(-A11)</f>
        <v>0.71068133013012147</v>
      </c>
      <c r="H11" s="1">
        <f>G11^2</f>
        <v>0.50506795299551865</v>
      </c>
      <c r="J11" s="1">
        <f>C12/$C$5</f>
        <v>0.98426409844790386</v>
      </c>
      <c r="K11" s="1">
        <f>J11*G11</f>
        <v>0.69949811868428113</v>
      </c>
      <c r="L11" s="1">
        <f>1000*((C11-C12)/$C$5)</f>
        <v>0.32491437423136083</v>
      </c>
      <c r="M11" s="1">
        <f>L11*G11</f>
        <v>0.23091057965713957</v>
      </c>
      <c r="N11" s="1">
        <f t="shared" si="2"/>
        <v>0.16410383789185332</v>
      </c>
      <c r="P11" s="1">
        <f>(P10-1)/F10</f>
        <v>20.039384449525915</v>
      </c>
      <c r="Q11" s="1">
        <f>1000*(1-$C$3*P11)</f>
        <v>45.743597641623168</v>
      </c>
      <c r="R11" s="1">
        <f>(R10-$H$5*E10)/($H$5*(1-(E10/1000)))</f>
        <v>29.097425772314402</v>
      </c>
      <c r="S11" s="2">
        <f>($C$1/$C$2)*Q11</f>
        <v>46.877888628096059</v>
      </c>
      <c r="V11" s="2">
        <f>((V10-1)/F10)+PRODUCT(F11:F19)</f>
        <v>8.0986313511474979</v>
      </c>
      <c r="W11" s="2">
        <f>((W10-1)/F10)+PRODUCT(F11:F29)</f>
        <v>13.03895634183989</v>
      </c>
      <c r="X11" s="2">
        <f>((X10-1)/F10)+PRODUCT(F11:F39)</f>
        <v>16.038446059564205</v>
      </c>
      <c r="Y11" s="2">
        <f>PRODUCT(F11:F20)</f>
        <v>0.61174946428744381</v>
      </c>
      <c r="Z11" s="2">
        <f>PRODUCT(F11:F30)</f>
        <v>0.37178512330077956</v>
      </c>
      <c r="AA11" s="2">
        <f>PRODUCT(F11:F40)</f>
        <v>0.22532099859992935</v>
      </c>
      <c r="AC11" s="7">
        <f>((($C$1*$C$3)/($AD$1*$AD$2))*V11)-(($C$1-$AD$1)/($AD$1*$AD$2))*(1-Y11)</f>
        <v>7.9191048838569351</v>
      </c>
      <c r="AD11" s="7">
        <f>((($C$1*$C$3)/($AD$1*$AD$2))*W11)-(($C$1-$AD$1)/($AD$1*$AD$2))*(1-Z11)</f>
        <v>12.748457884508777</v>
      </c>
      <c r="AE11" s="7">
        <f>((($C$1*$C$3)/($AD$1*$AD$2))*X11)-(($C$1-$AD$1)/($AD$1*$AD$2))*(1-AA11)</f>
        <v>15.680211846601546</v>
      </c>
      <c r="AF11" s="19">
        <f>((($C$1*$C$3)/($AD$1*$AD$2))*P11)-(($C$1-$AD$1)/($AD$1*$AD$2))</f>
        <v>19.576824413480001</v>
      </c>
      <c r="AH11" s="7">
        <f>((($C$1*$C$3)/($AI$1*$AI$2))*V11)-(($C$1-$AI$1)/($AI$1*$AI$2))*(1-Y11)</f>
        <v>8.0003767222298201</v>
      </c>
      <c r="AI11" s="7">
        <f>((($C$1*$C$3)/($AI$1*$AI$2))*W11)-(($C$1-$AI$1)/($AI$1*$AI$2))*(1-Z11)</f>
        <v>12.879964201272276</v>
      </c>
      <c r="AJ11" s="7">
        <f>((($C$1*$C$3)/($AI$1*$AI$2))*X11)-(($C$1-$AI$1)/($AI$1*$AI$2))*(1-AA11)</f>
        <v>15.842379938361674</v>
      </c>
      <c r="AK11" s="19">
        <f>((($C$1*$C$3)/($AI$1*$AI$2))*P11)-(($C$1-$AI$1)/($AI$1*$AI$2))</f>
        <v>19.786192288008717</v>
      </c>
      <c r="AM11" s="11">
        <f>(((1+$C$1)^(A11))-1)/$C$3</f>
        <v>8.5491088757812559</v>
      </c>
      <c r="AN11" s="11">
        <f>($C$3/$AD$2)*AM11</f>
        <v>8.3608775341891519</v>
      </c>
      <c r="AO11" s="11">
        <f>($C$3/$AI$2)*AM11</f>
        <v>8.4460924256505763</v>
      </c>
      <c r="AQ11" s="18"/>
      <c r="AR11" s="18"/>
    </row>
    <row r="12" spans="1:44" x14ac:dyDescent="0.25">
      <c r="A12" s="1">
        <v>8</v>
      </c>
      <c r="B12" s="1">
        <v>7</v>
      </c>
      <c r="C12" s="26">
        <v>9842640.984479038</v>
      </c>
      <c r="D12" s="26">
        <f t="shared" si="0"/>
        <v>2952.7922953441739</v>
      </c>
      <c r="E12" s="25">
        <f t="shared" si="1"/>
        <v>3.0000000000007798E-2</v>
      </c>
      <c r="F12" s="1">
        <f>(C13/C12)/(1+$C$1)</f>
        <v>0.95209523809523799</v>
      </c>
      <c r="G12" s="1">
        <f>(1+$C$1)^(-A12)</f>
        <v>0.67683936202868722</v>
      </c>
      <c r="H12" s="1">
        <f>G12^2</f>
        <v>0.45811152199140032</v>
      </c>
      <c r="J12" s="1">
        <f>C13/$C$5</f>
        <v>0.98396881921836943</v>
      </c>
      <c r="K12" s="1">
        <f>J12*G12</f>
        <v>0.66598882785588187</v>
      </c>
      <c r="L12" s="1">
        <f>1000*((C12-C13)/$C$5)</f>
        <v>0.29527922953441738</v>
      </c>
      <c r="M12" s="1">
        <f>L12*G12</f>
        <v>0.19985660533839736</v>
      </c>
      <c r="N12" s="1">
        <f t="shared" si="2"/>
        <v>0.13527081725446</v>
      </c>
      <c r="P12" s="1">
        <f>(P11-1)/F11</f>
        <v>19.997952996491055</v>
      </c>
      <c r="Q12" s="1">
        <f>1000*(1-$C$3*P12)</f>
        <v>47.716523976616521</v>
      </c>
      <c r="R12" s="1">
        <f>(R11-$H$5*E11)/($H$5*(1-(E11/1000)))</f>
        <v>32.047969496970026</v>
      </c>
      <c r="S12" s="2">
        <f>($C$1/$C$2)*Q12</f>
        <v>48.899737056543685</v>
      </c>
      <c r="V12" s="2">
        <f>((V11-1)/F11)+PRODUCT(F12:F20)</f>
        <v>8.0985723850937692</v>
      </c>
      <c r="W12" s="2">
        <f>((W11-1)/F11)+PRODUCT(F12:F30)</f>
        <v>13.035580279890066</v>
      </c>
      <c r="X12" s="2">
        <f>((X11-1)/F11)+PRODUCT(F12:F40)</f>
        <v>16.032246052269592</v>
      </c>
      <c r="Y12" s="2">
        <f>PRODUCT(F12:F21)</f>
        <v>0.61140065198474014</v>
      </c>
      <c r="Z12" s="2">
        <f>PRODUCT(F12:F31)</f>
        <v>0.3714875970184659</v>
      </c>
      <c r="AA12" s="2">
        <f>PRODUCT(F12:F41)</f>
        <v>0.22503249251471341</v>
      </c>
      <c r="AC12" s="7">
        <f>((($C$1*$C$3)/($AD$1*$AD$2))*V12)-(($C$1-$AD$1)/($AD$1*$AD$2))*(1-Y12)</f>
        <v>7.9188831824496777</v>
      </c>
      <c r="AD12" s="7">
        <f>((($C$1*$C$3)/($AD$1*$AD$2))*W12)-(($C$1-$AD$1)/($AD$1*$AD$2))*(1-Z12)</f>
        <v>12.744942359040122</v>
      </c>
      <c r="AE12" s="7">
        <f>((($C$1*$C$3)/($AD$1*$AD$2))*X12)-(($C$1-$AD$1)/($AD$1*$AD$2))*(1-AA12)</f>
        <v>15.673876027433467</v>
      </c>
      <c r="AF12" s="19">
        <f>((($C$1*$C$3)/($AD$1*$AD$2))*P12)-(($C$1-$AD$1)/($AD$1*$AD$2))</f>
        <v>19.535384797984033</v>
      </c>
      <c r="AH12" s="7">
        <f>((($C$1*$C$3)/($AI$1*$AI$2))*V12)-(($C$1-$AI$1)/($AI$1*$AI$2))*(1-Y12)</f>
        <v>8.0002283908403768</v>
      </c>
      <c r="AI12" s="7">
        <f>((($C$1*$C$3)/($AI$1*$AI$2))*W12)-(($C$1-$AI$1)/($AI$1*$AI$2))*(1-Z12)</f>
        <v>12.876511418577859</v>
      </c>
      <c r="AJ12" s="7">
        <f>((($C$1*$C$3)/($AI$1*$AI$2))*X12)-(($C$1-$AI$1)/($AI$1*$AI$2))*(1-AA12)</f>
        <v>15.83610510089291</v>
      </c>
      <c r="AK12" s="19">
        <f>((($C$1*$C$3)/($AI$1*$AI$2))*P12)-(($C$1-$AI$1)/($AI$1*$AI$2))</f>
        <v>19.744754670496256</v>
      </c>
      <c r="AM12" s="11">
        <f>(((1+$C$1)^(A12))-1)/$C$3</f>
        <v>10.026564319570314</v>
      </c>
      <c r="AN12" s="11">
        <f>($C$3/$AD$2)*AM12</f>
        <v>9.8058028716983845</v>
      </c>
      <c r="AO12" s="11">
        <f>($C$3/$AI$2)*AM12</f>
        <v>9.9057445852310799</v>
      </c>
      <c r="AQ12" s="18"/>
      <c r="AR12" s="18"/>
    </row>
    <row r="13" spans="1:44" x14ac:dyDescent="0.25">
      <c r="A13" s="1">
        <v>9</v>
      </c>
      <c r="B13" s="1">
        <v>8</v>
      </c>
      <c r="C13" s="26">
        <v>9839688.1921836939</v>
      </c>
      <c r="D13" s="26">
        <f t="shared" si="0"/>
        <v>2656.7158118896186</v>
      </c>
      <c r="E13" s="25">
        <f t="shared" si="1"/>
        <v>2.6999999999999247E-2</v>
      </c>
      <c r="F13" s="1">
        <f>(C14/C13)/(1+$C$1)</f>
        <v>0.95212380952380948</v>
      </c>
      <c r="G13" s="1">
        <f>(1+$C$1)^(-A13)</f>
        <v>0.64460891621779726</v>
      </c>
      <c r="H13" s="1">
        <f>G13^2</f>
        <v>0.41552065486748319</v>
      </c>
      <c r="J13" s="1">
        <f>C14/$C$5</f>
        <v>0.98370314763718048</v>
      </c>
      <c r="K13" s="1">
        <f>J13*G13</f>
        <v>0.63410381987843867</v>
      </c>
      <c r="L13" s="1">
        <f>1000*((C13-C14)/$C$5)</f>
        <v>0.26567158118896184</v>
      </c>
      <c r="M13" s="1">
        <f>L13*G13</f>
        <v>0.17125427002008523</v>
      </c>
      <c r="N13" s="1">
        <f t="shared" si="2"/>
        <v>0.11039202939531714</v>
      </c>
      <c r="P13" s="1">
        <f>(P12-1)/F12</f>
        <v>19.953836797354818</v>
      </c>
      <c r="Q13" s="1">
        <f>1000*(1-$C$3*P13)</f>
        <v>49.817295364056321</v>
      </c>
      <c r="R13" s="1">
        <f>(R12-$H$5*E12)/($H$5*(1-(E12/1000)))</f>
        <v>35.303945488774112</v>
      </c>
      <c r="S13" s="2">
        <f>($C$1/$C$2)*Q13</f>
        <v>51.052600674858759</v>
      </c>
      <c r="V13" s="2">
        <f>((V12-1)/F12)+PRODUCT(F13:F21)</f>
        <v>8.0979010592502103</v>
      </c>
      <c r="W13" s="2">
        <f>((W12-1)/F12)+PRODUCT(F13:F31)</f>
        <v>13.031330669954947</v>
      </c>
      <c r="X13" s="2">
        <f>((X12-1)/F12)+PRODUCT(F13:F41)</f>
        <v>16.024949957010627</v>
      </c>
      <c r="Y13" s="2">
        <f>PRODUCT(F13:F22)</f>
        <v>0.61101535398458973</v>
      </c>
      <c r="Z13" s="2">
        <f>PRODUCT(F13:F32)</f>
        <v>0.37117173780323559</v>
      </c>
      <c r="AA13" s="2">
        <f>PRODUCT(F13:F42)</f>
        <v>0.22471059948250768</v>
      </c>
      <c r="AC13" s="7">
        <f>((($C$1*$C$3)/($AD$1*$AD$2))*V13)-(($C$1-$AD$1)/($AD$1*$AD$2))*(1-Y13)</f>
        <v>7.9180319797403804</v>
      </c>
      <c r="AD13" s="7">
        <f>((($C$1*$C$3)/($AD$1*$AD$2))*W13)-(($C$1-$AD$1)/($AD$1*$AD$2))*(1-Z13)</f>
        <v>12.740544561027187</v>
      </c>
      <c r="AE13" s="7">
        <f>((($C$1*$C$3)/($AD$1*$AD$2))*X13)-(($C$1-$AD$1)/($AD$1*$AD$2))*(1-AA13)</f>
        <v>15.666428329080889</v>
      </c>
      <c r="AF13" s="19">
        <f>((($C$1*$C$3)/($AD$1*$AD$2))*P13)-(($C$1-$AD$1)/($AD$1*$AD$2))</f>
        <v>19.491259907461586</v>
      </c>
      <c r="AH13" s="7">
        <f>((($C$1*$C$3)/($AI$1*$AI$2))*V13)-(($C$1-$AI$1)/($AI$1*$AI$2))*(1-Y13)</f>
        <v>7.9994582618710579</v>
      </c>
      <c r="AI13" s="7">
        <f>((($C$1*$C$3)/($AI$1*$AI$2))*W13)-(($C$1-$AI$1)/($AI$1*$AI$2))*(1-Z13)</f>
        <v>12.872180261508699</v>
      </c>
      <c r="AJ13" s="7">
        <f>((($C$1*$C$3)/($AI$1*$AI$2))*X13)-(($C$1-$AI$1)/($AI$1*$AI$2))*(1-AA13)</f>
        <v>15.828725459515677</v>
      </c>
      <c r="AK13" s="19">
        <f>((($C$1*$C$3)/($AI$1*$AI$2))*P13)-(($C$1-$AI$1)/($AI$1*$AI$2))</f>
        <v>19.700631907426065</v>
      </c>
      <c r="AM13" s="11">
        <f>(((1+$C$1)^(A13))-1)/$C$3</f>
        <v>11.577892535548832</v>
      </c>
      <c r="AN13" s="11">
        <f>($C$3/$AD$2)*AM13</f>
        <v>11.322974476083084</v>
      </c>
      <c r="AO13" s="11">
        <f>($C$3/$AI$2)*AM13</f>
        <v>11.438379352790617</v>
      </c>
      <c r="AQ13" s="18"/>
      <c r="AR13" s="18"/>
    </row>
    <row r="14" spans="1:44" x14ac:dyDescent="0.25">
      <c r="A14" s="1">
        <v>10</v>
      </c>
      <c r="B14" s="1">
        <v>9</v>
      </c>
      <c r="C14" s="26">
        <v>9837031.4763718043</v>
      </c>
      <c r="D14" s="26">
        <f t="shared" si="0"/>
        <v>2262.5172395650297</v>
      </c>
      <c r="E14" s="25">
        <f t="shared" si="1"/>
        <v>2.2999999999995246E-2</v>
      </c>
      <c r="F14" s="1">
        <f>(C15/C14)/(1+$C$1)</f>
        <v>0.95216190476190476</v>
      </c>
      <c r="G14" s="1">
        <f>(1+$C$1)^(-A14)</f>
        <v>0.61391325354075932</v>
      </c>
      <c r="H14" s="1">
        <f>G14^2</f>
        <v>0.37688948287300061</v>
      </c>
      <c r="J14" s="1">
        <f>C15/$C$5</f>
        <v>0.98347689591322396</v>
      </c>
      <c r="K14" s="1">
        <f>J14*G14</f>
        <v>0.60376950095225401</v>
      </c>
      <c r="L14" s="1">
        <f>1000*((C14-C15)/$C$5)</f>
        <v>0.22625172395650298</v>
      </c>
      <c r="M14" s="1">
        <f>L14*G14</f>
        <v>0.13889893197334249</v>
      </c>
      <c r="N14" s="1">
        <f t="shared" si="2"/>
        <v>8.5271895241091286E-2</v>
      </c>
      <c r="P14" s="1">
        <f>(P13-1)/F13</f>
        <v>19.906903501167875</v>
      </c>
      <c r="Q14" s="1">
        <f>1000*(1-$C$3*P14)</f>
        <v>52.0522142301012</v>
      </c>
      <c r="R14" s="1">
        <f>(R13-$H$5*E13)/($H$5*(1-(E13/1000)))</f>
        <v>38.896650110926458</v>
      </c>
      <c r="S14" s="2">
        <f>($C$1/$C$2)*Q14</f>
        <v>53.342938188669685</v>
      </c>
      <c r="V14" s="2">
        <f>((V13-1)/F13)+PRODUCT(F14:F22)</f>
        <v>8.0965483019380642</v>
      </c>
      <c r="W14" s="2">
        <f>((W13-1)/F13)+PRODUCT(F14:F32)</f>
        <v>13.026144587184632</v>
      </c>
      <c r="X14" s="2">
        <f>((X13-1)/F13)+PRODUCT(F14:F42)</f>
        <v>16.016468030686077</v>
      </c>
      <c r="Y14" s="2">
        <f>PRODUCT(F14:F23)</f>
        <v>0.61059363952743684</v>
      </c>
      <c r="Z14" s="2">
        <f>PRODUCT(F14:F33)</f>
        <v>0.37083388030030878</v>
      </c>
      <c r="AA14" s="2">
        <f>PRODUCT(F14:F43)</f>
        <v>0.22435321313501663</v>
      </c>
      <c r="AC14" s="7">
        <f>((($C$1*$C$3)/($AD$1*$AD$2))*V14)-(($C$1-$AD$1)/($AD$1*$AD$2))*(1-Y14)</f>
        <v>7.9164822227436122</v>
      </c>
      <c r="AD14" s="7">
        <f>((($C$1*$C$3)/($AD$1*$AD$2))*W14)-(($C$1-$AD$1)/($AD$1*$AD$2))*(1-Z14)</f>
        <v>12.735199843305775</v>
      </c>
      <c r="AE14" s="7">
        <f>((($C$1*$C$3)/($AD$1*$AD$2))*X14)-(($C$1-$AD$1)/($AD$1*$AD$2))*(1-AA14)</f>
        <v>15.657778008124478</v>
      </c>
      <c r="AF14" s="19">
        <f>((($C$1*$C$3)/($AD$1*$AD$2))*P14)-(($C$1-$AD$1)/($AD$1*$AD$2))</f>
        <v>19.444317364888704</v>
      </c>
      <c r="AH14" s="7">
        <f>((($C$1*$C$3)/($AI$1*$AI$2))*V14)-(($C$1-$AI$1)/($AI$1*$AI$2))*(1-Y14)</f>
        <v>7.997997271103694</v>
      </c>
      <c r="AI14" s="7">
        <f>((($C$1*$C$3)/($AI$1*$AI$2))*W14)-(($C$1-$AI$1)/($AI$1*$AI$2))*(1-Z14)</f>
        <v>12.866906856884723</v>
      </c>
      <c r="AJ14" s="7">
        <f>((($C$1*$C$3)/($AI$1*$AI$2))*X14)-(($C$1-$AI$1)/($AI$1*$AI$2))*(1-AA14)</f>
        <v>15.820150718179804</v>
      </c>
      <c r="AK14" s="19">
        <f>((($C$1*$C$3)/($AI$1*$AI$2))*P14)-(($C$1-$AI$1)/($AI$1*$AI$2))</f>
        <v>19.653691628156661</v>
      </c>
      <c r="AM14" s="11">
        <f>(((1+$C$1)^(A14))-1)/$C$3</f>
        <v>13.206787162326274</v>
      </c>
      <c r="AN14" s="11">
        <f>($C$3/$AD$2)*AM14</f>
        <v>12.916004660687017</v>
      </c>
      <c r="AO14" s="11">
        <f>($C$3/$AI$2)*AM14</f>
        <v>13.04764585872813</v>
      </c>
      <c r="AQ14" s="18"/>
      <c r="AR14" s="18"/>
    </row>
    <row r="15" spans="1:44" x14ac:dyDescent="0.25">
      <c r="A15" s="1">
        <v>11</v>
      </c>
      <c r="B15" s="1">
        <v>10</v>
      </c>
      <c r="C15" s="26">
        <v>9834768.9591322392</v>
      </c>
      <c r="D15" s="26">
        <f t="shared" si="0"/>
        <v>1966.9537918269634</v>
      </c>
      <c r="E15" s="25">
        <f t="shared" si="1"/>
        <v>2.00000000000089E-2</v>
      </c>
      <c r="F15" s="1">
        <f>(C16/C15)/(1+$C$1)</f>
        <v>0.95219047619047603</v>
      </c>
      <c r="G15" s="1">
        <f>(1+$C$1)^(-A15)</f>
        <v>0.5846792890864374</v>
      </c>
      <c r="H15" s="1">
        <f>G15^2</f>
        <v>0.34184987108662185</v>
      </c>
      <c r="J15" s="1">
        <f>C16/$C$5</f>
        <v>0.98328020053404119</v>
      </c>
      <c r="K15" s="1">
        <f>J15*G15</f>
        <v>0.57490356862101277</v>
      </c>
      <c r="L15" s="1">
        <f>1000*((C15-C16)/$C$5)</f>
        <v>0.19669537918269636</v>
      </c>
      <c r="M15" s="1">
        <f>L15*G15</f>
        <v>0.11500371446712615</v>
      </c>
      <c r="N15" s="1">
        <f t="shared" si="2"/>
        <v>6.7240290016938958E-2</v>
      </c>
      <c r="P15" s="1">
        <f>(P14-1)/F14</f>
        <v>19.856815743847353</v>
      </c>
      <c r="Q15" s="1">
        <f>1000*(1-$C$3*P15)</f>
        <v>54.437345531078485</v>
      </c>
      <c r="R15" s="1">
        <f>(R14-$H$5*E14)/($H$5*(1-(E14/1000)))</f>
        <v>42.861542562775377</v>
      </c>
      <c r="S15" s="2">
        <f>($C$1/$C$2)*Q15</f>
        <v>55.787212912458806</v>
      </c>
      <c r="V15" s="2">
        <f>((V14-1)/F14)+PRODUCT(F15:F23)</f>
        <v>8.0943607415093233</v>
      </c>
      <c r="W15" s="2">
        <f>((W14-1)/F14)+PRODUCT(F15:F33)</f>
        <v>13.019821949907668</v>
      </c>
      <c r="X15" s="2">
        <f>((X14-1)/F14)+PRODUCT(F15:F43)</f>
        <v>16.006543811088697</v>
      </c>
      <c r="Y15" s="2">
        <f>PRODUCT(F15:F24)</f>
        <v>0.61012948160507408</v>
      </c>
      <c r="Z15" s="2">
        <f>PRODUCT(F15:F34)</f>
        <v>0.37046667030051172</v>
      </c>
      <c r="AA15" s="2">
        <f>PRODUCT(F15:F44)</f>
        <v>0.22395601659256303</v>
      </c>
      <c r="AC15" s="7">
        <f>((($C$1*$C$3)/($AD$1*$AD$2))*V15)-(($C$1-$AD$1)/($AD$1*$AD$2))*(1-Y15)</f>
        <v>7.9140776979477696</v>
      </c>
      <c r="AD15" s="7">
        <f>((($C$1*$C$3)/($AD$1*$AD$2))*W15)-(($C$1-$AD$1)/($AD$1*$AD$2))*(1-Z15)</f>
        <v>12.728704653988537</v>
      </c>
      <c r="AE15" s="7">
        <f>((($C$1*$C$3)/($AD$1*$AD$2))*X15)-(($C$1-$AD$1)/($AD$1*$AD$2))*(1-AA15)</f>
        <v>15.64766653797207</v>
      </c>
      <c r="AF15" s="19">
        <f>((($C$1*$C$3)/($AD$1*$AD$2))*P15)-(($C$1-$AD$1)/($AD$1*$AD$2))</f>
        <v>19.394219739718007</v>
      </c>
      <c r="AH15" s="7">
        <f>((($C$1*$C$3)/($AI$1*$AI$2))*V15)-(($C$1-$AI$1)/($AI$1*$AI$2))*(1-Y15)</f>
        <v>7.9956904801091033</v>
      </c>
      <c r="AI15" s="7">
        <f>((($C$1*$C$3)/($AI$1*$AI$2))*W15)-(($C$1-$AI$1)/($AI$1*$AI$2))*(1-Z15)</f>
        <v>12.860489209309369</v>
      </c>
      <c r="AJ15" s="7">
        <f>((($C$1*$C$3)/($AI$1*$AI$2))*X15)-(($C$1-$AI$1)/($AI$1*$AI$2))*(1-AA15)</f>
        <v>15.810123270648356</v>
      </c>
      <c r="AK15" s="19">
        <f>((($C$1*$C$3)/($AI$1*$AI$2))*P15)-(($C$1-$AI$1)/($AI$1*$AI$2))</f>
        <v>19.603596418409651</v>
      </c>
      <c r="AM15" s="11">
        <f>(((1+$C$1)^(A15))-1)/$C$3</f>
        <v>14.91712652044259</v>
      </c>
      <c r="AN15" s="11">
        <f>($C$3/$AD$2)*AM15</f>
        <v>14.588686354521149</v>
      </c>
      <c r="AO15" s="11">
        <f>($C$3/$AI$2)*AM15</f>
        <v>14.737375689962519</v>
      </c>
      <c r="AQ15" s="18"/>
      <c r="AR15" s="18"/>
    </row>
    <row r="16" spans="1:44" x14ac:dyDescent="0.25">
      <c r="A16" s="1">
        <v>12</v>
      </c>
      <c r="B16" s="1">
        <v>11</v>
      </c>
      <c r="C16" s="26">
        <v>9832802.0053404123</v>
      </c>
      <c r="D16" s="26">
        <f t="shared" si="0"/>
        <v>1868.2323810141534</v>
      </c>
      <c r="E16" s="25">
        <f t="shared" si="1"/>
        <v>1.8999999999991246E-2</v>
      </c>
      <c r="F16" s="1">
        <f>(C17/C16)/(1+$C$1)</f>
        <v>0.95220000000000005</v>
      </c>
      <c r="G16" s="1">
        <f>(1+$C$1)^(-A16)</f>
        <v>0.5568374181775595</v>
      </c>
      <c r="H16" s="1">
        <f>G16^2</f>
        <v>0.31006791028265024</v>
      </c>
      <c r="J16" s="1">
        <f>C17/$C$5</f>
        <v>0.98309337729593982</v>
      </c>
      <c r="K16" s="1">
        <f>J16*G16</f>
        <v>0.54742317804092855</v>
      </c>
      <c r="L16" s="1">
        <f>1000*((C16-C17)/$C$5)</f>
        <v>0.18682323810141535</v>
      </c>
      <c r="M16" s="1">
        <f>L16*G16</f>
        <v>0.10403016955996358</v>
      </c>
      <c r="N16" s="1">
        <f t="shared" si="2"/>
        <v>5.7927891030343862E-2</v>
      </c>
      <c r="P16" s="1">
        <f>(P15-1)/F15</f>
        <v>19.803617254490621</v>
      </c>
      <c r="Q16" s="1">
        <f>1000*(1-$C$3*P16)</f>
        <v>56.970606929018118</v>
      </c>
      <c r="R16" s="1">
        <f>(R15-$H$5*E15)/($H$5*(1-(E15/1000)))</f>
        <v>47.235795391367674</v>
      </c>
      <c r="S16" s="2">
        <f>($C$1/$C$2)*Q16</f>
        <v>58.383290873113388</v>
      </c>
      <c r="V16" s="2">
        <f>((V15-1)/F15)+PRODUCT(F16:F24)</f>
        <v>8.0913330008702928</v>
      </c>
      <c r="W16" s="2">
        <f>((W15-1)/F15)+PRODUCT(F16:F34)</f>
        <v>13.012405532325056</v>
      </c>
      <c r="X16" s="2">
        <f>((X15-1)/F15)+PRODUCT(F16:F44)</f>
        <v>15.995223863838094</v>
      </c>
      <c r="Y16" s="2">
        <f>PRODUCT(F16:F25)</f>
        <v>0.60963517786422572</v>
      </c>
      <c r="Z16" s="2">
        <f>PRODUCT(F16:F35)</f>
        <v>0.37007760248313271</v>
      </c>
      <c r="AA16" s="2">
        <f>PRODUCT(F16:F45)</f>
        <v>0.22351473498355384</v>
      </c>
      <c r="AC16" s="7">
        <f>((($C$1*$C$3)/($AD$1*$AD$2))*V16)-(($C$1-$AD$1)/($AD$1*$AD$2))*(1-Y16)</f>
        <v>7.9108187641506271</v>
      </c>
      <c r="AD16" s="7">
        <f>((($C$1*$C$3)/($AD$1*$AD$2))*W16)-(($C$1-$AD$1)/($AD$1*$AD$2))*(1-Z16)</f>
        <v>12.721105272031465</v>
      </c>
      <c r="AE16" s="7">
        <f>((($C$1*$C$3)/($AD$1*$AD$2))*X16)-(($C$1-$AD$1)/($AD$1*$AD$2))*(1-AA16)</f>
        <v>15.636138499155333</v>
      </c>
      <c r="AF16" s="19">
        <f>((($C$1*$C$3)/($AD$1*$AD$2))*P16)-(($C$1-$AD$1)/($AD$1*$AD$2))</f>
        <v>19.341010769661992</v>
      </c>
      <c r="AH16" s="7">
        <f>((($C$1*$C$3)/($AI$1*$AI$2))*V16)-(($C$1-$AI$1)/($AI$1*$AI$2))*(1-Y16)</f>
        <v>7.99253566132806</v>
      </c>
      <c r="AI16" s="7">
        <f>((($C$1*$C$3)/($AI$1*$AI$2))*W16)-(($C$1-$AI$1)/($AI$1*$AI$2))*(1-Z16)</f>
        <v>12.852972019288138</v>
      </c>
      <c r="AJ16" s="7">
        <f>((($C$1*$C$3)/($AI$1*$AI$2))*X16)-(($C$1-$AI$1)/($AI$1*$AI$2))*(1-AA16)</f>
        <v>15.798688594359357</v>
      </c>
      <c r="AK16" s="19">
        <f>((($C$1*$C$3)/($AI$1*$AI$2))*P16)-(($C$1-$AI$1)/($AI$1*$AI$2))</f>
        <v>19.550390013788743</v>
      </c>
      <c r="AM16" s="11">
        <f>(((1+$C$1)^(A16))-1)/$C$3</f>
        <v>16.712982846464715</v>
      </c>
      <c r="AN16" s="11">
        <f>($C$3/$AD$2)*AM16</f>
        <v>16.345002133046982</v>
      </c>
      <c r="AO16" s="11">
        <f>($C$3/$AI$2)*AM16</f>
        <v>16.511592012758623</v>
      </c>
      <c r="AQ16" s="18"/>
      <c r="AR16" s="18"/>
    </row>
    <row r="17" spans="1:44" x14ac:dyDescent="0.25">
      <c r="A17" s="1">
        <v>13</v>
      </c>
      <c r="B17" s="1">
        <v>12</v>
      </c>
      <c r="C17" s="26">
        <v>9830933.7729593981</v>
      </c>
      <c r="D17" s="26">
        <f t="shared" si="0"/>
        <v>2457.7334432397038</v>
      </c>
      <c r="E17" s="25">
        <f t="shared" si="1"/>
        <v>2.4999999999997247E-2</v>
      </c>
      <c r="F17" s="1">
        <f>(C18/C17)/(1+$C$1)</f>
        <v>0.95214285714285718</v>
      </c>
      <c r="G17" s="1">
        <f>(1+$C$1)^(-A17)</f>
        <v>0.53032135064529462</v>
      </c>
      <c r="H17" s="1">
        <f>G17^2</f>
        <v>0.28124073495024954</v>
      </c>
      <c r="J17" s="1">
        <f>C18/$C$5</f>
        <v>0.98284760395161586</v>
      </c>
      <c r="K17" s="1">
        <f>J17*G17</f>
        <v>0.52122506880611252</v>
      </c>
      <c r="L17" s="1">
        <f>1000*((C17-C18)/$C$5)</f>
        <v>0.24577334432397041</v>
      </c>
      <c r="M17" s="1">
        <f>L17*G17</f>
        <v>0.13033885191449904</v>
      </c>
      <c r="N17" s="1">
        <f t="shared" si="2"/>
        <v>6.9121475988854181E-2</v>
      </c>
      <c r="P17" s="1">
        <f>(P16-1)/F16</f>
        <v>19.747550151743983</v>
      </c>
      <c r="Q17" s="1">
        <f>1000*(1-$C$3*P17)</f>
        <v>59.640468964572314</v>
      </c>
      <c r="R17" s="1">
        <f>(R16-$H$5*E16)/($H$5*(1-(E16/1000)))</f>
        <v>52.059453548600295</v>
      </c>
      <c r="S17" s="2">
        <f>($C$1/$C$2)*Q17</f>
        <v>61.119356718559871</v>
      </c>
      <c r="V17" s="2">
        <f>((V16-1)/F16)+PRODUCT(F17:F25)</f>
        <v>8.0875532227835727</v>
      </c>
      <c r="W17" s="2">
        <f>((W16-1)/F16)+PRODUCT(F17:F35)</f>
        <v>13.004078066381211</v>
      </c>
      <c r="X17" s="2">
        <f>((X16-1)/F16)+PRODUCT(F17:F45)</f>
        <v>15.982712244089107</v>
      </c>
      <c r="Y17" s="2">
        <f>PRODUCT(F17:F26)</f>
        <v>0.60912298699855527</v>
      </c>
      <c r="Z17" s="2">
        <f>PRODUCT(F17:F36)</f>
        <v>0.3696704397594836</v>
      </c>
      <c r="AA17" s="2">
        <f>PRODUCT(F17:F46)</f>
        <v>0.22303185140811005</v>
      </c>
      <c r="AC17" s="7">
        <f>((($C$1*$C$3)/($AD$1*$AD$2))*V17)-(($C$1-$AD$1)/($AD$1*$AD$2))*(1-Y17)</f>
        <v>7.9067993002588022</v>
      </c>
      <c r="AD17" s="7">
        <f>((($C$1*$C$3)/($AD$1*$AD$2))*W17)-(($C$1-$AD$1)/($AD$1*$AD$2))*(1-Z17)</f>
        <v>12.712586220807522</v>
      </c>
      <c r="AE17" s="7">
        <f>((($C$1*$C$3)/($AD$1*$AD$2))*X17)-(($C$1-$AD$1)/($AD$1*$AD$2))*(1-AA17)</f>
        <v>15.623399145416387</v>
      </c>
      <c r="AF17" s="19">
        <f>((($C$1*$C$3)/($AD$1*$AD$2))*P17)-(($C$1-$AD$1)/($AD$1*$AD$2))</f>
        <v>19.284932621067043</v>
      </c>
      <c r="AH17" s="7">
        <f>((($C$1*$C$3)/($AI$1*$AI$2))*V17)-(($C$1-$AI$1)/($AI$1*$AI$2))*(1-Y17)</f>
        <v>7.9886241109934542</v>
      </c>
      <c r="AI17" s="7">
        <f>((($C$1*$C$3)/($AI$1*$AI$2))*W17)-(($C$1-$AI$1)/($AI$1*$AI$2))*(1-Z17)</f>
        <v>12.844539009912829</v>
      </c>
      <c r="AJ17" s="7">
        <f>((($C$1*$C$3)/($AI$1*$AI$2))*X17)-(($C$1-$AI$1)/($AI$1*$AI$2))*(1-AA17)</f>
        <v>15.786051410933588</v>
      </c>
      <c r="AK17" s="19">
        <f>((($C$1*$C$3)/($AI$1*$AI$2))*P17)-(($C$1-$AI$1)/($AI$1*$AI$2))</f>
        <v>19.494314568964437</v>
      </c>
      <c r="AM17" s="11">
        <f>(((1+$C$1)^(A17))-1)/$C$3</f>
        <v>18.598631988787957</v>
      </c>
      <c r="AN17" s="11">
        <f>($C$3/$AD$2)*AM17</f>
        <v>18.189133700499116</v>
      </c>
      <c r="AO17" s="11">
        <f>($C$3/$AI$2)*AM17</f>
        <v>18.374519151694539</v>
      </c>
      <c r="AQ17" s="18"/>
      <c r="AR17" s="18"/>
    </row>
    <row r="18" spans="1:44" x14ac:dyDescent="0.25">
      <c r="A18" s="1">
        <v>14</v>
      </c>
      <c r="B18" s="1">
        <v>13</v>
      </c>
      <c r="C18" s="26">
        <v>9828476.0395161584</v>
      </c>
      <c r="D18" s="26">
        <f t="shared" si="0"/>
        <v>3636.5361346211284</v>
      </c>
      <c r="E18" s="25">
        <f t="shared" si="1"/>
        <v>3.6999999999998145E-2</v>
      </c>
      <c r="F18" s="1">
        <f>(C19/C18)/(1+$C$1)</f>
        <v>0.95202857142857145</v>
      </c>
      <c r="G18" s="1">
        <f>(1+$C$1)^(-A18)</f>
        <v>0.50506795299551888</v>
      </c>
      <c r="H18" s="1">
        <f>G18^2</f>
        <v>0.25509363714308364</v>
      </c>
      <c r="J18" s="1">
        <f>C19/$C$5</f>
        <v>0.98248395033815372</v>
      </c>
      <c r="K18" s="1">
        <f>J18*G18</f>
        <v>0.49622115764824232</v>
      </c>
      <c r="L18" s="1">
        <f>1000*((C18-C19)/$C$5)</f>
        <v>0.36365361346211283</v>
      </c>
      <c r="M18" s="1">
        <f>L18*G18</f>
        <v>0.18366978615073298</v>
      </c>
      <c r="N18" s="1">
        <f t="shared" si="2"/>
        <v>9.2765722918275409E-2</v>
      </c>
      <c r="P18" s="1">
        <f>(P17-1)/F17</f>
        <v>19.689850121861646</v>
      </c>
      <c r="Q18" s="1">
        <f>1000*(1-$C$3*P18)</f>
        <v>62.388089435159721</v>
      </c>
      <c r="R18" s="1">
        <f>(R17-$H$5*E17)/($H$5*(1-(E17/1000)))</f>
        <v>57.371981836877751</v>
      </c>
      <c r="S18" s="2">
        <f>($C$1/$C$2)*Q18</f>
        <v>63.935109152847481</v>
      </c>
      <c r="V18" s="2">
        <f>((V17-1)/F17)+PRODUCT(F18:F26)</f>
        <v>8.0835309029969835</v>
      </c>
      <c r="W18" s="2">
        <f>((W17-1)/F17)+PRODUCT(F18:F36)</f>
        <v>12.995684852660894</v>
      </c>
      <c r="X18" s="2">
        <f>((X17-1)/F17)+PRODUCT(F18:F46)</f>
        <v>15.970023806223633</v>
      </c>
      <c r="Y18" s="2">
        <f>PRODUCT(F18:F27)</f>
        <v>0.60864165950695337</v>
      </c>
      <c r="Z18" s="2">
        <f>PRODUCT(F18:F37)</f>
        <v>0.36927109584856554</v>
      </c>
      <c r="AA18" s="2">
        <f>PRODUCT(F18:F47)</f>
        <v>0.22252321162695418</v>
      </c>
      <c r="AC18" s="7">
        <f>((($C$1*$C$3)/($AD$1*$AD$2))*V18)-(($C$1-$AD$1)/($AD$1*$AD$2))*(1-Y18)</f>
        <v>7.9025516448951869</v>
      </c>
      <c r="AD18" s="7">
        <f>((($C$1*$C$3)/($AD$1*$AD$2))*W18)-(($C$1-$AD$1)/($AD$1*$AD$2))*(1-Z18)</f>
        <v>12.7040050563929</v>
      </c>
      <c r="AE18" s="7">
        <f>((($C$1*$C$3)/($AD$1*$AD$2))*X18)-(($C$1-$AD$1)/($AD$1*$AD$2))*(1-AA18)</f>
        <v>15.610470923249281</v>
      </c>
      <c r="AF18" s="19">
        <f>((($C$1*$C$3)/($AD$1*$AD$2))*P18)-(($C$1-$AD$1)/($AD$1*$AD$2))</f>
        <v>19.227221223631425</v>
      </c>
      <c r="AH18" s="7">
        <f>((($C$1*$C$3)/($AI$1*$AI$2))*V18)-(($C$1-$AI$1)/($AI$1*$AI$2))*(1-Y18)</f>
        <v>7.9844778892587005</v>
      </c>
      <c r="AI18" s="7">
        <f>((($C$1*$C$3)/($AI$1*$AI$2))*W18)-(($C$1-$AI$1)/($AI$1*$AI$2))*(1-Z18)</f>
        <v>12.836042245953333</v>
      </c>
      <c r="AJ18" s="7">
        <f>((($C$1*$C$3)/($AI$1*$AI$2))*X18)-(($C$1-$AI$1)/($AI$1*$AI$2))*(1-AA18)</f>
        <v>15.773230785018733</v>
      </c>
      <c r="AK18" s="19">
        <f>((($C$1*$C$3)/($AI$1*$AI$2))*P18)-(($C$1-$AI$1)/($AI$1*$AI$2))</f>
        <v>19.436605954045476</v>
      </c>
      <c r="AM18" s="11">
        <f>(((1+$C$1)^(A18))-1)/$C$3</f>
        <v>20.578563588227347</v>
      </c>
      <c r="AN18" s="11">
        <f>($C$3/$AD$2)*AM18</f>
        <v>20.12547184632384</v>
      </c>
      <c r="AO18" s="11">
        <f>($C$3/$AI$2)*AM18</f>
        <v>20.330592647577241</v>
      </c>
      <c r="AQ18" s="18"/>
      <c r="AR18" s="18"/>
    </row>
    <row r="19" spans="1:44" x14ac:dyDescent="0.25">
      <c r="A19" s="1">
        <v>15</v>
      </c>
      <c r="B19" s="1">
        <v>14</v>
      </c>
      <c r="C19" s="26">
        <v>9824839.5033815373</v>
      </c>
      <c r="D19" s="26">
        <f t="shared" si="0"/>
        <v>5207.1649367921054</v>
      </c>
      <c r="E19" s="25">
        <f t="shared" si="1"/>
        <v>5.3000000000003045E-2</v>
      </c>
      <c r="F19" s="1">
        <f>(C20/C19)/(1+$C$1)</f>
        <v>0.95187619047619043</v>
      </c>
      <c r="G19" s="1">
        <f>(1+$C$1)^(-A19)</f>
        <v>0.48101709809097021</v>
      </c>
      <c r="H19" s="1">
        <f>G19^2</f>
        <v>0.23137744865585805</v>
      </c>
      <c r="J19" s="1">
        <f>C20/$C$5</f>
        <v>0.98196323384447448</v>
      </c>
      <c r="K19" s="1">
        <f>J19*G19</f>
        <v>0.47234110517589389</v>
      </c>
      <c r="L19" s="1">
        <f>1000*((C19-C20)/$C$5)</f>
        <v>0.52071649367921058</v>
      </c>
      <c r="M19" s="1">
        <f>L19*G19</f>
        <v>0.25047353671767891</v>
      </c>
      <c r="N19" s="1">
        <f t="shared" si="2"/>
        <v>0.12048205378051997</v>
      </c>
      <c r="P19" s="1">
        <f>(P18-1)/F18</f>
        <v>19.631606322293976</v>
      </c>
      <c r="Q19" s="1">
        <f>1000*(1-$C$3*P19)</f>
        <v>65.161603700286889</v>
      </c>
      <c r="R19" s="1">
        <f>(R18-$H$5*E18)/($H$5*(1-(E18/1000)))</f>
        <v>63.21794903927217</v>
      </c>
      <c r="S19" s="2">
        <f>($C$1/$C$2)*Q19</f>
        <v>66.777397462736815</v>
      </c>
      <c r="V19" s="2">
        <f>((V18-1)/F18)+PRODUCT(F19:F27)</f>
        <v>8.0797707057902759</v>
      </c>
      <c r="W19" s="2">
        <f>((W18-1)/F18)+PRODUCT(F19:F37)</f>
        <v>12.988009309379404</v>
      </c>
      <c r="X19" s="2">
        <f>((X18-1)/F18)+PRODUCT(F19:F47)</f>
        <v>15.958078857920546</v>
      </c>
      <c r="Y19" s="2">
        <f>PRODUCT(F19:F28)</f>
        <v>0.60822154131816375</v>
      </c>
      <c r="Z19" s="2">
        <f>PRODUCT(F19:F38)</f>
        <v>0.36889799399407242</v>
      </c>
      <c r="AA19" s="2">
        <f>PRODUCT(F19:F48)</f>
        <v>0.22200231457983968</v>
      </c>
      <c r="AC19" s="7">
        <f>((($C$1*$C$3)/($AD$1*$AD$2))*V19)-(($C$1-$AD$1)/($AD$1*$AD$2))*(1-Y19)</f>
        <v>7.8985947183831797</v>
      </c>
      <c r="AD19" s="7">
        <f>((($C$1*$C$3)/($AD$1*$AD$2))*W19)-(($C$1-$AD$1)/($AD$1*$AD$2))*(1-Z19)</f>
        <v>12.696153945936004</v>
      </c>
      <c r="AE19" s="7">
        <f>((($C$1*$C$3)/($AD$1*$AD$2))*X19)-(($C$1-$AD$1)/($AD$1*$AD$2))*(1-AA19)</f>
        <v>15.598280619007481</v>
      </c>
      <c r="AF19" s="19">
        <f>((($C$1*$C$3)/($AD$1*$AD$2))*P19)-(($C$1-$AD$1)/($AD$1*$AD$2))</f>
        <v>19.16896594938175</v>
      </c>
      <c r="AH19" s="7">
        <f>((($C$1*$C$3)/($AI$1*$AI$2))*V19)-(($C$1-$AI$1)/($AI$1*$AI$2))*(1-Y19)</f>
        <v>7.9806095093221687</v>
      </c>
      <c r="AI19" s="7">
        <f>((($C$1*$C$3)/($AI$1*$AI$2))*W19)-(($C$1-$AI$1)/($AI$1*$AI$2))*(1-Z19)</f>
        <v>12.82826998173948</v>
      </c>
      <c r="AJ19" s="7">
        <f>((($C$1*$C$3)/($AI$1*$AI$2))*X19)-(($C$1-$AI$1)/($AI$1*$AI$2))*(1-AA19)</f>
        <v>15.761150619298112</v>
      </c>
      <c r="AK19" s="19">
        <f>((($C$1*$C$3)/($AI$1*$AI$2))*P19)-(($C$1-$AI$1)/($AI$1*$AI$2))</f>
        <v>19.378353488535112</v>
      </c>
      <c r="AM19" s="11">
        <f>(((1+$C$1)^(A19))-1)/$C$3</f>
        <v>22.657491767638728</v>
      </c>
      <c r="AN19" s="11">
        <f>($C$3/$AD$2)*AM19</f>
        <v>22.158626899439824</v>
      </c>
      <c r="AO19" s="11">
        <f>($C$3/$AI$2)*AM19</f>
        <v>22.384469818254097</v>
      </c>
      <c r="AQ19" s="18"/>
      <c r="AR19" s="18"/>
    </row>
    <row r="20" spans="1:44" x14ac:dyDescent="0.25">
      <c r="A20" s="1">
        <v>16</v>
      </c>
      <c r="B20" s="1">
        <v>15</v>
      </c>
      <c r="C20" s="26">
        <v>9819632.3384447452</v>
      </c>
      <c r="D20" s="26">
        <f t="shared" si="0"/>
        <v>8444.8838110622019</v>
      </c>
      <c r="E20" s="25">
        <f t="shared" si="1"/>
        <v>8.599999999999719E-2</v>
      </c>
      <c r="F20" s="1">
        <f>(C21/C20)/(1+$C$1)</f>
        <v>0.95156190476190472</v>
      </c>
      <c r="G20" s="1">
        <f>(1+$C$1)^(-A20)</f>
        <v>0.45811152199140021</v>
      </c>
      <c r="H20" s="1">
        <f>G20^2</f>
        <v>0.20986616658127716</v>
      </c>
      <c r="J20" s="1">
        <f>C21/$C$5</f>
        <v>0.9811187454633683</v>
      </c>
      <c r="K20" s="1">
        <f>J20*G20</f>
        <v>0.44946180173851685</v>
      </c>
      <c r="L20" s="1">
        <f>1000*((C20-C21)/$C$5)</f>
        <v>0.84448838110622015</v>
      </c>
      <c r="M20" s="1">
        <f>L20*G20</f>
        <v>0.38686985757262415</v>
      </c>
      <c r="N20" s="1">
        <f t="shared" si="2"/>
        <v>0.17722953926519106</v>
      </c>
      <c r="P20" s="1">
        <f>(P19-1)/F19</f>
        <v>19.57356062554021</v>
      </c>
      <c r="Q20" s="1">
        <f>1000*(1-$C$3*P20)</f>
        <v>67.925684498085232</v>
      </c>
      <c r="R20" s="1">
        <f>(R19-$H$5*E19)/($H$5*(1-(E19/1000)))</f>
        <v>69.648480185247394</v>
      </c>
      <c r="S20" s="2">
        <f>($C$1/$C$2)*Q20</f>
        <v>69.610018386289781</v>
      </c>
      <c r="V20" s="2">
        <f>((V19-1)/F19)+PRODUCT(F20:F28)</f>
        <v>8.0766724958866813</v>
      </c>
      <c r="W20" s="2">
        <f>((W19-1)/F19)+PRODUCT(F20:F38)</f>
        <v>12.981632933997169</v>
      </c>
      <c r="X20" s="2">
        <f>((X19-1)/F19)+PRODUCT(F20:F48)</f>
        <v>15.947537425961164</v>
      </c>
      <c r="Y20" s="2">
        <f>PRODUCT(F20:F29)</f>
        <v>0.60788684207984245</v>
      </c>
      <c r="Z20" s="2">
        <f>PRODUCT(F20:F39)</f>
        <v>0.36856211880568801</v>
      </c>
      <c r="AA20" s="2">
        <f>PRODUCT(F20:F49)</f>
        <v>0.22147811128968756</v>
      </c>
      <c r="AC20" s="7">
        <f>((($C$1*$C$3)/($AD$1*$AD$2))*V20)-(($C$1-$AD$1)/($AD$1*$AD$2))*(1-Y20)</f>
        <v>7.8953397582186335</v>
      </c>
      <c r="AD20" s="7">
        <f>((($C$1*$C$3)/($AD$1*$AD$2))*W20)-(($C$1-$AD$1)/($AD$1*$AD$2))*(1-Z20)</f>
        <v>12.689619625867303</v>
      </c>
      <c r="AE20" s="7">
        <f>((($C$1*$C$3)/($AD$1*$AD$2))*X20)-(($C$1-$AD$1)/($AD$1*$AD$2))*(1-AA20)</f>
        <v>15.587492565228958</v>
      </c>
      <c r="AF20" s="19">
        <f>((($C$1*$C$3)/($AD$1*$AD$2))*P20)-(($C$1-$AD$1)/($AD$1*$AD$2))</f>
        <v>19.110908816974455</v>
      </c>
      <c r="AH20" s="7">
        <f>((($C$1*$C$3)/($AI$1*$AI$2))*V20)-(($C$1-$AI$1)/($AI$1*$AI$2))*(1-Y20)</f>
        <v>7.9774250972786094</v>
      </c>
      <c r="AI20" s="7">
        <f>((($C$1*$C$3)/($AI$1*$AI$2))*W20)-(($C$1-$AI$1)/($AI$1*$AI$2))*(1-Z20)</f>
        <v>12.821806615220046</v>
      </c>
      <c r="AJ20" s="7">
        <f>((($C$1*$C$3)/($AI$1*$AI$2))*X20)-(($C$1-$AI$1)/($AI$1*$AI$2))*(1-AA20)</f>
        <v>15.750473331773984</v>
      </c>
      <c r="AK20" s="19">
        <f>((($C$1*$C$3)/($AI$1*$AI$2))*P20)-(($C$1-$AI$1)/($AI$1*$AI$2))</f>
        <v>19.320299155313847</v>
      </c>
      <c r="AM20" s="11">
        <f>(((1+$C$1)^(A20))-1)/$C$3</f>
        <v>24.84036635602066</v>
      </c>
      <c r="AN20" s="11">
        <f>($C$3/$AD$2)*AM20</f>
        <v>24.29343970521159</v>
      </c>
      <c r="AO20" s="11">
        <f>($C$3/$AI$2)*AM20</f>
        <v>24.541040847464778</v>
      </c>
      <c r="AQ20" s="18"/>
      <c r="AR20" s="18"/>
    </row>
    <row r="21" spans="1:44" x14ac:dyDescent="0.25">
      <c r="A21" s="1">
        <v>17</v>
      </c>
      <c r="B21" s="1">
        <v>16</v>
      </c>
      <c r="C21" s="26">
        <v>9811187.454633683</v>
      </c>
      <c r="D21" s="26">
        <f t="shared" si="0"/>
        <v>8830.0687091704458</v>
      </c>
      <c r="E21" s="25">
        <f t="shared" si="1"/>
        <v>9.000000000000119E-2</v>
      </c>
      <c r="F21" s="1">
        <f>(C22/C21)/(1+$C$1)</f>
        <v>0.95152380952380944</v>
      </c>
      <c r="G21" s="1">
        <f>(1+$C$1)^(-A21)</f>
        <v>0.43629668761085727</v>
      </c>
      <c r="H21" s="1">
        <f>G21^2</f>
        <v>0.19035479962020599</v>
      </c>
      <c r="J21" s="1">
        <f>C22/$C$5</f>
        <v>0.98023573859245128</v>
      </c>
      <c r="K21" s="1">
        <f>J21*G21</f>
        <v>0.42767360582566866</v>
      </c>
      <c r="L21" s="1">
        <f>1000*((C21-C22)/$C$5)</f>
        <v>0.88300687091704466</v>
      </c>
      <c r="M21" s="1">
        <f>L21*G21</f>
        <v>0.38525297291873439</v>
      </c>
      <c r="N21" s="1">
        <f t="shared" si="2"/>
        <v>0.16808459597667913</v>
      </c>
      <c r="P21" s="1">
        <f>(P20-1)/F20</f>
        <v>19.519025018332989</v>
      </c>
      <c r="Q21" s="1">
        <f>1000*(1-$C$3*P21)</f>
        <v>70.522618174619581</v>
      </c>
      <c r="R21" s="1">
        <f>(R20-$H$5*E20)/($H$5*(1-(E20/1000)))</f>
        <v>76.708046296216736</v>
      </c>
      <c r="S21" s="2">
        <f>($C$1/$C$2)*Q21</f>
        <v>72.271347488930289</v>
      </c>
      <c r="V21" s="2">
        <f>((V20-1)/F20)+PRODUCT(F21:F29)</f>
        <v>8.0757324347587431</v>
      </c>
      <c r="W21" s="2">
        <f>((W20-1)/F20)+PRODUCT(F21:F39)</f>
        <v>12.978866630745442</v>
      </c>
      <c r="X21" s="2">
        <f>((X20-1)/F20)+PRODUCT(F21:F49)</f>
        <v>15.941175725237098</v>
      </c>
      <c r="Y21" s="2">
        <f>PRODUCT(F21:F30)</f>
        <v>0.60774082366190385</v>
      </c>
      <c r="Z21" s="2">
        <f>PRODUCT(F21:F40)</f>
        <v>0.36832234722490481</v>
      </c>
      <c r="AA21" s="2">
        <f>PRODUCT(F21:F50)</f>
        <v>0.22098378998518958</v>
      </c>
      <c r="AC21" s="7">
        <f>((($C$1*$C$3)/($AD$1*$AD$2))*V21)-(($C$1-$AD$1)/($AD$1*$AD$2))*(1-Y21)</f>
        <v>7.8943313931251256</v>
      </c>
      <c r="AD21" s="7">
        <f>((($C$1*$C$3)/($AD$1*$AD$2))*W21)-(($C$1-$AD$1)/($AD$1*$AD$2))*(1-Z21)</f>
        <v>12.686740922257485</v>
      </c>
      <c r="AE21" s="7">
        <f>((($C$1*$C$3)/($AD$1*$AD$2))*X21)-(($C$1-$AD$1)/($AD$1*$AD$2))*(1-AA21)</f>
        <v>15.580899006325653</v>
      </c>
      <c r="AF21" s="19">
        <f>((($C$1*$C$3)/($AD$1*$AD$2))*P21)-(($C$1-$AD$1)/($AD$1*$AD$2))</f>
        <v>19.056362465640728</v>
      </c>
      <c r="AH21" s="7">
        <f>((($C$1*$C$3)/($AI$1*$AI$2))*V21)-(($C$1-$AI$1)/($AI$1*$AI$2))*(1-Y21)</f>
        <v>7.9764474901929443</v>
      </c>
      <c r="AI21" s="7">
        <f>((($C$1*$C$3)/($AI$1*$AI$2))*W21)-(($C$1-$AI$1)/($AI$1*$AI$2))*(1-Z21)</f>
        <v>12.818978477187706</v>
      </c>
      <c r="AJ21" s="7">
        <f>((($C$1*$C$3)/($AI$1*$AI$2))*X21)-(($C$1-$AI$1)/($AI$1*$AI$2))*(1-AA21)</f>
        <v>15.743984052357353</v>
      </c>
      <c r="AK21" s="19">
        <f>((($C$1*$C$3)/($AI$1*$AI$2))*P21)-(($C$1-$AI$1)/($AI$1*$AI$2))</f>
        <v>19.265755433896182</v>
      </c>
      <c r="AM21" s="11">
        <f>(((1+$C$1)^(A21))-1)/$C$3</f>
        <v>27.132384673821697</v>
      </c>
      <c r="AN21" s="11">
        <f>($C$3/$AD$2)*AM21</f>
        <v>26.534993151271955</v>
      </c>
      <c r="AO21" s="11">
        <f>($C$3/$AI$2)*AM21</f>
        <v>26.805440428136002</v>
      </c>
      <c r="AQ21" s="18"/>
      <c r="AR21" s="18"/>
    </row>
    <row r="22" spans="1:44" x14ac:dyDescent="0.25">
      <c r="A22" s="1">
        <v>18</v>
      </c>
      <c r="B22" s="1">
        <v>17</v>
      </c>
      <c r="C22" s="26">
        <v>9802357.3859245125</v>
      </c>
      <c r="D22" s="26">
        <f t="shared" si="0"/>
        <v>9116.1923689097166</v>
      </c>
      <c r="E22" s="25">
        <f t="shared" si="1"/>
        <v>9.2999999999998639E-2</v>
      </c>
      <c r="F22" s="1">
        <f>(C23/C22)/(1+$C$1)</f>
        <v>0.95149523809523806</v>
      </c>
      <c r="G22" s="1">
        <f>(1+$C$1)^(-A22)</f>
        <v>0.41552065486748313</v>
      </c>
      <c r="H22" s="1">
        <f>G22^2</f>
        <v>0.17265741462150203</v>
      </c>
      <c r="J22" s="1">
        <f>C23/$C$5</f>
        <v>0.9793241193555603</v>
      </c>
      <c r="K22" s="1">
        <f>J22*G22</f>
        <v>0.40692939940214362</v>
      </c>
      <c r="L22" s="1">
        <f>1000*((C22-C23)/$C$5)</f>
        <v>0.91161923689097168</v>
      </c>
      <c r="M22" s="1">
        <f>L22*G22</f>
        <v>0.37879662230273181</v>
      </c>
      <c r="N22" s="1">
        <f t="shared" si="2"/>
        <v>0.15739782056082177</v>
      </c>
      <c r="P22" s="1">
        <f>(P21-1)/F21</f>
        <v>19.462492512510899</v>
      </c>
      <c r="Q22" s="1">
        <f>1000*(1-$C$3*P22)</f>
        <v>73.214642261385848</v>
      </c>
      <c r="R22" s="1">
        <f>(R21-$H$5*E21)/($H$5*(1-(E21/1000)))</f>
        <v>84.488224981827329</v>
      </c>
      <c r="S22" s="2">
        <f>($C$1/$C$2)*Q22</f>
        <v>75.03012493167239</v>
      </c>
      <c r="V22" s="2">
        <f>((V21-1)/F21)+PRODUCT(F22:F30)</f>
        <v>8.074914344251507</v>
      </c>
      <c r="W22" s="2">
        <f>((W21-1)/F21)+PRODUCT(F22:F40)</f>
        <v>12.976227031196943</v>
      </c>
      <c r="X22" s="2">
        <f>((X21-1)/F21)+PRODUCT(F22:F50)</f>
        <v>15.934608638758286</v>
      </c>
      <c r="Y22" s="2">
        <f>PRODUCT(F22:F31)</f>
        <v>0.60760091735678712</v>
      </c>
      <c r="Z22" s="2">
        <f>PRODUCT(F22:F41)</f>
        <v>0.36806060278838232</v>
      </c>
      <c r="AA22" s="2">
        <f>PRODUCT(F22:F51)</f>
        <v>0.22045295113425933</v>
      </c>
      <c r="AC22" s="7">
        <f>((($C$1*$C$3)/($AD$1*$AD$2))*V22)-(($C$1-$AD$1)/($AD$1*$AD$2))*(1-Y22)</f>
        <v>7.8934478740315468</v>
      </c>
      <c r="AD22" s="7">
        <f>((($C$1*$C$3)/($AD$1*$AD$2))*W22)-(($C$1-$AD$1)/($AD$1*$AD$2))*(1-Z22)</f>
        <v>12.68397869679953</v>
      </c>
      <c r="AE22" s="7">
        <f>((($C$1*$C$3)/($AD$1*$AD$2))*X22)-(($C$1-$AD$1)/($AD$1*$AD$2))*(1-AA22)</f>
        <v>15.574082985476036</v>
      </c>
      <c r="AF22" s="19">
        <f>((($C$1*$C$3)/($AD$1*$AD$2))*P22)-(($C$1-$AD$1)/($AD$1*$AD$2))</f>
        <v>18.999818822280698</v>
      </c>
      <c r="AH22" s="7">
        <f>((($C$1*$C$3)/($AI$1*$AI$2))*V22)-(($C$1-$AI$1)/($AI$1*$AI$2))*(1-Y22)</f>
        <v>7.9755934376386506</v>
      </c>
      <c r="AI22" s="7">
        <f>((($C$1*$C$3)/($AI$1*$AI$2))*W22)-(($C$1-$AI$1)/($AI$1*$AI$2))*(1-Z22)</f>
        <v>12.816271432841232</v>
      </c>
      <c r="AJ22" s="7">
        <f>((($C$1*$C$3)/($AI$1*$AI$2))*X22)-(($C$1-$AI$1)/($AI$1*$AI$2))*(1-AA22)</f>
        <v>15.737280001789657</v>
      </c>
      <c r="AK22" s="19">
        <f>((($C$1*$C$3)/($AI$1*$AI$2))*P22)-(($C$1-$AI$1)/($AI$1*$AI$2))</f>
        <v>19.209214516750318</v>
      </c>
      <c r="AM22" s="11">
        <f>(((1+$C$1)^(A22))-1)/$C$3</f>
        <v>29.539003907512782</v>
      </c>
      <c r="AN22" s="11">
        <f>($C$3/$AD$2)*AM22</f>
        <v>28.888624269635329</v>
      </c>
      <c r="AO22" s="11">
        <f>($C$3/$AI$2)*AM22</f>
        <v>29.183059987840782</v>
      </c>
      <c r="AQ22" s="18"/>
      <c r="AR22" s="18"/>
    </row>
    <row r="23" spans="1:44" x14ac:dyDescent="0.25">
      <c r="A23" s="1">
        <v>19</v>
      </c>
      <c r="B23" s="1">
        <v>18</v>
      </c>
      <c r="C23" s="26">
        <v>9793241.1935556028</v>
      </c>
      <c r="D23" s="26">
        <f t="shared" si="0"/>
        <v>9401.5115458127111</v>
      </c>
      <c r="E23" s="25">
        <f t="shared" si="1"/>
        <v>9.5999999999996088E-2</v>
      </c>
      <c r="F23" s="1">
        <f>(C24/C23)/(1+$C$1)</f>
        <v>0.95146666666666668</v>
      </c>
      <c r="G23" s="1">
        <f>(1+$C$1)^(-A23)</f>
        <v>0.39573395701665059</v>
      </c>
      <c r="H23" s="1">
        <f>G23^2</f>
        <v>0.15660536473605627</v>
      </c>
      <c r="J23" s="1">
        <f>C24/$C$5</f>
        <v>0.97838396820097906</v>
      </c>
      <c r="K23" s="1">
        <f>J23*G23</f>
        <v>0.38717975921782627</v>
      </c>
      <c r="L23" s="1">
        <f>1000*((C23-C24)/$C$5)</f>
        <v>0.94015115458127119</v>
      </c>
      <c r="M23" s="1">
        <f>L23*G23</f>
        <v>0.3720497365962192</v>
      </c>
      <c r="N23" s="1">
        <f t="shared" si="2"/>
        <v>0.1472327144702244</v>
      </c>
      <c r="P23" s="1">
        <f>(P22-1)/F22</f>
        <v>19.403662544302644</v>
      </c>
      <c r="Q23" s="1">
        <f>1000*(1-$C$3*P23)</f>
        <v>76.016069318921794</v>
      </c>
      <c r="R23" s="1">
        <f>(R22-$H$5*E22)/($H$5*(1-(E22/1000)))</f>
        <v>93.063922987302462</v>
      </c>
      <c r="S23" s="2">
        <f>($C$1/$C$2)*Q23</f>
        <v>77.901018179548672</v>
      </c>
      <c r="V23" s="2">
        <f>((V22-1)/F22)+PRODUCT(F23:F31)</f>
        <v>8.0741499841739905</v>
      </c>
      <c r="W23" s="2">
        <f>((W22-1)/F22)+PRODUCT(F23:F41)</f>
        <v>12.973567433397653</v>
      </c>
      <c r="X23" s="2">
        <f>((X22-1)/F22)+PRODUCT(F23:F51)</f>
        <v>15.92762736283461</v>
      </c>
      <c r="Y23" s="2">
        <f>PRODUCT(F23:F32)</f>
        <v>0.60746712072410036</v>
      </c>
      <c r="Z23" s="2">
        <f>PRODUCT(F23:F42)</f>
        <v>0.36776588021415768</v>
      </c>
      <c r="AA23" s="2">
        <f>PRODUCT(F23:F52)</f>
        <v>0.2198792399098716</v>
      </c>
      <c r="AC23" s="7">
        <f>((($C$1*$C$3)/($AD$1*$AD$2))*V23)-(($C$1-$AD$1)/($AD$1*$AD$2))*(1-Y23)</f>
        <v>7.8926209461643735</v>
      </c>
      <c r="AD23" s="7">
        <f>((($C$1*$C$3)/($AD$1*$AD$2))*W23)-(($C$1-$AD$1)/($AD$1*$AD$2))*(1-Z23)</f>
        <v>12.681181084585194</v>
      </c>
      <c r="AE23" s="7">
        <f>((($C$1*$C$3)/($AD$1*$AD$2))*X23)-(($C$1-$AD$1)/($AD$1*$AD$2))*(1-AA23)</f>
        <v>15.566832693275549</v>
      </c>
      <c r="AF23" s="19">
        <f>((($C$1*$C$3)/($AD$1*$AD$2))*P23)-(($C$1-$AD$1)/($AD$1*$AD$2))</f>
        <v>18.940977263908639</v>
      </c>
      <c r="AH23" s="7">
        <f>((($C$1*$C$3)/($AI$1*$AI$2))*V23)-(($C$1-$AI$1)/($AI$1*$AI$2))*(1-Y23)</f>
        <v>7.974794688646301</v>
      </c>
      <c r="AI23" s="7">
        <f>((($C$1*$C$3)/($AI$1*$AI$2))*W23)-(($C$1-$AI$1)/($AI$1*$AI$2))*(1-Z23)</f>
        <v>12.813535939134646</v>
      </c>
      <c r="AJ23" s="7">
        <f>((($C$1*$C$3)/($AI$1*$AI$2))*X23)-(($C$1-$AI$1)/($AI$1*$AI$2))*(1-AA23)</f>
        <v>15.730150717373428</v>
      </c>
      <c r="AK23" s="19">
        <f>((($C$1*$C$3)/($AI$1*$AI$2))*P23)-(($C$1-$AI$1)/($AI$1*$AI$2))</f>
        <v>19.150375795384868</v>
      </c>
      <c r="AM23" s="11">
        <f>(((1+$C$1)^(A23))-1)/$C$3</f>
        <v>32.065954102888419</v>
      </c>
      <c r="AN23" s="11">
        <f>($C$3/$AD$2)*AM23</f>
        <v>31.359936943916875</v>
      </c>
      <c r="AO23" s="11">
        <f>($C$3/$AI$2)*AM23</f>
        <v>31.6795605255308</v>
      </c>
      <c r="AQ23" s="18"/>
      <c r="AR23" s="18"/>
    </row>
    <row r="24" spans="1:44" x14ac:dyDescent="0.25">
      <c r="A24" s="1">
        <v>20</v>
      </c>
      <c r="B24" s="1">
        <v>19</v>
      </c>
      <c r="C24" s="26">
        <v>9783839.6820097901</v>
      </c>
      <c r="D24" s="26">
        <f t="shared" si="0"/>
        <v>9686.0012851897627</v>
      </c>
      <c r="E24" s="25">
        <f t="shared" si="1"/>
        <v>9.900000000000464E-2</v>
      </c>
      <c r="F24" s="1">
        <f>(C25/C24)/(1+$C$1)</f>
        <v>0.95143809523809519</v>
      </c>
      <c r="G24" s="1">
        <f>(1+$C$1)^(-A24)</f>
        <v>0.37688948287300061</v>
      </c>
      <c r="H24" s="1">
        <f>G24^2</f>
        <v>0.14204568230027784</v>
      </c>
      <c r="J24" s="1">
        <f>C25/$C$5</f>
        <v>0.97741536807245999</v>
      </c>
      <c r="K24" s="1">
        <f>J24*G24</f>
        <v>0.36837757262495302</v>
      </c>
      <c r="L24" s="1">
        <f>1000*((C24-C25)/$C$5)</f>
        <v>0.96860012851897626</v>
      </c>
      <c r="M24" s="1">
        <f>L24*G24</f>
        <v>0.36505520154823889</v>
      </c>
      <c r="N24" s="1">
        <f t="shared" si="2"/>
        <v>0.13758546613161479</v>
      </c>
      <c r="P24" s="1">
        <f>(P23-1)/F23</f>
        <v>19.342414389331534</v>
      </c>
      <c r="Q24" s="1">
        <f>1000*(1-$C$3*P24)</f>
        <v>78.932648127069911</v>
      </c>
      <c r="R24" s="1">
        <f>(R23-$H$5*E23)/($H$5*(1-(E23/1000)))</f>
        <v>102.51681670790494</v>
      </c>
      <c r="S24" s="2">
        <f>($C$1/$C$2)*Q24</f>
        <v>80.889918563261048</v>
      </c>
      <c r="V24" s="2">
        <f>((V23-1)/F23)+PRODUCT(F24:F32)</f>
        <v>8.0734484706748422</v>
      </c>
      <c r="W24" s="2">
        <f>((W23-1)/F23)+PRODUCT(F24:F42)</f>
        <v>12.970851997209721</v>
      </c>
      <c r="X24" s="2">
        <f>((X23-1)/F23)+PRODUCT(F24:F52)</f>
        <v>15.920165291561604</v>
      </c>
      <c r="Y24" s="2">
        <f>PRODUCT(F24:F33)</f>
        <v>0.60733334953720142</v>
      </c>
      <c r="Z24" s="2">
        <f>PRODUCT(F24:F43)</f>
        <v>0.36743457286691139</v>
      </c>
      <c r="AA24" s="2">
        <f>PRODUCT(F24:F53)</f>
        <v>0.21926078552951958</v>
      </c>
      <c r="AC24" s="7">
        <f>((($C$1*$C$3)/($AD$1*$AD$2))*V24)-(($C$1-$AD$1)/($AD$1*$AD$2))*(1-Y24)</f>
        <v>7.8918568891277125</v>
      </c>
      <c r="AD24" s="7">
        <f>((($C$1*$C$3)/($AD$1*$AD$2))*W24)-(($C$1-$AD$1)/($AD$1*$AD$2))*(1-Z24)</f>
        <v>12.678310555891414</v>
      </c>
      <c r="AE24" s="7">
        <f>((($C$1*$C$3)/($AD$1*$AD$2))*X24)-(($C$1-$AD$1)/($AD$1*$AD$2))*(1-AA24)</f>
        <v>15.559080637962573</v>
      </c>
      <c r="AF24" s="19">
        <f>((($C$1*$C$3)/($AD$1*$AD$2))*P24)-(($C$1-$AD$1)/($AD$1*$AD$2))</f>
        <v>18.879717042363797</v>
      </c>
      <c r="AH24" s="7">
        <f>((($C$1*$C$3)/($AI$1*$AI$2))*V24)-(($C$1-$AI$1)/($AI$1*$AI$2))*(1-Y24)</f>
        <v>7.9740588021016414</v>
      </c>
      <c r="AI24" s="7">
        <f>((($C$1*$C$3)/($AI$1*$AI$2))*W24)-(($C$1-$AI$1)/($AI$1*$AI$2))*(1-Z24)</f>
        <v>12.81073522667217</v>
      </c>
      <c r="AJ24" s="7">
        <f>((($C$1*$C$3)/($AI$1*$AI$2))*X24)-(($C$1-$AI$1)/($AI$1*$AI$2))*(1-AA24)</f>
        <v>15.722529104048682</v>
      </c>
      <c r="AK24" s="19">
        <f>((($C$1*$C$3)/($AI$1*$AI$2))*P24)-(($C$1-$AI$1)/($AI$1*$AI$2))</f>
        <v>19.089118527460876</v>
      </c>
      <c r="AM24" s="11">
        <f>(((1+$C$1)^(A24))-1)/$C$3</f>
        <v>34.719251808032837</v>
      </c>
      <c r="AN24" s="11">
        <f>($C$3/$AD$2)*AM24</f>
        <v>33.954815251912493</v>
      </c>
      <c r="AO24" s="11">
        <f>($C$3/$AI$2)*AM24</f>
        <v>34.300886090105315</v>
      </c>
      <c r="AQ24" s="18"/>
      <c r="AR24" s="18"/>
    </row>
    <row r="25" spans="1:44" x14ac:dyDescent="0.25">
      <c r="A25" s="1">
        <v>21</v>
      </c>
      <c r="B25" s="1">
        <v>20</v>
      </c>
      <c r="C25" s="26">
        <v>9774153.6807246003</v>
      </c>
      <c r="D25" s="26">
        <f t="shared" si="0"/>
        <v>9871.895217532292</v>
      </c>
      <c r="E25" s="25">
        <f t="shared" si="1"/>
        <v>0.10100000000000664</v>
      </c>
      <c r="F25" s="1">
        <f>(C26/C25)/(1+$C$1)</f>
        <v>0.9514190476190475</v>
      </c>
      <c r="G25" s="1">
        <f>(1+$C$1)^(-A25)</f>
        <v>0.35894236464095297</v>
      </c>
      <c r="H25" s="1">
        <f>G25^2</f>
        <v>0.12883962113403885</v>
      </c>
      <c r="J25" s="1">
        <f>C26/$C$5</f>
        <v>0.97642817855070685</v>
      </c>
      <c r="K25" s="1">
        <f>J25*G25</f>
        <v>0.35048143931104936</v>
      </c>
      <c r="L25" s="1">
        <f>1000*((C25-C26)/$C$5)</f>
        <v>0.98718952175322927</v>
      </c>
      <c r="M25" s="1">
        <f>L25*G25</f>
        <v>0.35434414128687558</v>
      </c>
      <c r="N25" s="1">
        <f t="shared" si="2"/>
        <v>0.12718912397017906</v>
      </c>
      <c r="P25" s="1">
        <f>(P24-1)/F24</f>
        <v>19.278620943532207</v>
      </c>
      <c r="Q25" s="1">
        <f>1000*(1-$C$3*P25)</f>
        <v>81.970431260371186</v>
      </c>
      <c r="R25" s="1">
        <f>(R24-$H$5*E24)/($H$5*(1-(E24/1000)))</f>
        <v>112.93697118061206</v>
      </c>
      <c r="S25" s="2">
        <f>($C$1/$C$2)*Q25</f>
        <v>84.003028741320776</v>
      </c>
      <c r="V25" s="2">
        <f>((V24-1)/F24)+PRODUCT(F25:F33)</f>
        <v>8.0728129960887749</v>
      </c>
      <c r="W25" s="2">
        <f>((W24-1)/F24)+PRODUCT(F25:F43)</f>
        <v>12.968039257445335</v>
      </c>
      <c r="X25" s="2">
        <f>((X24-1)/F24)+PRODUCT(F25:F53)</f>
        <v>15.912150409851433</v>
      </c>
      <c r="Y25" s="2">
        <f>PRODUCT(F25:F34)</f>
        <v>0.60719352443996166</v>
      </c>
      <c r="Z25" s="2">
        <f>PRODUCT(F25:F44)</f>
        <v>0.36706309618640215</v>
      </c>
      <c r="AA25" s="2">
        <f>PRODUCT(F25:F54)</f>
        <v>0.21859137741962575</v>
      </c>
      <c r="AC25" s="7">
        <f>((($C$1*$C$3)/($AD$1*$AD$2))*V25)-(($C$1-$AD$1)/($AD$1*$AD$2))*(1-Y25)</f>
        <v>7.8911560598168133</v>
      </c>
      <c r="AD25" s="7">
        <f>((($C$1*$C$3)/($AD$1*$AD$2))*W25)-(($C$1-$AD$1)/($AD$1*$AD$2))*(1-Z25)</f>
        <v>12.675323965135176</v>
      </c>
      <c r="AE25" s="7">
        <f>((($C$1*$C$3)/($AD$1*$AD$2))*X25)-(($C$1-$AD$1)/($AD$1*$AD$2))*(1-AA25)</f>
        <v>15.550751892979111</v>
      </c>
      <c r="AF25" s="19">
        <f>((($C$1*$C$3)/($AD$1*$AD$2))*P25)-(($C$1-$AD$1)/($AD$1*$AD$2))</f>
        <v>18.81591102853989</v>
      </c>
      <c r="AH25" s="7">
        <f>((($C$1*$C$3)/($AI$1*$AI$2))*V25)-(($C$1-$AI$1)/($AI$1*$AI$2))*(1-Y25)</f>
        <v>7.9733874134427891</v>
      </c>
      <c r="AI25" s="7">
        <f>((($C$1*$C$3)/($AI$1*$AI$2))*W25)-(($C$1-$AI$1)/($AI$1*$AI$2))*(1-Z25)</f>
        <v>12.80782690582619</v>
      </c>
      <c r="AJ25" s="7">
        <f>((($C$1*$C$3)/($AI$1*$AI$2))*X25)-(($C$1-$AI$1)/($AI$1*$AI$2))*(1-AA25)</f>
        <v>15.714341545026601</v>
      </c>
      <c r="AK25" s="19">
        <f>((($C$1*$C$3)/($AI$1*$AI$2))*P25)-(($C$1-$AI$1)/($AI$1*$AI$2))</f>
        <v>19.025315590001497</v>
      </c>
      <c r="AM25" s="11">
        <f>(((1+$C$1)^(A25))-1)/$C$3</f>
        <v>37.505214398434482</v>
      </c>
      <c r="AN25" s="11">
        <f>($C$3/$AD$2)*AM25</f>
        <v>36.6794374753079</v>
      </c>
      <c r="AO25" s="11">
        <f>($C$3/$AI$2)*AM25</f>
        <v>37.053277932908571</v>
      </c>
      <c r="AQ25" s="18"/>
      <c r="AR25" s="18"/>
    </row>
    <row r="26" spans="1:44" x14ac:dyDescent="0.25">
      <c r="A26" s="1">
        <v>22</v>
      </c>
      <c r="B26" s="1">
        <v>21</v>
      </c>
      <c r="C26" s="26">
        <v>9764281.785507068</v>
      </c>
      <c r="D26" s="26">
        <f t="shared" si="0"/>
        <v>10057.210239071399</v>
      </c>
      <c r="E26" s="25">
        <f t="shared" si="1"/>
        <v>0.10299999999998644</v>
      </c>
      <c r="F26" s="1">
        <f>(C27/C26)/(1+$C$1)</f>
        <v>0.95140000000000013</v>
      </c>
      <c r="G26" s="1">
        <f>(1+$C$1)^(-A26)</f>
        <v>0.3418498710866219</v>
      </c>
      <c r="H26" s="1">
        <f>G26^2</f>
        <v>0.11686133436194002</v>
      </c>
      <c r="J26" s="1">
        <f>C27/$C$5</f>
        <v>0.97542245752679968</v>
      </c>
      <c r="K26" s="1">
        <f>J26*G26</f>
        <v>0.33344804136053241</v>
      </c>
      <c r="L26" s="1">
        <f>1000*((C26-C27)/$C$5)</f>
        <v>1.0057210239071399</v>
      </c>
      <c r="M26" s="1">
        <f>L26*G26</f>
        <v>0.34380560237176117</v>
      </c>
      <c r="N26" s="1">
        <f t="shared" si="2"/>
        <v>0.11752990084964494</v>
      </c>
      <c r="P26" s="1">
        <f>(P25-1)/F25</f>
        <v>19.211956066335819</v>
      </c>
      <c r="Q26" s="1">
        <f>1000*(1-$C$3*P26)</f>
        <v>85.144949222103918</v>
      </c>
      <c r="R26" s="1">
        <f>(R25-$H$5*E25)/($H$5*(1-(E25/1000)))</f>
        <v>124.4245776089633</v>
      </c>
      <c r="S26" s="2">
        <f>($C$1/$C$2)*Q26</f>
        <v>87.256264322480831</v>
      </c>
      <c r="V26" s="2">
        <f>((V25-1)/F25)+PRODUCT(F26:F34)</f>
        <v>8.072159727880333</v>
      </c>
      <c r="W26" s="2">
        <f>((W25-1)/F25)+PRODUCT(F26:F44)</f>
        <v>12.964952072906962</v>
      </c>
      <c r="X26" s="2">
        <f>((X25-1)/F25)+PRODUCT(F26:F54)</f>
        <v>15.903341251298425</v>
      </c>
      <c r="Y26" s="2">
        <f>PRODUCT(F26:F35)</f>
        <v>0.60704765066158006</v>
      </c>
      <c r="Z26" s="2">
        <f>PRODUCT(F26:F45)</f>
        <v>0.36663687250891164</v>
      </c>
      <c r="AA26" s="2">
        <f>PRODUCT(F26:F55)</f>
        <v>0.2178627322011478</v>
      </c>
      <c r="AC26" s="7">
        <f>((($C$1*$C$3)/($AD$1*$AD$2))*V26)-(($C$1-$AD$1)/($AD$1*$AD$2))*(1-Y26)</f>
        <v>7.890434611619737</v>
      </c>
      <c r="AD26" s="7">
        <f>((($C$1*$C$3)/($AD$1*$AD$2))*W26)-(($C$1-$AD$1)/($AD$1*$AD$2))*(1-Z26)</f>
        <v>12.672037335623109</v>
      </c>
      <c r="AE26" s="7">
        <f>((($C$1*$C$3)/($AD$1*$AD$2))*X26)-(($C$1-$AD$1)/($AD$1*$AD$2))*(1-AA26)</f>
        <v>15.541601080085151</v>
      </c>
      <c r="AF26" s="19">
        <f>((($C$1*$C$3)/($AD$1*$AD$2))*P26)-(($C$1-$AD$1)/($AD$1*$AD$2))</f>
        <v>18.749233017614717</v>
      </c>
      <c r="AH26" s="7">
        <f>((($C$1*$C$3)/($AI$1*$AI$2))*V26)-(($C$1-$AI$1)/($AI$1*$AI$2))*(1-Y26)</f>
        <v>7.9726966790006504</v>
      </c>
      <c r="AI26" s="7">
        <f>((($C$1*$C$3)/($AI$1*$AI$2))*W26)-(($C$1-$AI$1)/($AI$1*$AI$2))*(1-Z26)</f>
        <v>12.804630074627736</v>
      </c>
      <c r="AJ26" s="7">
        <f>((($C$1*$C$3)/($AI$1*$AI$2))*X26)-(($C$1-$AI$1)/($AI$1*$AI$2))*(1-AA26)</f>
        <v>15.705344415989927</v>
      </c>
      <c r="AK26" s="19">
        <f>((($C$1*$C$3)/($AI$1*$AI$2))*P26)-(($C$1-$AI$1)/($AI$1*$AI$2))</f>
        <v>18.958640793912284</v>
      </c>
      <c r="AM26" s="11">
        <f>(((1+$C$1)^(A26))-1)/$C$3</f>
        <v>40.430475118356199</v>
      </c>
      <c r="AN26" s="11">
        <f>($C$3/$AD$2)*AM26</f>
        <v>39.540290809873063</v>
      </c>
      <c r="AO26" s="11">
        <f>($C$3/$AI$2)*AM26</f>
        <v>39.943289367851968</v>
      </c>
      <c r="AQ26" s="18"/>
      <c r="AR26" s="18"/>
    </row>
    <row r="27" spans="1:44" x14ac:dyDescent="0.25">
      <c r="A27" s="1">
        <v>23</v>
      </c>
      <c r="B27" s="1">
        <v>22</v>
      </c>
      <c r="C27" s="26">
        <v>9754224.5752679966</v>
      </c>
      <c r="D27" s="26">
        <f t="shared" si="0"/>
        <v>10144.39355827868</v>
      </c>
      <c r="E27" s="25">
        <f t="shared" si="1"/>
        <v>0.10400000000000409</v>
      </c>
      <c r="F27" s="1">
        <f>(C28/C27)/(1+$C$1)</f>
        <v>0.95139047619047612</v>
      </c>
      <c r="G27" s="1">
        <f>(1+$C$1)^(-A27)</f>
        <v>0.32557130579678267</v>
      </c>
      <c r="H27" s="1">
        <f>G27^2</f>
        <v>0.10599667515822217</v>
      </c>
      <c r="J27" s="1">
        <f>C28/$C$5</f>
        <v>0.97440801817097178</v>
      </c>
      <c r="K27" s="1">
        <f>J27*G27</f>
        <v>0.31723929085477842</v>
      </c>
      <c r="L27" s="1">
        <f>1000*((C27-C28)/$C$5)</f>
        <v>1.0144393558278681</v>
      </c>
      <c r="M27" s="1">
        <f>L27*G27</f>
        <v>0.3302723457285261</v>
      </c>
      <c r="N27" s="1">
        <f t="shared" si="2"/>
        <v>0.1075271988674027</v>
      </c>
      <c r="P27" s="1">
        <f>(P26-1)/F26</f>
        <v>19.142270408173026</v>
      </c>
      <c r="Q27" s="1">
        <f>1000*(1-$C$3*P27)</f>
        <v>88.463313896522621</v>
      </c>
      <c r="R27" s="1">
        <f>(R26-$H$5*E26)/($H$5*(1-(E26/1000)))</f>
        <v>137.08921700323339</v>
      </c>
      <c r="S27" s="2">
        <f>($C$1/$C$2)*Q27</f>
        <v>90.656913542367775</v>
      </c>
      <c r="V27" s="2">
        <f>((V26-1)/F26)+PRODUCT(F27:F35)</f>
        <v>8.0714813732834898</v>
      </c>
      <c r="W27" s="2">
        <f>((W26-1)/F26)+PRODUCT(F27:F45)</f>
        <v>12.961518757006383</v>
      </c>
      <c r="X27" s="2">
        <f>((X26-1)/F26)+PRODUCT(F27:F55)</f>
        <v>15.893634626339679</v>
      </c>
      <c r="Y27" s="2">
        <f>PRODUCT(F27:F36)</f>
        <v>0.60688965553742991</v>
      </c>
      <c r="Z27" s="2">
        <f>PRODUCT(F27:F46)</f>
        <v>0.36615241284374467</v>
      </c>
      <c r="AA27" s="2">
        <f>PRODUCT(F27:F56)</f>
        <v>0.21706889420279721</v>
      </c>
      <c r="AC27" s="7">
        <f>((($C$1*$C$3)/($AD$1*$AD$2))*V27)-(($C$1-$AD$1)/($AD$1*$AD$2))*(1-Y27)</f>
        <v>7.8896824173869504</v>
      </c>
      <c r="AD27" s="7">
        <f>((($C$1*$C$3)/($AD$1*$AD$2))*W27)-(($C$1-$AD$1)/($AD$1*$AD$2))*(1-Z27)</f>
        <v>12.668377339001792</v>
      </c>
      <c r="AE27" s="7">
        <f>((($C$1*$C$3)/($AD$1*$AD$2))*X27)-(($C$1-$AD$1)/($AD$1*$AD$2))*(1-AA27)</f>
        <v>15.531522211019869</v>
      </c>
      <c r="AF27" s="19">
        <f>((($C$1*$C$3)/($AD$1*$AD$2))*P27)-(($C$1-$AD$1)/($AD$1*$AD$2))</f>
        <v>18.679533630595397</v>
      </c>
      <c r="AH27" s="7">
        <f>((($C$1*$C$3)/($AI$1*$AI$2))*V27)-(($C$1-$AI$1)/($AI$1*$AI$2))*(1-Y27)</f>
        <v>7.9719777492667392</v>
      </c>
      <c r="AI27" s="7">
        <f>((($C$1*$C$3)/($AI$1*$AI$2))*W27)-(($C$1-$AI$1)/($AI$1*$AI$2))*(1-Z27)</f>
        <v>12.801072142034633</v>
      </c>
      <c r="AJ27" s="7">
        <f>((($C$1*$C$3)/($AI$1*$AI$2))*X27)-(($C$1-$AI$1)/($AI$1*$AI$2))*(1-AA27)</f>
        <v>15.695432986335696</v>
      </c>
      <c r="AK27" s="19">
        <f>((($C$1*$C$3)/($AI$1*$AI$2))*P27)-(($C$1-$AI$1)/($AI$1*$AI$2))</f>
        <v>18.888944767402563</v>
      </c>
      <c r="AM27" s="11">
        <f>(((1+$C$1)^(A27))-1)/$C$3</f>
        <v>43.501998874274022</v>
      </c>
      <c r="AN27" s="11">
        <f>($C$3/$AD$2)*AM27</f>
        <v>42.544186811166512</v>
      </c>
      <c r="AO27" s="11">
        <f>($C$3/$AI$2)*AM27</f>
        <v>42.977801374542565</v>
      </c>
      <c r="AQ27" s="18"/>
      <c r="AR27" s="18"/>
    </row>
    <row r="28" spans="1:44" x14ac:dyDescent="0.25">
      <c r="A28" s="1">
        <v>24</v>
      </c>
      <c r="B28" s="1">
        <v>23</v>
      </c>
      <c r="C28" s="26">
        <v>9744080.181709718</v>
      </c>
      <c r="D28" s="26">
        <f t="shared" si="0"/>
        <v>10328.724992612377</v>
      </c>
      <c r="E28" s="25">
        <f t="shared" si="1"/>
        <v>0.10600000000000609</v>
      </c>
      <c r="F28" s="1">
        <f>(C29/C28)/(1+$C$1)</f>
        <v>0.95137142857142842</v>
      </c>
      <c r="G28" s="1">
        <f>(1+$C$1)^(-A28)</f>
        <v>0.31006791028265024</v>
      </c>
      <c r="H28" s="1">
        <f>G28^2</f>
        <v>9.614210898704964E-2</v>
      </c>
      <c r="J28" s="1">
        <f>C29/$C$5</f>
        <v>0.97337514567171057</v>
      </c>
      <c r="K28" s="1">
        <f>J28*G28</f>
        <v>0.30181239733949755</v>
      </c>
      <c r="L28" s="1">
        <f>1000*((C28-C29)/$C$5)</f>
        <v>1.0328724992612377</v>
      </c>
      <c r="M28" s="1">
        <f>L28*G28</f>
        <v>0.32026061743435019</v>
      </c>
      <c r="N28" s="1">
        <f t="shared" si="2"/>
        <v>9.9302540393700262E-2</v>
      </c>
      <c r="P28" s="1">
        <f>(P27-1)/F27</f>
        <v>19.069215913131334</v>
      </c>
      <c r="Q28" s="1">
        <f>1000*(1-$C$3*P28)</f>
        <v>91.942099374698444</v>
      </c>
      <c r="R28" s="1">
        <f>(R27-$H$5*E27)/($H$5*(1-(E27/1000)))</f>
        <v>151.05257121347103</v>
      </c>
      <c r="S28" s="2">
        <f>($C$1/$C$2)*Q28</f>
        <v>94.221961475077279</v>
      </c>
      <c r="V28" s="2">
        <f>((V27-1)/F27)+PRODUCT(F28:F36)</f>
        <v>8.0706830906762708</v>
      </c>
      <c r="W28" s="2">
        <f>((W27-1)/F27)+PRODUCT(F28:F46)</f>
        <v>12.957530560125166</v>
      </c>
      <c r="X28" s="2">
        <f>((X27-1)/F27)+PRODUCT(F28:F56)</f>
        <v>15.88275676360375</v>
      </c>
      <c r="Y28" s="2">
        <f>PRODUCT(F28:F37)</f>
        <v>0.60671347430884637</v>
      </c>
      <c r="Z28" s="2">
        <f>PRODUCT(F28:F47)</f>
        <v>0.36560627776812898</v>
      </c>
      <c r="AA28" s="2">
        <f>PRODUCT(F28:F57)</f>
        <v>0.21619754173047284</v>
      </c>
      <c r="AC28" s="7">
        <f>((($C$1*$C$3)/($AD$1*$AD$2))*V28)-(($C$1-$AD$1)/($AD$1*$AD$2))*(1-Y28)</f>
        <v>7.8888017875530592</v>
      </c>
      <c r="AD28" s="7">
        <f>((($C$1*$C$3)/($AD$1*$AD$2))*W28)-(($C$1-$AD$1)/($AD$1*$AD$2))*(1-Z28)</f>
        <v>12.664133580008468</v>
      </c>
      <c r="AE28" s="7">
        <f>((($C$1*$C$3)/($AD$1*$AD$2))*X28)-(($C$1-$AD$1)/($AD$1*$AD$2))*(1-AA28)</f>
        <v>15.520235712306672</v>
      </c>
      <c r="AF28" s="19">
        <f>((($C$1*$C$3)/($AD$1*$AD$2))*P28)-(($C$1-$AD$1)/($AD$1*$AD$2))</f>
        <v>18.606464742998515</v>
      </c>
      <c r="AH28" s="7">
        <f>((($C$1*$C$3)/($AI$1*$AI$2))*V28)-(($C$1-$AI$1)/($AI$1*$AI$2))*(1-Y28)</f>
        <v>7.9711342148757582</v>
      </c>
      <c r="AI28" s="7">
        <f>((($C$1*$C$3)/($AI$1*$AI$2))*W28)-(($C$1-$AI$1)/($AI$1*$AI$2))*(1-Z28)</f>
        <v>12.79694344627924</v>
      </c>
      <c r="AJ28" s="7">
        <f>((($C$1*$C$3)/($AI$1*$AI$2))*X28)-(($C$1-$AI$1)/($AI$1*$AI$2))*(1-AA28)</f>
        <v>15.68433028746391</v>
      </c>
      <c r="AK28" s="19">
        <f>((($C$1*$C$3)/($AI$1*$AI$2))*P28)-(($C$1-$AI$1)/($AI$1*$AI$2))</f>
        <v>18.815879402773511</v>
      </c>
      <c r="AM28" s="11">
        <f>(((1+$C$1)^(A28))-1)/$C$3</f>
        <v>46.727098817987716</v>
      </c>
      <c r="AN28" s="11">
        <f>($C$3/$AD$2)*AM28</f>
        <v>45.698277612524606</v>
      </c>
      <c r="AO28" s="11">
        <f>($C$3/$AI$2)*AM28</f>
        <v>46.164038981567664</v>
      </c>
      <c r="AQ28" s="18"/>
      <c r="AR28" s="18"/>
    </row>
    <row r="29" spans="1:44" x14ac:dyDescent="0.25">
      <c r="A29" s="1">
        <v>25</v>
      </c>
      <c r="B29" s="1">
        <v>24</v>
      </c>
      <c r="C29" s="26">
        <v>9733751.4567171056</v>
      </c>
      <c r="D29" s="26">
        <f t="shared" si="0"/>
        <v>10512.451573254541</v>
      </c>
      <c r="E29" s="25">
        <f t="shared" si="1"/>
        <v>0.10799999999999699</v>
      </c>
      <c r="F29" s="1">
        <f>(C30/C29)/(1+$C$1)</f>
        <v>0.95135238095238095</v>
      </c>
      <c r="G29" s="1">
        <f>(1+$C$1)^(-A29)</f>
        <v>0.29530277169776209</v>
      </c>
      <c r="H29" s="1">
        <f>G29^2</f>
        <v>8.7203726972380602E-2</v>
      </c>
      <c r="J29" s="1">
        <f>C30/$C$5</f>
        <v>0.97232390051438511</v>
      </c>
      <c r="K29" s="1">
        <f>J29*G29</f>
        <v>0.28712994280987703</v>
      </c>
      <c r="L29" s="1">
        <f>1000*((C29-C30)/$C$5)</f>
        <v>1.051245157325454</v>
      </c>
      <c r="M29" s="1">
        <f>L29*G29</f>
        <v>0.31043560869205655</v>
      </c>
      <c r="N29" s="1">
        <f t="shared" si="2"/>
        <v>9.1672495680446178E-2</v>
      </c>
      <c r="P29" s="1">
        <f>(P28-1)/F28</f>
        <v>18.992809086419509</v>
      </c>
      <c r="Q29" s="1">
        <f>1000*(1-$C$3*P29)</f>
        <v>95.580519694309146</v>
      </c>
      <c r="R29" s="1">
        <f>(R28-$H$5*E28)/($H$5*(1-(E28/1000)))</f>
        <v>166.44710315578632</v>
      </c>
      <c r="S29" s="2">
        <f>($C$1/$C$2)*Q29</f>
        <v>97.950602669002848</v>
      </c>
      <c r="V29" s="2">
        <f>((V28-1)/F28)+PRODUCT(F29:F37)</f>
        <v>8.0698204028614064</v>
      </c>
      <c r="W29" s="2">
        <f>((W28-1)/F28)+PRODUCT(F29:F47)</f>
        <v>12.953023885106175</v>
      </c>
      <c r="X29" s="2">
        <f>((X28-1)/F28)+PRODUCT(F29:F57)</f>
        <v>15.87072498908937</v>
      </c>
      <c r="Y29" s="2">
        <f>PRODUCT(F29:F38)</f>
        <v>0.60651911998148067</v>
      </c>
      <c r="Z29" s="2">
        <f>PRODUCT(F29:F48)</f>
        <v>0.36500238728590045</v>
      </c>
      <c r="AA29" s="2">
        <f>PRODUCT(F29:F58)</f>
        <v>0.21524309886200094</v>
      </c>
      <c r="AC29" s="7">
        <f>((($C$1*$C$3)/($AD$1*$AD$2))*V29)-(($C$1-$AD$1)/($AD$1*$AD$2))*(1-Y29)</f>
        <v>7.887848261926651</v>
      </c>
      <c r="AD29" s="7">
        <f>((($C$1*$C$3)/($AD$1*$AD$2))*W29)-(($C$1-$AD$1)/($AD$1*$AD$2))*(1-Z29)</f>
        <v>12.659344297371</v>
      </c>
      <c r="AE29" s="7">
        <f>((($C$1*$C$3)/($AD$1*$AD$2))*X29)-(($C$1-$AD$1)/($AD$1*$AD$2))*(1-AA29)</f>
        <v>15.507756312145304</v>
      </c>
      <c r="AF29" s="19">
        <f>((($C$1*$C$3)/($AD$1*$AD$2))*P29)-(($C$1-$AD$1)/($AD$1*$AD$2))</f>
        <v>18.53004286328455</v>
      </c>
      <c r="AH29" s="7">
        <f>((($C$1*$C$3)/($AI$1*$AI$2))*V29)-(($C$1-$AI$1)/($AI$1*$AI$2))*(1-Y29)</f>
        <v>7.9702216102232368</v>
      </c>
      <c r="AI29" s="7">
        <f>((($C$1*$C$3)/($AI$1*$AI$2))*W29)-(($C$1-$AI$1)/($AI$1*$AI$2))*(1-Z29)</f>
        <v>12.792281399822867</v>
      </c>
      <c r="AJ29" s="7">
        <f>((($C$1*$C$3)/($AI$1*$AI$2))*X29)-(($C$1-$AI$1)/($AI$1*$AI$2))*(1-AA29)</f>
        <v>15.672052219546197</v>
      </c>
      <c r="AK29" s="19">
        <f>((($C$1*$C$3)/($AI$1*$AI$2))*P29)-(($C$1-$AI$1)/($AI$1*$AI$2))</f>
        <v>18.739461207689658</v>
      </c>
      <c r="AM29" s="11">
        <f>(((1+$C$1)^(A29))-1)/$C$3</f>
        <v>50.113453758887104</v>
      </c>
      <c r="AN29" s="11">
        <f>($C$3/$AD$2)*AM29</f>
        <v>49.010072953950619</v>
      </c>
      <c r="AO29" s="11">
        <f>($C$3/$AI$2)*AM29</f>
        <v>49.509588468944031</v>
      </c>
      <c r="AQ29" s="18"/>
      <c r="AR29" s="18"/>
    </row>
    <row r="30" spans="1:44" x14ac:dyDescent="0.25">
      <c r="A30" s="1">
        <v>26</v>
      </c>
      <c r="B30" s="1">
        <v>25</v>
      </c>
      <c r="C30" s="26">
        <v>9723239.005143851</v>
      </c>
      <c r="D30" s="26">
        <f t="shared" si="0"/>
        <v>10695.562905658036</v>
      </c>
      <c r="E30" s="25">
        <f t="shared" si="1"/>
        <v>0.10999999999999899</v>
      </c>
      <c r="F30" s="1">
        <f>(C31/C30)/(1+$C$1)</f>
        <v>0.95133333333333325</v>
      </c>
      <c r="G30" s="1">
        <f>(1+$C$1)^(-A30)</f>
        <v>0.28124073495024959</v>
      </c>
      <c r="H30" s="1">
        <f>G30^2</f>
        <v>7.9096350995356543E-2</v>
      </c>
      <c r="J30" s="1">
        <f>C31/$C$5</f>
        <v>0.97125434422381929</v>
      </c>
      <c r="K30" s="1">
        <f>J30*G30</f>
        <v>0.27315628559312966</v>
      </c>
      <c r="L30" s="1">
        <f>1000*((C30-C31)/$C$5)</f>
        <v>1.0695562905658036</v>
      </c>
      <c r="M30" s="1">
        <f>L30*G30</f>
        <v>0.3008027972293893</v>
      </c>
      <c r="N30" s="1">
        <f t="shared" si="2"/>
        <v>8.4597999767884347E-2</v>
      </c>
      <c r="P30" s="1">
        <f>(P29-1)/F29</f>
        <v>18.912875446222404</v>
      </c>
      <c r="Q30" s="1">
        <f>1000*(1-$C$3*P30)</f>
        <v>99.386883513218891</v>
      </c>
      <c r="R30" s="1">
        <f>(R29-$H$5*E29)/($H$5*(1-(E29/1000)))</f>
        <v>183.41974056123507</v>
      </c>
      <c r="S30" s="2">
        <f>($C$1/$C$2)*Q30</f>
        <v>101.85135180943564</v>
      </c>
      <c r="V30" s="2">
        <f>((V29-1)/F29)+PRODUCT(F30:F38)</f>
        <v>8.0688708795349289</v>
      </c>
      <c r="W30" s="2">
        <f>((W29-1)/F29)+PRODUCT(F30:F48)</f>
        <v>12.947911330248347</v>
      </c>
      <c r="X30" s="2">
        <f>((X29-1)/F29)+PRODUCT(F30:F58)</f>
        <v>15.857392476223261</v>
      </c>
      <c r="Y30" s="2">
        <f>PRODUCT(F30:F39)</f>
        <v>0.60630053702869835</v>
      </c>
      <c r="Z30" s="2">
        <f>PRODUCT(F30:F49)</f>
        <v>0.36434101868682595</v>
      </c>
      <c r="AA30" s="2">
        <f>PRODUCT(F30:F59)</f>
        <v>0.21420450544459532</v>
      </c>
      <c r="AC30" s="7">
        <f>((($C$1*$C$3)/($AD$1*$AD$2))*V30)-(($C$1-$AD$1)/($AD$1*$AD$2))*(1-Y30)</f>
        <v>7.8867965808329998</v>
      </c>
      <c r="AD30" s="7">
        <f>((($C$1*$C$3)/($AD$1*$AD$2))*W30)-(($C$1-$AD$1)/($AD$1*$AD$2))*(1-Z30)</f>
        <v>12.653922201527109</v>
      </c>
      <c r="AE30" s="7">
        <f>((($C$1*$C$3)/($AD$1*$AD$2))*X30)-(($C$1-$AD$1)/($AD$1*$AD$2))*(1-AA30)</f>
        <v>15.493936660466222</v>
      </c>
      <c r="AF30" s="19">
        <f>((($C$1*$C$3)/($AD$1*$AD$2))*P30)-(($C$1-$AD$1)/($AD$1*$AD$2))</f>
        <v>18.450093475263476</v>
      </c>
      <c r="AH30" s="7">
        <f>((($C$1*$C$3)/($AI$1*$AI$2))*V30)-(($C$1-$AI$1)/($AI$1*$AI$2))*(1-Y30)</f>
        <v>7.9692159504007796</v>
      </c>
      <c r="AI30" s="7">
        <f>((($C$1*$C$3)/($AI$1*$AI$2))*W30)-(($C$1-$AI$1)/($AI$1*$AI$2))*(1-Z30)</f>
        <v>12.786998658994545</v>
      </c>
      <c r="AJ30" s="7">
        <f>((($C$1*$C$3)/($AI$1*$AI$2))*X30)-(($C$1-$AI$1)/($AI$1*$AI$2))*(1-AA30)</f>
        <v>15.658451662579997</v>
      </c>
      <c r="AK30" s="19">
        <f>((($C$1*$C$3)/($AI$1*$AI$2))*P30)-(($C$1-$AI$1)/($AI$1*$AI$2))</f>
        <v>18.659515674375164</v>
      </c>
      <c r="AM30" s="11">
        <f>(((1+$C$1)^(A30))-1)/$C$3</f>
        <v>53.669126446831463</v>
      </c>
      <c r="AN30" s="11">
        <f>($C$3/$AD$2)*AM30</f>
        <v>52.487458062447935</v>
      </c>
      <c r="AO30" s="11">
        <f>($C$3/$AI$2)*AM30</f>
        <v>53.022415430689215</v>
      </c>
      <c r="AQ30" s="18"/>
      <c r="AR30" s="18"/>
    </row>
    <row r="31" spans="1:44" x14ac:dyDescent="0.25">
      <c r="A31" s="1">
        <v>27</v>
      </c>
      <c r="B31" s="1">
        <v>26</v>
      </c>
      <c r="C31" s="26">
        <v>9712543.442238193</v>
      </c>
      <c r="D31" s="26">
        <f t="shared" si="0"/>
        <v>10975.174089727923</v>
      </c>
      <c r="E31" s="25">
        <f t="shared" si="1"/>
        <v>0.11299999999998533</v>
      </c>
      <c r="F31" s="1">
        <f>(C32/C31)/(1+$C$1)</f>
        <v>0.95130476190476199</v>
      </c>
      <c r="G31" s="1">
        <f>(1+$C$1)^(-A31)</f>
        <v>0.2678483190002377</v>
      </c>
      <c r="H31" s="1">
        <f>G31^2</f>
        <v>7.1742721991253103E-2</v>
      </c>
      <c r="J31" s="1">
        <f>C32/$C$5</f>
        <v>0.9701568268148465</v>
      </c>
      <c r="K31" s="1">
        <f>J31*G31</f>
        <v>0.25985487522896139</v>
      </c>
      <c r="L31" s="1">
        <f>1000*((C31-C32)/$C$5)</f>
        <v>1.0975174089727924</v>
      </c>
      <c r="M31" s="1">
        <f>L31*G31</f>
        <v>0.29396819306685884</v>
      </c>
      <c r="N31" s="1">
        <f t="shared" si="2"/>
        <v>7.8738886352495471E-2</v>
      </c>
      <c r="P31" s="1">
        <f>(P30-1)/F30</f>
        <v>18.829231373043875</v>
      </c>
      <c r="Q31" s="1">
        <f>1000*(1-$C$3*P31)</f>
        <v>103.36993461695843</v>
      </c>
      <c r="R31" s="1">
        <f>(R30-$H$5*E30)/($H$5*(1-(E30/1000)))</f>
        <v>202.13249854360149</v>
      </c>
      <c r="S31" s="2">
        <f>($C$1/$C$2)*Q31</f>
        <v>105.9331694990705</v>
      </c>
      <c r="V31" s="2">
        <f>((V30-1)/F30)+PRODUCT(F31:F39)</f>
        <v>8.0678045724214726</v>
      </c>
      <c r="W31" s="2">
        <f>((W30-1)/F30)+PRODUCT(F31:F49)</f>
        <v>12.942101277787499</v>
      </c>
      <c r="X31" s="2">
        <f>((X30-1)/F30)+PRODUCT(F31:F59)</f>
        <v>15.842603694815548</v>
      </c>
      <c r="Y31" s="2">
        <f>PRODUCT(F31:F40)</f>
        <v>0.60605168006585741</v>
      </c>
      <c r="Z31" s="2">
        <f>PRODUCT(F31:F50)</f>
        <v>0.36361518163888651</v>
      </c>
      <c r="AA31" s="2">
        <f>PRODUCT(F31:F60)</f>
        <v>0.21307654899386094</v>
      </c>
      <c r="AC31" s="7">
        <f>((($C$1*$C$3)/($AD$1*$AD$2))*V31)-(($C$1-$AD$1)/($AD$1*$AD$2))*(1-Y31)</f>
        <v>7.8856139698761734</v>
      </c>
      <c r="AD31" s="7">
        <f>((($C$1*$C$3)/($AD$1*$AD$2))*W31)-(($C$1-$AD$1)/($AD$1*$AD$2))*(1-Z31)</f>
        <v>12.647772395616935</v>
      </c>
      <c r="AE31" s="7">
        <f>((($C$1*$C$3)/($AD$1*$AD$2))*X31)-(($C$1-$AD$1)/($AD$1*$AD$2))*(1-AA31)</f>
        <v>15.478618764772591</v>
      </c>
      <c r="AF31" s="19">
        <f>((($C$1*$C$3)/($AD$1*$AD$2))*P31)-(($C$1-$AD$1)/($AD$1*$AD$2))</f>
        <v>18.366432923264046</v>
      </c>
      <c r="AH31" s="7">
        <f>((($C$1*$C$3)/($AI$1*$AI$2))*V31)-(($C$1-$AI$1)/($AI$1*$AI$2))*(1-Y31)</f>
        <v>7.9680857340081257</v>
      </c>
      <c r="AI31" s="7">
        <f>((($C$1*$C$3)/($AI$1*$AI$2))*W31)-(($C$1-$AI$1)/($AI$1*$AI$2))*(1-Z31)</f>
        <v>12.781001801658817</v>
      </c>
      <c r="AJ31" s="7">
        <f>((($C$1*$C$3)/($AI$1*$AI$2))*X31)-(($C$1-$AI$1)/($AI$1*$AI$2))*(1-AA31)</f>
        <v>15.643371727932735</v>
      </c>
      <c r="AK31" s="19">
        <f>((($C$1*$C$3)/($AI$1*$AI$2))*P31)-(($C$1-$AI$1)/($AI$1*$AI$2))</f>
        <v>18.575859156013621</v>
      </c>
      <c r="AM31" s="11">
        <f>(((1+$C$1)^(A31))-1)/$C$3</f>
        <v>57.402582769173044</v>
      </c>
      <c r="AN31" s="11">
        <f>($C$3/$AD$2)*AM31</f>
        <v>56.138712426370112</v>
      </c>
      <c r="AO31" s="11">
        <f>($C$3/$AI$2)*AM31</f>
        <v>56.710883740521666</v>
      </c>
      <c r="AQ31" s="18"/>
      <c r="AR31" s="18"/>
    </row>
    <row r="32" spans="1:44" x14ac:dyDescent="0.25">
      <c r="A32" s="1">
        <v>28</v>
      </c>
      <c r="B32" s="1">
        <v>27</v>
      </c>
      <c r="C32" s="26">
        <v>9701568.2681484651</v>
      </c>
      <c r="D32" s="26">
        <f t="shared" si="0"/>
        <v>11156.803508371115</v>
      </c>
      <c r="E32" s="25">
        <f t="shared" si="1"/>
        <v>0.11499999999999844</v>
      </c>
      <c r="F32" s="1">
        <f>(C33/C32)/(1+$C$1)</f>
        <v>0.95128571428571429</v>
      </c>
      <c r="G32" s="1">
        <f>(1+$C$1)^(-A32)</f>
        <v>0.25509363714308358</v>
      </c>
      <c r="H32" s="1">
        <f>G32^2</f>
        <v>6.5072763710887188E-2</v>
      </c>
      <c r="J32" s="1">
        <f>C33/$C$5</f>
        <v>0.96904114646400941</v>
      </c>
      <c r="K32" s="1">
        <f>J32*G32</f>
        <v>0.24719623059280774</v>
      </c>
      <c r="L32" s="1">
        <f>1000*((C32-C33)/$C$5)</f>
        <v>1.1156803508371116</v>
      </c>
      <c r="M32" s="1">
        <f>L32*G32</f>
        <v>0.28460295858411033</v>
      </c>
      <c r="N32" s="1">
        <f t="shared" si="2"/>
        <v>7.2600403846903083E-2</v>
      </c>
      <c r="P32" s="1">
        <f>(P31-1)/F31</f>
        <v>18.741871256215592</v>
      </c>
      <c r="Q32" s="1">
        <f>1000*(1-$C$3*P32)</f>
        <v>107.52994018020989</v>
      </c>
      <c r="R32" s="1">
        <f>(R31-$H$5*E31)/($H$5*(1-(E31/1000)))</f>
        <v>222.76325189178445</v>
      </c>
      <c r="S32" s="2">
        <f>($C$1/$C$2)*Q32</f>
        <v>110.1963295376442</v>
      </c>
      <c r="V32" s="2">
        <f>((V31-1)/F31)+PRODUCT(F32:F40)</f>
        <v>8.0666643958790392</v>
      </c>
      <c r="W32" s="2">
        <f>((W31-1)/F31)+PRODUCT(F32:F50)</f>
        <v>12.935619532469394</v>
      </c>
      <c r="X32" s="2">
        <f>((X31-1)/F31)+PRODUCT(F32:F60)</f>
        <v>15.826348029272955</v>
      </c>
      <c r="Y32" s="2">
        <f>PRODUCT(F32:F41)</f>
        <v>0.60576044616511804</v>
      </c>
      <c r="Z32" s="2">
        <f>PRODUCT(F32:F51)</f>
        <v>0.36282524406527195</v>
      </c>
      <c r="AA32" s="2">
        <f>PRODUCT(F32:F61)</f>
        <v>0.21186277186192684</v>
      </c>
      <c r="AC32" s="7">
        <f>((($C$1*$C$3)/($AD$1*$AD$2))*V32)-(($C$1-$AD$1)/($AD$1*$AD$2))*(1-Y32)</f>
        <v>7.884337705755887</v>
      </c>
      <c r="AD32" s="7">
        <f>((($C$1*$C$3)/($AD$1*$AD$2))*W32)-(($C$1-$AD$1)/($AD$1*$AD$2))*(1-Z32)</f>
        <v>12.640920861109183</v>
      </c>
      <c r="AE32" s="7">
        <f>((($C$1*$C$3)/($AD$1*$AD$2))*X32)-(($C$1-$AD$1)/($AD$1*$AD$2))*(1-AA32)</f>
        <v>15.461793659915415</v>
      </c>
      <c r="AF32" s="19">
        <f>((($C$1*$C$3)/($AD$1*$AD$2))*P32)-(($C$1-$AD$1)/($AD$1*$AD$2))</f>
        <v>18.279055595512574</v>
      </c>
      <c r="AH32" s="7">
        <f>((($C$1*$C$3)/($AI$1*$AI$2))*V32)-(($C$1-$AI$1)/($AI$1*$AI$2))*(1-Y32)</f>
        <v>7.9668707813357473</v>
      </c>
      <c r="AI32" s="7">
        <f>((($C$1*$C$3)/($AI$1*$AI$2))*W32)-(($C$1-$AI$1)/($AI$1*$AI$2))*(1-Z32)</f>
        <v>12.774316730653144</v>
      </c>
      <c r="AJ32" s="7">
        <f>((($C$1*$C$3)/($AI$1*$AI$2))*X32)-(($C$1-$AI$1)/($AI$1*$AI$2))*(1-AA32)</f>
        <v>15.626802705889361</v>
      </c>
      <c r="AK32" s="19">
        <f>((($C$1*$C$3)/($AI$1*$AI$2))*P32)-(($C$1-$AI$1)/($AI$1*$AI$2))</f>
        <v>18.488486041101904</v>
      </c>
      <c r="AM32" s="11">
        <f>(((1+$C$1)^(A32))-1)/$C$3</f>
        <v>61.322711907631685</v>
      </c>
      <c r="AN32" s="11">
        <f>($C$3/$AD$2)*AM32</f>
        <v>59.972529508488385</v>
      </c>
      <c r="AO32" s="11">
        <f>($C$3/$AI$2)*AM32</f>
        <v>60.583775465845719</v>
      </c>
      <c r="AQ32" s="18"/>
      <c r="AR32" s="18"/>
    </row>
    <row r="33" spans="1:44" x14ac:dyDescent="0.25">
      <c r="A33" s="1">
        <v>29</v>
      </c>
      <c r="B33" s="1">
        <v>28</v>
      </c>
      <c r="C33" s="26">
        <v>9690411.464640094</v>
      </c>
      <c r="D33" s="26">
        <f t="shared" si="0"/>
        <v>11434.685528274626</v>
      </c>
      <c r="E33" s="25">
        <f t="shared" si="1"/>
        <v>0.11799999999999589</v>
      </c>
      <c r="F33" s="1">
        <f>(C34/C33)/(1+$C$1)</f>
        <v>0.9512571428571428</v>
      </c>
      <c r="G33" s="1">
        <f>(1+$C$1)^(-A33)</f>
        <v>0.24294632108865097</v>
      </c>
      <c r="H33" s="1">
        <f>G33^2</f>
        <v>5.9022914930509894E-2</v>
      </c>
      <c r="J33" s="1">
        <f>C34/$C$5</f>
        <v>0.96789767791118198</v>
      </c>
      <c r="K33" s="1">
        <f>J33*G33</f>
        <v>0.23514718003876969</v>
      </c>
      <c r="L33" s="1">
        <f>1000*((C33-C34)/$C$5)</f>
        <v>1.1434685528274626</v>
      </c>
      <c r="M33" s="1">
        <f>L33*G33</f>
        <v>0.27780147818999579</v>
      </c>
      <c r="N33" s="1">
        <f t="shared" si="2"/>
        <v>6.749084711924859E-2</v>
      </c>
      <c r="P33" s="1">
        <f>(P32-1)/F32</f>
        <v>18.650412793739171</v>
      </c>
      <c r="Q33" s="1">
        <f>1000*(1-$C$3*P33)</f>
        <v>111.88510506003946</v>
      </c>
      <c r="R33" s="1">
        <f>(R32-$H$5*E32)/($H$5*(1-(E32/1000)))</f>
        <v>245.50971882835762</v>
      </c>
      <c r="S33" s="2">
        <f>($C$1/$C$2)*Q33</f>
        <v>114.65948820288823</v>
      </c>
      <c r="V33" s="2">
        <f>((V32-1)/F32)+PRODUCT(F33:F41)</f>
        <v>8.0653212035304254</v>
      </c>
      <c r="W33" s="2">
        <f>((W32-1)/F32)+PRODUCT(F33:F51)</f>
        <v>12.928234485019171</v>
      </c>
      <c r="X33" s="2">
        <f>((X32-1)/F32)+PRODUCT(F33:F61)</f>
        <v>15.808300887211919</v>
      </c>
      <c r="Y33" s="2">
        <f>PRODUCT(F33:F42)</f>
        <v>0.60540870059894103</v>
      </c>
      <c r="Z33" s="2">
        <f>PRODUCT(F33:F52)</f>
        <v>0.36196072578837796</v>
      </c>
      <c r="AA33" s="2">
        <f>PRODUCT(F33:F62)</f>
        <v>0.21056467889121536</v>
      </c>
      <c r="AC33" s="7">
        <f>((($C$1*$C$3)/($AD$1*$AD$2))*V33)-(($C$1-$AD$1)/($AD$1*$AD$2))*(1-Y33)</f>
        <v>7.8828301566558228</v>
      </c>
      <c r="AD33" s="7">
        <f>((($C$1*$C$3)/($AD$1*$AD$2))*W33)-(($C$1-$AD$1)/($AD$1*$AD$2))*(1-Z33)</f>
        <v>12.633131054012471</v>
      </c>
      <c r="AE33" s="7">
        <f>((($C$1*$C$3)/($AD$1*$AD$2))*X33)-(($C$1-$AD$1)/($AD$1*$AD$2))*(1-AA33)</f>
        <v>15.443137391583853</v>
      </c>
      <c r="AF33" s="19">
        <f>((($C$1*$C$3)/($AD$1*$AD$2))*P33)-(($C$1-$AD$1)/($AD$1*$AD$2))</f>
        <v>18.187579114692888</v>
      </c>
      <c r="AH33" s="7">
        <f>((($C$1*$C$3)/($AI$1*$AI$2))*V33)-(($C$1-$AI$1)/($AI$1*$AI$2))*(1-Y33)</f>
        <v>7.9654372811495868</v>
      </c>
      <c r="AI33" s="7">
        <f>((($C$1*$C$3)/($AI$1*$AI$2))*W33)-(($C$1-$AI$1)/($AI$1*$AI$2))*(1-Z33)</f>
        <v>12.766709117495525</v>
      </c>
      <c r="AJ33" s="7">
        <f>((($C$1*$C$3)/($AI$1*$AI$2))*X33)-(($C$1-$AI$1)/($AI$1*$AI$2))*(1-AA33)</f>
        <v>15.608420341272218</v>
      </c>
      <c r="AK33" s="19">
        <f>((($C$1*$C$3)/($AI$1*$AI$2))*P33)-(($C$1-$AI$1)/($AI$1*$AI$2))</f>
        <v>18.397013970759915</v>
      </c>
      <c r="AM33" s="11">
        <f>(((1+$C$1)^(A33))-1)/$C$3</f>
        <v>65.438847503013278</v>
      </c>
      <c r="AN33" s="11">
        <f>($C$3/$AD$2)*AM33</f>
        <v>63.998037444712594</v>
      </c>
      <c r="AO33" s="11">
        <f>($C$3/$AI$2)*AM33</f>
        <v>64.650311777436002</v>
      </c>
      <c r="AQ33" s="18"/>
      <c r="AR33" s="18"/>
    </row>
    <row r="34" spans="1:44" x14ac:dyDescent="0.25">
      <c r="A34" s="1">
        <v>30</v>
      </c>
      <c r="B34" s="1">
        <v>29</v>
      </c>
      <c r="C34" s="26">
        <v>9678976.7791118193</v>
      </c>
      <c r="D34" s="26">
        <f t="shared" si="0"/>
        <v>11808.351670516655</v>
      </c>
      <c r="E34" s="25">
        <f t="shared" si="1"/>
        <v>0.12199999999999989</v>
      </c>
      <c r="F34" s="1">
        <f>(C35/C34)/(1+$C$1)</f>
        <v>0.95121904761904763</v>
      </c>
      <c r="G34" s="1">
        <f>(1+$C$1)^(-A34)</f>
        <v>0.23137744865585813</v>
      </c>
      <c r="H34" s="1">
        <f>G34^2</f>
        <v>5.3535523746494264E-2</v>
      </c>
      <c r="J34" s="1">
        <f>C35/$C$5</f>
        <v>0.96671684274413028</v>
      </c>
      <c r="K34" s="1">
        <f>J34*G34</f>
        <v>0.22367647664678328</v>
      </c>
      <c r="L34" s="1">
        <f>1000*((C34-C35)/$C$5)</f>
        <v>1.1808351670516655</v>
      </c>
      <c r="M34" s="1">
        <f>L34*G34</f>
        <v>0.27321862823552839</v>
      </c>
      <c r="N34" s="1">
        <f t="shared" si="2"/>
        <v>6.3216629126389964E-2</v>
      </c>
      <c r="P34" s="1">
        <f>(P33-1)/F33</f>
        <v>18.554828130620262</v>
      </c>
      <c r="Q34" s="1">
        <f>1000*(1-$C$3*P34)</f>
        <v>116.43675568474954</v>
      </c>
      <c r="R34" s="1">
        <f>(R33-$H$5*E33)/($H$5*(1-(E33/1000)))</f>
        <v>270.58839443880805</v>
      </c>
      <c r="S34" s="2">
        <f>($C$1/$C$2)*Q34</f>
        <v>119.32400481417048</v>
      </c>
      <c r="V34" s="2">
        <f>((V33-1)/F33)+PRODUCT(F34:F42)</f>
        <v>8.0637816616966376</v>
      </c>
      <c r="W34" s="2">
        <f>((W33-1)/F33)+PRODUCT(F34:F52)</f>
        <v>12.919950512953212</v>
      </c>
      <c r="X34" s="2">
        <f>((X33-1)/F33)+PRODUCT(F34:F62)</f>
        <v>15.78843920266744</v>
      </c>
      <c r="Y34" s="2">
        <f>PRODUCT(F34:F43)</f>
        <v>0.60499653632869488</v>
      </c>
      <c r="Z34" s="2">
        <f>PRODUCT(F34:F53)</f>
        <v>0.3610221399773289</v>
      </c>
      <c r="AA34" s="2">
        <f>PRODUCT(F34:F63)</f>
        <v>0.20918595900179734</v>
      </c>
      <c r="AC34" s="7">
        <f>((($C$1*$C$3)/($AD$1*$AD$2))*V34)-(($C$1-$AD$1)/($AD$1*$AD$2))*(1-Y34)</f>
        <v>7.8810980335775485</v>
      </c>
      <c r="AD34" s="7">
        <f>((($C$1*$C$3)/($AD$1*$AD$2))*W34)-(($C$1-$AD$1)/($AD$1*$AD$2))*(1-Z34)</f>
        <v>12.624407592103109</v>
      </c>
      <c r="AE34" s="7">
        <f>((($C$1*$C$3)/($AD$1*$AD$2))*X34)-(($C$1-$AD$1)/($AD$1*$AD$2))*(1-AA34)</f>
        <v>15.422628610179444</v>
      </c>
      <c r="AF34" s="19">
        <f>((($C$1*$C$3)/($AD$1*$AD$2))*P34)-(($C$1-$AD$1)/($AD$1*$AD$2))</f>
        <v>18.091975620322888</v>
      </c>
      <c r="AH34" s="7">
        <f>((($C$1*$C$3)/($AI$1*$AI$2))*V34)-(($C$1-$AI$1)/($AI$1*$AI$2))*(1-Y34)</f>
        <v>7.9637919245767774</v>
      </c>
      <c r="AI34" s="7">
        <f>((($C$1*$C$3)/($AI$1*$AI$2))*W34)-(($C$1-$AI$1)/($AI$1*$AI$2))*(1-Z34)</f>
        <v>12.75818347181413</v>
      </c>
      <c r="AJ34" s="7">
        <f>((($C$1*$C$3)/($AI$1*$AI$2))*X34)-(($C$1-$AI$1)/($AI$1*$AI$2))*(1-AA34)</f>
        <v>15.588202509688939</v>
      </c>
      <c r="AK34" s="19">
        <f>((($C$1*$C$3)/($AI$1*$AI$2))*P34)-(($C$1-$AI$1)/($AI$1*$AI$2))</f>
        <v>18.301415085848824</v>
      </c>
      <c r="AM34" s="11">
        <f>(((1+$C$1)^(A34))-1)/$C$3</f>
        <v>69.760789878163919</v>
      </c>
      <c r="AN34" s="11">
        <f>($C$3/$AD$2)*AM34</f>
        <v>68.224820777747979</v>
      </c>
      <c r="AO34" s="11">
        <f>($C$3/$AI$2)*AM34</f>
        <v>68.920174904605759</v>
      </c>
      <c r="AQ34" s="18"/>
      <c r="AR34" s="18"/>
    </row>
    <row r="35" spans="1:44" x14ac:dyDescent="0.25">
      <c r="A35" s="1">
        <v>31</v>
      </c>
      <c r="B35" s="1">
        <v>30</v>
      </c>
      <c r="C35" s="26">
        <v>9667168.4274413027</v>
      </c>
      <c r="D35" s="26">
        <f t="shared" si="0"/>
        <v>12083.960534300655</v>
      </c>
      <c r="E35" s="25">
        <f t="shared" si="1"/>
        <v>0.12499999999998623</v>
      </c>
      <c r="F35" s="1">
        <f>(C36/C35)/(1+$C$1)</f>
        <v>0.95119047619047625</v>
      </c>
      <c r="G35" s="1">
        <f>(1+$C$1)^(-A35)</f>
        <v>0.220359474910341</v>
      </c>
      <c r="H35" s="1">
        <f>G35^2</f>
        <v>4.8558298182761202E-2</v>
      </c>
      <c r="J35" s="1">
        <f>C36/$C$5</f>
        <v>0.96550844669070024</v>
      </c>
      <c r="K35" s="1">
        <f>J35*G35</f>
        <v>0.21275893433426166</v>
      </c>
      <c r="L35" s="1">
        <f>1000*((C35-C36)/$C$5)</f>
        <v>1.2083960534300655</v>
      </c>
      <c r="M35" s="1">
        <f>L35*G35</f>
        <v>0.26628151981757758</v>
      </c>
      <c r="N35" s="1">
        <f t="shared" si="2"/>
        <v>5.8677655885328958E-2</v>
      </c>
      <c r="P35" s="1">
        <f>(P34-1)/F34</f>
        <v>18.455084740534726</v>
      </c>
      <c r="Q35" s="1">
        <f>1000*(1-$C$3*P35)</f>
        <v>121.18644092691788</v>
      </c>
      <c r="R35" s="1">
        <f>(R34-$H$5*E34)/($H$5*(1-(E34/1000)))</f>
        <v>298.23808991575561</v>
      </c>
      <c r="S35" s="2">
        <f>($C$1/$C$2)*Q35</f>
        <v>124.19146665102171</v>
      </c>
      <c r="V35" s="2">
        <f>((V34-1)/F34)+PRODUCT(F35:F43)</f>
        <v>8.0620528123576758</v>
      </c>
      <c r="W35" s="2">
        <f>((W34-1)/F34)+PRODUCT(F35:F53)</f>
        <v>12.910772427939154</v>
      </c>
      <c r="X35" s="2">
        <f>((X34-1)/F34)+PRODUCT(F35:F63)</f>
        <v>15.766741844803359</v>
      </c>
      <c r="Y35" s="2">
        <f>PRODUCT(F35:F44)</f>
        <v>0.60452406261242464</v>
      </c>
      <c r="Z35" s="2">
        <f>PRODUCT(F35:F54)</f>
        <v>0.36000281396485778</v>
      </c>
      <c r="AA35" s="2">
        <f>PRODUCT(F35:F64)</f>
        <v>0.20771777424379007</v>
      </c>
      <c r="AC35" s="7">
        <f>((($C$1*$C$3)/($AD$1*$AD$2))*V35)-(($C$1-$AD$1)/($AD$1*$AD$2))*(1-Y35)</f>
        <v>7.8791484308581676</v>
      </c>
      <c r="AD35" s="7">
        <f>((($C$1*$C$3)/($AD$1*$AD$2))*W35)-(($C$1-$AD$1)/($AD$1*$AD$2))*(1-Z35)</f>
        <v>12.614752175143899</v>
      </c>
      <c r="AE35" s="7">
        <f>((($C$1*$C$3)/($AD$1*$AD$2))*X35)-(($C$1-$AD$1)/($AD$1*$AD$2))*(1-AA35)</f>
        <v>15.400242057728521</v>
      </c>
      <c r="AF35" s="19">
        <f>((($C$1*$C$3)/($AD$1*$AD$2))*P35)-(($C$1-$AD$1)/($AD$1*$AD$2))</f>
        <v>17.992212579670394</v>
      </c>
      <c r="AH35" s="7">
        <f>((($C$1*$C$3)/($AI$1*$AI$2))*V35)-(($C$1-$AI$1)/($AI$1*$AI$2))*(1-Y35)</f>
        <v>7.9619417826341206</v>
      </c>
      <c r="AI35" s="7">
        <f>((($C$1*$C$3)/($AI$1*$AI$2))*W35)-(($C$1-$AI$1)/($AI$1*$AI$2))*(1-Z35)</f>
        <v>12.748742896630187</v>
      </c>
      <c r="AJ35" s="7">
        <f>((($C$1*$C$3)/($AI$1*$AI$2))*X35)-(($C$1-$AI$1)/($AI$1*$AI$2))*(1-AA35)</f>
        <v>15.566125813108432</v>
      </c>
      <c r="AK35" s="19">
        <f>((($C$1*$C$3)/($AI$1*$AI$2))*P35)-(($C$1-$AI$1)/($AI$1*$AI$2))</f>
        <v>18.201656855204995</v>
      </c>
      <c r="AM35" s="11">
        <f>(((1+$C$1)^(A35))-1)/$C$3</f>
        <v>74.298829372072149</v>
      </c>
      <c r="AN35" s="11">
        <f>($C$3/$AD$2)*AM35</f>
        <v>72.66294327743519</v>
      </c>
      <c r="AO35" s="11">
        <f>($C$3/$AI$2)*AM35</f>
        <v>73.403531188134053</v>
      </c>
      <c r="AQ35" s="18"/>
      <c r="AR35" s="18"/>
    </row>
    <row r="36" spans="1:44" x14ac:dyDescent="0.25">
      <c r="A36" s="1">
        <v>32</v>
      </c>
      <c r="B36" s="1">
        <v>31</v>
      </c>
      <c r="C36" s="26">
        <v>9655084.466907002</v>
      </c>
      <c r="D36" s="26">
        <f t="shared" si="0"/>
        <v>12455.058962309733</v>
      </c>
      <c r="E36" s="25">
        <f t="shared" si="1"/>
        <v>0.12900000000000134</v>
      </c>
      <c r="F36" s="1">
        <f>(C37/C36)/(1+$C$1)</f>
        <v>0.95115238095238086</v>
      </c>
      <c r="G36" s="1">
        <f>(1+$C$1)^(-A36)</f>
        <v>0.20986616658127716</v>
      </c>
      <c r="H36" s="1">
        <f>G36^2</f>
        <v>4.4043807875520376E-2</v>
      </c>
      <c r="J36" s="1">
        <f>C37/$C$5</f>
        <v>0.96426294079446928</v>
      </c>
      <c r="K36" s="1">
        <f>J36*G36</f>
        <v>0.20236616696092427</v>
      </c>
      <c r="L36" s="1">
        <f>1000*((C36-C37)/$C$5)</f>
        <v>1.2455058962309733</v>
      </c>
      <c r="M36" s="1">
        <f>L36*G36</f>
        <v>0.26138954789637237</v>
      </c>
      <c r="N36" s="1">
        <f t="shared" si="2"/>
        <v>5.4856822401424803E-2</v>
      </c>
      <c r="P36" s="1">
        <f>(P35-1)/F35</f>
        <v>18.350777449373179</v>
      </c>
      <c r="Q36" s="1">
        <f>1000*(1-$C$3*P36)</f>
        <v>126.15345479175343</v>
      </c>
      <c r="R36" s="1">
        <f>(R35-$H$5*E35)/($H$5*(1-(E35/1000)))</f>
        <v>328.72358458019312</v>
      </c>
      <c r="S36" s="2">
        <f>($C$1/$C$2)*Q36</f>
        <v>129.28164614661304</v>
      </c>
      <c r="V36" s="2">
        <f>((V35-1)/F35)+PRODUCT(F36:F44)</f>
        <v>8.0599806945868373</v>
      </c>
      <c r="W36" s="2">
        <f>((W35-1)/F35)+PRODUCT(F36:F54)</f>
        <v>12.900439553441013</v>
      </c>
      <c r="X36" s="2">
        <f>((X35-1)/F35)+PRODUCT(F36:F64)</f>
        <v>15.742861176470093</v>
      </c>
      <c r="Y36" s="2">
        <f>PRODUCT(F36:F45)</f>
        <v>0.60396720440205809</v>
      </c>
      <c r="Z36" s="2">
        <f>PRODUCT(F36:F55)</f>
        <v>0.35888901301852327</v>
      </c>
      <c r="AA36" s="2">
        <f>PRODUCT(F36:F65)</f>
        <v>0.20614130292587465</v>
      </c>
      <c r="AC36" s="7">
        <f>((($C$1*$C$3)/($AD$1*$AD$2))*V36)-(($C$1-$AD$1)/($AD$1*$AD$2))*(1-Y36)</f>
        <v>7.8768161260359495</v>
      </c>
      <c r="AD36" s="7">
        <f>((($C$1*$C$3)/($AD$1*$AD$2))*W36)-(($C$1-$AD$1)/($AD$1*$AD$2))*(1-Z36)</f>
        <v>12.603897667879817</v>
      </c>
      <c r="AE36" s="7">
        <f>((($C$1*$C$3)/($AD$1*$AD$2))*X36)-(($C$1-$AD$1)/($AD$1*$AD$2))*(1-AA36)</f>
        <v>15.375621248123142</v>
      </c>
      <c r="AF36" s="19">
        <f>((($C$1*$C$3)/($AD$1*$AD$2))*P36)-(($C$1-$AD$1)/($AD$1*$AD$2))</f>
        <v>17.887884738802164</v>
      </c>
      <c r="AH36" s="7">
        <f>((($C$1*$C$3)/($AI$1*$AI$2))*V36)-(($C$1-$AI$1)/($AI$1*$AI$2))*(1-Y36)</f>
        <v>7.9597267040916639</v>
      </c>
      <c r="AI36" s="7">
        <f>((($C$1*$C$3)/($AI$1*$AI$2))*W36)-(($C$1-$AI$1)/($AI$1*$AI$2))*(1-Z36)</f>
        <v>12.738123158144154</v>
      </c>
      <c r="AJ36" s="7">
        <f>((($C$1*$C$3)/($AI$1*$AI$2))*X36)-(($C$1-$AI$1)/($AI$1*$AI$2))*(1-AA36)</f>
        <v>15.541837741033477</v>
      </c>
      <c r="AK36" s="19">
        <f>((($C$1*$C$3)/($AI$1*$AI$2))*P36)-(($C$1-$AI$1)/($AI$1*$AI$2))</f>
        <v>18.097334044434245</v>
      </c>
      <c r="AM36" s="11">
        <f>(((1+$C$1)^(A36))-1)/$C$3</f>
        <v>79.063770840675744</v>
      </c>
      <c r="AN36" s="11">
        <f>($C$3/$AD$2)*AM36</f>
        <v>77.322971902106715</v>
      </c>
      <c r="AO36" s="11">
        <f>($C$3/$AI$2)*AM36</f>
        <v>78.111055285838731</v>
      </c>
      <c r="AQ36" s="18"/>
      <c r="AR36" s="18"/>
    </row>
    <row r="37" spans="1:44" x14ac:dyDescent="0.25">
      <c r="A37" s="1">
        <v>33</v>
      </c>
      <c r="B37" s="1">
        <v>32</v>
      </c>
      <c r="C37" s="26">
        <v>9642629.4079446923</v>
      </c>
      <c r="D37" s="26">
        <f t="shared" si="0"/>
        <v>12824.697112567723</v>
      </c>
      <c r="E37" s="25">
        <f t="shared" si="1"/>
        <v>0.13300000000001644</v>
      </c>
      <c r="F37" s="1">
        <f>(C38/C37)/(1+$C$1)</f>
        <v>0.95111428571428547</v>
      </c>
      <c r="G37" s="1">
        <f>(1+$C$1)^(-A37)</f>
        <v>0.19987253960121634</v>
      </c>
      <c r="H37" s="1">
        <f>G37^2</f>
        <v>3.9949032086639795E-2</v>
      </c>
      <c r="J37" s="1">
        <f>C38/$C$5</f>
        <v>0.9629804710832125</v>
      </c>
      <c r="K37" s="1">
        <f>J37*G37</f>
        <v>0.19247335234177737</v>
      </c>
      <c r="L37" s="1">
        <f>1000*((C37-C38)/$C$5)</f>
        <v>1.2824697112567722</v>
      </c>
      <c r="M37" s="1">
        <f>L37*G37</f>
        <v>0.25633047815052967</v>
      </c>
      <c r="N37" s="1">
        <f t="shared" si="2"/>
        <v>5.1233423645140469E-2</v>
      </c>
      <c r="P37" s="1">
        <f>(P36-1)/F36</f>
        <v>18.241848306156783</v>
      </c>
      <c r="Q37" s="1">
        <f>1000*(1-$C$3*P37)</f>
        <v>131.34055684967706</v>
      </c>
      <c r="R37" s="1">
        <f>(R36-$H$5*E36)/($H$5*(1-(E36/1000)))</f>
        <v>362.33549327829581</v>
      </c>
      <c r="S37" s="2">
        <f>($C$1/$C$2)*Q37</f>
        <v>134.59737129964853</v>
      </c>
      <c r="V37" s="2">
        <f>((V36-1)/F36)+PRODUCT(F37:F45)</f>
        <v>8.0575395199190361</v>
      </c>
      <c r="W37" s="2">
        <f>((W36-1)/F36)+PRODUCT(F37:F55)</f>
        <v>12.88892170378039</v>
      </c>
      <c r="X37" s="2">
        <f>((X36-1)/F36)+PRODUCT(F37:F65)</f>
        <v>15.716727181429812</v>
      </c>
      <c r="Y37" s="2">
        <f>PRODUCT(F37:F46)</f>
        <v>0.60332617223389517</v>
      </c>
      <c r="Z37" s="2">
        <f>PRODUCT(F37:F56)</f>
        <v>0.35767440130541084</v>
      </c>
      <c r="AA37" s="2">
        <f>PRODUCT(F37:F66)</f>
        <v>0.20443224825712578</v>
      </c>
      <c r="AC37" s="7">
        <f>((($C$1*$C$3)/($AD$1*$AD$2))*V37)-(($C$1-$AD$1)/($AD$1*$AD$2))*(1-Y37)</f>
        <v>7.874075423782064</v>
      </c>
      <c r="AD37" s="7">
        <f>((($C$1*$C$3)/($AD$1*$AD$2))*W37)-(($C$1-$AD$1)/($AD$1*$AD$2))*(1-Z37)</f>
        <v>12.591810922968687</v>
      </c>
      <c r="AE37" s="7">
        <f>((($C$1*$C$3)/($AD$1*$AD$2))*X37)-(($C$1-$AD$1)/($AD$1*$AD$2))*(1-AA37)</f>
        <v>15.348684816683669</v>
      </c>
      <c r="AF37" s="19">
        <f>((($C$1*$C$3)/($AD$1*$AD$2))*P37)-(($C$1-$AD$1)/($AD$1*$AD$2))</f>
        <v>17.778934135322377</v>
      </c>
      <c r="AH37" s="7">
        <f>((($C$1*$C$3)/($AI$1*$AI$2))*V37)-(($C$1-$AI$1)/($AI$1*$AI$2))*(1-Y37)</f>
        <v>7.9571209505812011</v>
      </c>
      <c r="AI37" s="7">
        <f>((($C$1*$C$3)/($AI$1*$AI$2))*W37)-(($C$1-$AI$1)/($AI$1*$AI$2))*(1-Z37)</f>
        <v>12.726292443112188</v>
      </c>
      <c r="AJ37" s="7">
        <f>((($C$1*$C$3)/($AI$1*$AI$2))*X37)-(($C$1-$AI$1)/($AI$1*$AI$2))*(1-AA37)</f>
        <v>15.51526204260821</v>
      </c>
      <c r="AK37" s="19">
        <f>((($C$1*$C$3)/($AI$1*$AI$2))*P37)-(($C$1-$AI$1)/($AI$1*$AI$2))</f>
        <v>17.988388693935356</v>
      </c>
      <c r="AM37" s="11">
        <f>(((1+$C$1)^(A37))-1)/$C$3</f>
        <v>84.066959382709541</v>
      </c>
      <c r="AN37" s="11">
        <f>($C$3/$AD$2)*AM37</f>
        <v>82.216001958011844</v>
      </c>
      <c r="AO37" s="11">
        <f>($C$3/$AI$2)*AM37</f>
        <v>83.05395558842865</v>
      </c>
      <c r="AQ37" s="18"/>
      <c r="AR37" s="18"/>
    </row>
    <row r="38" spans="1:44" x14ac:dyDescent="0.25">
      <c r="A38" s="1">
        <v>34</v>
      </c>
      <c r="B38" s="1">
        <v>33</v>
      </c>
      <c r="C38" s="26">
        <v>9629804.7108321246</v>
      </c>
      <c r="D38" s="26">
        <f t="shared" si="0"/>
        <v>13289.130500948057</v>
      </c>
      <c r="E38" s="25">
        <f t="shared" si="1"/>
        <v>0.13799999999999368</v>
      </c>
      <c r="F38" s="1">
        <f>(C39/C38)/(1+$C$1)</f>
        <v>0.95106666666666673</v>
      </c>
      <c r="G38" s="1">
        <f>(1+$C$1)^(-A38)</f>
        <v>0.19035479962020604</v>
      </c>
      <c r="H38" s="1">
        <f>G38^2</f>
        <v>3.6234949738448798E-2</v>
      </c>
      <c r="J38" s="1">
        <f>C39/$C$5</f>
        <v>0.96165155803311764</v>
      </c>
      <c r="K38" s="1">
        <f>J38*G38</f>
        <v>0.18305498963385305</v>
      </c>
      <c r="L38" s="1">
        <f>1000*((C38-C39)/$C$5)</f>
        <v>1.3289130500948056</v>
      </c>
      <c r="M38" s="1">
        <f>L38*G38</f>
        <v>0.25296497736347356</v>
      </c>
      <c r="N38" s="1">
        <f t="shared" si="2"/>
        <v>4.815309757695397E-2</v>
      </c>
      <c r="P38" s="1">
        <f>(P37-1)/F37</f>
        <v>18.128051029333641</v>
      </c>
      <c r="Q38" s="1">
        <f>1000*(1-$C$3*P38)</f>
        <v>136.75947479363626</v>
      </c>
      <c r="R38" s="1">
        <f>(R37-$H$5*E37)/($H$5*(1-(E37/1000)))</f>
        <v>399.39500087443747</v>
      </c>
      <c r="S38" s="2">
        <f>($C$1/$C$2)*Q38</f>
        <v>140.15066061134371</v>
      </c>
      <c r="V38" s="2">
        <f>((V37-1)/F37)+PRODUCT(F38:F46)</f>
        <v>8.0546216235198607</v>
      </c>
      <c r="W38" s="2">
        <f>((W37-1)/F37)+PRODUCT(F38:F56)</f>
        <v>12.876051058247564</v>
      </c>
      <c r="X38" s="2">
        <f>((X37-1)/F37)+PRODUCT(F38:F66)</f>
        <v>15.68808255096407</v>
      </c>
      <c r="Y38" s="2">
        <f>PRODUCT(F38:F47)</f>
        <v>0.60260121663626975</v>
      </c>
      <c r="Z38" s="2">
        <f>PRODUCT(F38:F57)</f>
        <v>0.35634208054594474</v>
      </c>
      <c r="AA38" s="2">
        <f>PRODUCT(F38:F67)</f>
        <v>0.20255715498904397</v>
      </c>
      <c r="AC38" s="7">
        <f>((($C$1*$C$3)/($AD$1*$AD$2))*V38)-(($C$1-$AD$1)/($AD$1*$AD$2))*(1-Y38)</f>
        <v>7.8708187549243975</v>
      </c>
      <c r="AD38" s="7">
        <f>((($C$1*$C$3)/($AD$1*$AD$2))*W38)-(($C$1-$AD$1)/($AD$1*$AD$2))*(1-Z38)</f>
        <v>12.578316203455282</v>
      </c>
      <c r="AE38" s="7">
        <f>((($C$1*$C$3)/($AD$1*$AD$2))*X38)-(($C$1-$AD$1)/($AD$1*$AD$2))*(1-AA38)</f>
        <v>15.319159796857234</v>
      </c>
      <c r="AF38" s="19">
        <f>((($C$1*$C$3)/($AD$1*$AD$2))*P38)-(($C$1-$AD$1)/($AD$1*$AD$2))</f>
        <v>17.665114439158902</v>
      </c>
      <c r="AH38" s="7">
        <f>((($C$1*$C$3)/($AI$1*$AI$2))*V38)-(($C$1-$AI$1)/($AI$1*$AI$2))*(1-Y38)</f>
        <v>7.9540169054279373</v>
      </c>
      <c r="AI38" s="7">
        <f>((($C$1*$C$3)/($AI$1*$AI$2))*W38)-(($C$1-$AI$1)/($AI$1*$AI$2))*(1-Z38)</f>
        <v>12.713078576958985</v>
      </c>
      <c r="AJ38" s="7">
        <f>((($C$1*$C$3)/($AI$1*$AI$2))*X38)-(($C$1-$AI$1)/($AI$1*$AI$2))*(1-AA38)</f>
        <v>15.486132800472788</v>
      </c>
      <c r="AK38" s="19">
        <f>((($C$1*$C$3)/($AI$1*$AI$2))*P38)-(($C$1-$AI$1)/($AI$1*$AI$2))</f>
        <v>17.874574485512849</v>
      </c>
      <c r="AM38" s="11">
        <f>(((1+$C$1)^(A38))-1)/$C$3</f>
        <v>89.320307351845017</v>
      </c>
      <c r="AN38" s="11">
        <f>($C$3/$AD$2)*AM38</f>
        <v>87.353683516712209</v>
      </c>
      <c r="AO38" s="11">
        <f>($C$3/$AI$2)*AM38</f>
        <v>88.244000906148074</v>
      </c>
      <c r="AQ38" s="18"/>
      <c r="AR38" s="18"/>
    </row>
    <row r="39" spans="1:44" x14ac:dyDescent="0.25">
      <c r="A39" s="1">
        <v>35</v>
      </c>
      <c r="B39" s="1">
        <v>34</v>
      </c>
      <c r="C39" s="26">
        <v>9616515.5803311765</v>
      </c>
      <c r="D39" s="26">
        <f t="shared" si="0"/>
        <v>13847.782435676083</v>
      </c>
      <c r="E39" s="25">
        <f t="shared" si="1"/>
        <v>0.14399999999998858</v>
      </c>
      <c r="F39" s="1">
        <f>(C40/C39)/(1+$C$1)</f>
        <v>0.95100952380952386</v>
      </c>
      <c r="G39" s="1">
        <f>(1+$C$1)^(-A39)</f>
        <v>0.18129028535257716</v>
      </c>
      <c r="H39" s="1">
        <f>G39^2</f>
        <v>3.2866167563218855E-2</v>
      </c>
      <c r="J39" s="1">
        <f>C40/$C$5</f>
        <v>0.96026677978955</v>
      </c>
      <c r="K39" s="1">
        <f>J39*G39</f>
        <v>0.1740870385226479</v>
      </c>
      <c r="L39" s="1">
        <f>1000*((C39-C40)/$C$5)</f>
        <v>1.3847782435676084</v>
      </c>
      <c r="M39" s="1">
        <f>L39*G39</f>
        <v>0.25104684292641233</v>
      </c>
      <c r="N39" s="1">
        <f t="shared" si="2"/>
        <v>4.5512353790992909E-2</v>
      </c>
      <c r="P39" s="1">
        <f>(P38-1)/F38</f>
        <v>18.009306423664977</v>
      </c>
      <c r="Q39" s="1">
        <f>1000*(1-$C$3*P39)</f>
        <v>142.41397982547733</v>
      </c>
      <c r="R39" s="1">
        <f>(R38-$H$5*E38)/($H$5*(1-(E38/1000)))</f>
        <v>440.25574375670573</v>
      </c>
      <c r="S39" s="2">
        <f>($C$1/$C$2)*Q39</f>
        <v>145.94537879696495</v>
      </c>
      <c r="V39" s="2">
        <f>((V38-1)/F38)+PRODUCT(F39:F47)</f>
        <v>8.0511946307543774</v>
      </c>
      <c r="W39" s="2">
        <f>((W38-1)/F38)+PRODUCT(F39:F57)</f>
        <v>12.861762027330899</v>
      </c>
      <c r="X39" s="2">
        <f>((X38-1)/F38)+PRODUCT(F39:F67)</f>
        <v>15.656778044952803</v>
      </c>
      <c r="Y39" s="2">
        <f>PRODUCT(F39:F48)</f>
        <v>0.60179864947546147</v>
      </c>
      <c r="Z39" s="2">
        <f>PRODUCT(F39:F58)</f>
        <v>0.35488262739115817</v>
      </c>
      <c r="AA39" s="2">
        <f>PRODUCT(F39:F68)</f>
        <v>0.20048010339075065</v>
      </c>
      <c r="AC39" s="7">
        <f>((($C$1*$C$3)/($AD$1*$AD$2))*V39)-(($C$1-$AD$1)/($AD$1*$AD$2))*(1-Y39)</f>
        <v>7.8670166829860859</v>
      </c>
      <c r="AD39" s="7">
        <f>((($C$1*$C$3)/($AD$1*$AD$2))*W39)-(($C$1-$AD$1)/($AD$1*$AD$2))*(1-Z39)</f>
        <v>12.563343510838232</v>
      </c>
      <c r="AE39" s="7">
        <f>((($C$1*$C$3)/($AD$1*$AD$2))*X39)-(($C$1-$AD$1)/($AD$1*$AD$2))*(1-AA39)</f>
        <v>15.286880162279273</v>
      </c>
      <c r="AF39" s="19">
        <f>((($C$1*$C$3)/($AD$1*$AD$2))*P39)-(($C$1-$AD$1)/($AD$1*$AD$2))</f>
        <v>17.546346439470614</v>
      </c>
      <c r="AH39" s="7">
        <f>((($C$1*$C$3)/($AI$1*$AI$2))*V39)-(($C$1-$AI$1)/($AI$1*$AI$2))*(1-Y39)</f>
        <v>7.9503838061145791</v>
      </c>
      <c r="AI39" s="7">
        <f>((($C$1*$C$3)/($AI$1*$AI$2))*W39)-(($C$1-$AI$1)/($AI$1*$AI$2))*(1-Z39)</f>
        <v>12.698413546399202</v>
      </c>
      <c r="AJ39" s="7">
        <f>((($C$1*$C$3)/($AI$1*$AI$2))*X39)-(($C$1-$AI$1)/($AI$1*$AI$2))*(1-AA39)</f>
        <v>15.454291550609243</v>
      </c>
      <c r="AK39" s="19">
        <f>((($C$1*$C$3)/($AI$1*$AI$2))*P39)-(($C$1-$AI$1)/($AI$1*$AI$2))</f>
        <v>17.75581221214469</v>
      </c>
      <c r="AM39" s="11">
        <f>(((1+$C$1)^(A39))-1)/$C$3</f>
        <v>94.836322719437277</v>
      </c>
      <c r="AN39" s="11">
        <f>($C$3/$AD$2)*AM39</f>
        <v>92.748249153347615</v>
      </c>
      <c r="AO39" s="11">
        <f>($C$3/$AI$2)*AM39</f>
        <v>93.693548489753454</v>
      </c>
      <c r="AQ39" s="18"/>
      <c r="AR39" s="18"/>
    </row>
    <row r="40" spans="1:44" x14ac:dyDescent="0.25">
      <c r="A40" s="1">
        <v>36</v>
      </c>
      <c r="B40" s="1">
        <v>35</v>
      </c>
      <c r="C40" s="26">
        <v>9602667.7978955004</v>
      </c>
      <c r="D40" s="26">
        <f t="shared" si="0"/>
        <v>14500.02837482281</v>
      </c>
      <c r="E40" s="25">
        <f t="shared" si="1"/>
        <v>0.15100000000000113</v>
      </c>
      <c r="F40" s="1">
        <f>(C41/C40)/(1+$C$1)</f>
        <v>0.95094285714285709</v>
      </c>
      <c r="G40" s="1">
        <f>(1+$C$1)^(-A40)</f>
        <v>0.17265741462150208</v>
      </c>
      <c r="H40" s="1">
        <f>G40^2</f>
        <v>2.9810582823781281E-2</v>
      </c>
      <c r="J40" s="1">
        <f>C41/$C$5</f>
        <v>0.9588167769520678</v>
      </c>
      <c r="K40" s="1">
        <f>J40*G40</f>
        <v>0.16554682580426544</v>
      </c>
      <c r="L40" s="1">
        <f>1000*((C40-C41)/$C$5)</f>
        <v>1.4500028374822809</v>
      </c>
      <c r="M40" s="1">
        <f>L40*G40</f>
        <v>0.25035374111353265</v>
      </c>
      <c r="N40" s="1">
        <f t="shared" si="2"/>
        <v>4.32254296814834E-2</v>
      </c>
      <c r="P40" s="1">
        <f>(P39-1)/F39</f>
        <v>17.885526903589394</v>
      </c>
      <c r="Q40" s="1">
        <f>1000*(1-$C$3*P40)</f>
        <v>148.30824268621933</v>
      </c>
      <c r="R40" s="1">
        <f>(R39-$H$5*E39)/($H$5*(1-(E39/1000)))</f>
        <v>485.30784182099029</v>
      </c>
      <c r="S40" s="2">
        <f>($C$1/$C$2)*Q40</f>
        <v>151.98580001821068</v>
      </c>
      <c r="V40" s="2">
        <f>((V39-1)/F39)+PRODUCT(F40:F48)</f>
        <v>8.0472309568191491</v>
      </c>
      <c r="W40" s="2">
        <f>((W39-1)/F39)+PRODUCT(F40:F58)</f>
        <v>12.845975091590049</v>
      </c>
      <c r="X40" s="2">
        <f>((X39-1)/F39)+PRODUCT(F40:F68)</f>
        <v>15.622617625140935</v>
      </c>
      <c r="Y40" s="2">
        <f>PRODUCT(F40:F49)</f>
        <v>0.60092478306609254</v>
      </c>
      <c r="Z40" s="2">
        <f>PRODUCT(F40:F59)</f>
        <v>0.35329756838802912</v>
      </c>
      <c r="AA40" s="2">
        <f>PRODUCT(F40:F69)</f>
        <v>0.19818129592417452</v>
      </c>
      <c r="AC40" s="7">
        <f>((($C$1*$C$3)/($AD$1*$AD$2))*V40)-(($C$1-$AD$1)/($AD$1*$AD$2))*(1-Y40)</f>
        <v>7.8626445624745704</v>
      </c>
      <c r="AD40" s="7">
        <f>((($C$1*$C$3)/($AD$1*$AD$2))*W40)-(($C$1-$AD$1)/($AD$1*$AD$2))*(1-Z40)</f>
        <v>12.546814022157378</v>
      </c>
      <c r="AE40" s="7">
        <f>((($C$1*$C$3)/($AD$1*$AD$2))*X40)-(($C$1-$AD$1)/($AD$1*$AD$2))*(1-AA40)</f>
        <v>15.251640600362695</v>
      </c>
      <c r="AF40" s="19">
        <f>((($C$1*$C$3)/($AD$1*$AD$2))*P40)-(($C$1-$AD$1)/($AD$1*$AD$2))</f>
        <v>17.422542533440776</v>
      </c>
      <c r="AH40" s="7">
        <f>((($C$1*$C$3)/($AI$1*$AI$2))*V40)-(($C$1-$AI$1)/($AI$1*$AI$2))*(1-Y40)</f>
        <v>7.9461956807828455</v>
      </c>
      <c r="AI40" s="7">
        <f>((($C$1*$C$3)/($AI$1*$AI$2))*W40)-(($C$1-$AI$1)/($AI$1*$AI$2))*(1-Z40)</f>
        <v>12.682218211222294</v>
      </c>
      <c r="AJ40" s="7">
        <f>((($C$1*$C$3)/($AI$1*$AI$2))*X40)-(($C$1-$AI$1)/($AI$1*$AI$2))*(1-AA40)</f>
        <v>15.419537153984542</v>
      </c>
      <c r="AK40" s="19">
        <f>((($C$1*$C$3)/($AI$1*$AI$2))*P40)-(($C$1-$AI$1)/($AI$1*$AI$2))</f>
        <v>17.632014275237861</v>
      </c>
      <c r="AM40" s="11">
        <f>(((1+$C$1)^(A40))-1)/$C$3</f>
        <v>100.62813885540913</v>
      </c>
      <c r="AN40" s="11">
        <f>($C$3/$AD$2)*AM40</f>
        <v>98.412543071814767</v>
      </c>
      <c r="AO40" s="11">
        <f>($C$3/$AI$2)*AM40</f>
        <v>99.415573452539107</v>
      </c>
      <c r="AQ40" s="18"/>
      <c r="AR40" s="18"/>
    </row>
    <row r="41" spans="1:44" x14ac:dyDescent="0.25">
      <c r="A41" s="1">
        <v>37</v>
      </c>
      <c r="B41" s="1">
        <v>36</v>
      </c>
      <c r="C41" s="26">
        <v>9588167.7695206776</v>
      </c>
      <c r="D41" s="26">
        <f t="shared" si="0"/>
        <v>15436.950108928606</v>
      </c>
      <c r="E41" s="25">
        <f t="shared" si="1"/>
        <v>0.16100000000000003</v>
      </c>
      <c r="F41" s="1">
        <f>(C42/C41)/(1+$C$1)</f>
        <v>0.95084761904761905</v>
      </c>
      <c r="G41" s="1">
        <f>(1+$C$1)^(-A41)</f>
        <v>0.1644356329728591</v>
      </c>
      <c r="H41" s="1">
        <f>G41^2</f>
        <v>2.7039077391184826E-2</v>
      </c>
      <c r="J41" s="1">
        <f>C42/$C$5</f>
        <v>0.95727308194117489</v>
      </c>
      <c r="K41" s="1">
        <f>J41*G41</f>
        <v>0.15740980515687669</v>
      </c>
      <c r="L41" s="1">
        <f>1000*((C41-C42)/$C$5)</f>
        <v>1.5436950108928604</v>
      </c>
      <c r="M41" s="1">
        <f>L41*G41</f>
        <v>0.2538384662332121</v>
      </c>
      <c r="N41" s="1">
        <f t="shared" si="2"/>
        <v>4.1740088867917954E-2</v>
      </c>
      <c r="P41" s="1">
        <f>(P40-1)/F40</f>
        <v>17.756615738534052</v>
      </c>
      <c r="Q41" s="1">
        <f>1000*(1-$C$3*P41)</f>
        <v>154.44686959361664</v>
      </c>
      <c r="R41" s="1">
        <f>(R40-$H$5*E40)/($H$5*(1-(E40/1000)))</f>
        <v>534.98167784099587</v>
      </c>
      <c r="S41" s="2">
        <f>($C$1/$C$2)*Q41</f>
        <v>158.27664471190744</v>
      </c>
      <c r="V41" s="2">
        <f>((V40-1)/F40)+PRODUCT(F41:F49)</f>
        <v>8.0427080159836386</v>
      </c>
      <c r="W41" s="2">
        <f>((W40-1)/F40)+PRODUCT(F41:F59)</f>
        <v>12.828607490287316</v>
      </c>
      <c r="X41" s="2">
        <f>((X40-1)/F40)+PRODUCT(F41:F69)</f>
        <v>15.58537278001619</v>
      </c>
      <c r="Y41" s="2">
        <f>PRODUCT(F41:F50)</f>
        <v>0.59997388605436031</v>
      </c>
      <c r="Z41" s="2">
        <f>PRODUCT(F41:F60)</f>
        <v>0.35158148389376076</v>
      </c>
      <c r="AA41" s="2">
        <f>PRODUCT(F41:F70)</f>
        <v>0.19565066314564575</v>
      </c>
      <c r="AC41" s="7">
        <f>((($C$1*$C$3)/($AD$1*$AD$2))*V41)-(($C$1-$AD$1)/($AD$1*$AD$2))*(1-Y41)</f>
        <v>7.8576771294871586</v>
      </c>
      <c r="AD41" s="7">
        <f>((($C$1*$C$3)/($AD$1*$AD$2))*W41)-(($C$1-$AD$1)/($AD$1*$AD$2))*(1-Z41)</f>
        <v>12.528642432063398</v>
      </c>
      <c r="AE41" s="7">
        <f>((($C$1*$C$3)/($AD$1*$AD$2))*X41)-(($C$1-$AD$1)/($AD$1*$AD$2))*(1-AA41)</f>
        <v>15.213207857099672</v>
      </c>
      <c r="AF41" s="19">
        <f>((($C$1*$C$3)/($AD$1*$AD$2))*P41)-(($C$1-$AD$1)/($AD$1*$AD$2))</f>
        <v>17.293605971439543</v>
      </c>
      <c r="AH41" s="7">
        <f>((($C$1*$C$3)/($AI$1*$AI$2))*V41)-(($C$1-$AI$1)/($AI$1*$AI$2))*(1-Y41)</f>
        <v>7.941428472119223</v>
      </c>
      <c r="AI41" s="7">
        <f>((($C$1*$C$3)/($AI$1*$AI$2))*W41)-(($C$1-$AI$1)/($AI$1*$AI$2))*(1-Z41)</f>
        <v>12.664408410006486</v>
      </c>
      <c r="AJ41" s="7">
        <f>((($C$1*$C$3)/($AI$1*$AI$2))*X41)-(($C$1-$AI$1)/($AI$1*$AI$2))*(1-AA41)</f>
        <v>15.381638485559437</v>
      </c>
      <c r="AK41" s="19">
        <f>((($C$1*$C$3)/($AI$1*$AI$2))*P41)-(($C$1-$AI$1)/($AI$1*$AI$2))</f>
        <v>17.503083929827227</v>
      </c>
      <c r="AM41" s="11">
        <f>(((1+$C$1)^(A41))-1)/$C$3</f>
        <v>106.70954579817959</v>
      </c>
      <c r="AN41" s="11">
        <f>($C$3/$AD$2)*AM41</f>
        <v>104.36005168620528</v>
      </c>
      <c r="AO41" s="11">
        <f>($C$3/$AI$2)*AM41</f>
        <v>105.42369966346405</v>
      </c>
      <c r="AQ41" s="18"/>
      <c r="AR41" s="18"/>
    </row>
    <row r="42" spans="1:44" x14ac:dyDescent="0.25">
      <c r="A42" s="1">
        <v>38</v>
      </c>
      <c r="B42" s="1">
        <v>37</v>
      </c>
      <c r="C42" s="26">
        <v>9572730.819411749</v>
      </c>
      <c r="D42" s="26">
        <f t="shared" si="0"/>
        <v>16560.824317581952</v>
      </c>
      <c r="E42" s="25">
        <f t="shared" si="1"/>
        <v>0.17300000000000093</v>
      </c>
      <c r="F42" s="1">
        <f>(C43/C42)/(1+$C$1)</f>
        <v>0.95073333333333332</v>
      </c>
      <c r="G42" s="1">
        <f>(1+$C$1)^(-A42)</f>
        <v>0.15660536473605632</v>
      </c>
      <c r="H42" s="1">
        <f>G42^2</f>
        <v>2.4525240264113235E-2</v>
      </c>
      <c r="J42" s="1">
        <f>C43/$C$5</f>
        <v>0.9556169995094167</v>
      </c>
      <c r="K42" s="1">
        <f>J42*G42</f>
        <v>0.14965474875614795</v>
      </c>
      <c r="L42" s="1">
        <f>1000*((C42-C43)/$C$5)</f>
        <v>1.656082431758195</v>
      </c>
      <c r="M42" s="1">
        <f>L42*G42</f>
        <v>0.25935139325846723</v>
      </c>
      <c r="N42" s="1">
        <f t="shared" si="2"/>
        <v>4.0615819536046642E-2</v>
      </c>
      <c r="P42" s="1">
        <f>(P41-1)/F41</f>
        <v>17.622819264476561</v>
      </c>
      <c r="Q42" s="1">
        <f>1000*(1-$C$3*P42)</f>
        <v>160.81813026302095</v>
      </c>
      <c r="R42" s="1">
        <f>(R41-$H$5*E41)/($H$5*(1-(E41/1000)))</f>
        <v>589.75124977091104</v>
      </c>
      <c r="S42" s="2">
        <f>($C$1/$C$2)*Q42</f>
        <v>164.80589172087323</v>
      </c>
      <c r="V42" s="2">
        <f>((V41-1)/F41)+PRODUCT(F42:F50)</f>
        <v>8.0377567855646586</v>
      </c>
      <c r="W42" s="2">
        <f>((W41-1)/F41)+PRODUCT(F42:F60)</f>
        <v>12.809822236691204</v>
      </c>
      <c r="X42" s="2">
        <f>((X41-1)/F41)+PRODUCT(F42:F70)</f>
        <v>15.545102229910082</v>
      </c>
      <c r="Y42" s="2">
        <f>PRODUCT(F42:F51)</f>
        <v>0.59895829508546861</v>
      </c>
      <c r="Z42" s="2">
        <f>PRODUCT(F42:F61)</f>
        <v>0.34974679050632057</v>
      </c>
      <c r="AA42" s="2">
        <f>PRODUCT(F42:F71)</f>
        <v>0.19289341915235733</v>
      </c>
      <c r="AC42" s="7">
        <f>((($C$1*$C$3)/($AD$1*$AD$2))*V42)-(($C$1-$AD$1)/($AD$1*$AD$2))*(1-Y42)</f>
        <v>7.8522511422885888</v>
      </c>
      <c r="AD42" s="7">
        <f>((($C$1*$C$3)/($AD$1*$AD$2))*W42)-(($C$1-$AD$1)/($AD$1*$AD$2))*(1-Z42)</f>
        <v>12.508997578382768</v>
      </c>
      <c r="AE42" s="7">
        <f>((($C$1*$C$3)/($AD$1*$AD$2))*X42)-(($C$1-$AD$1)/($AD$1*$AD$2))*(1-AA42)</f>
        <v>15.171643096808433</v>
      </c>
      <c r="AF42" s="19">
        <f>((($C$1*$C$3)/($AD$1*$AD$2))*P42)-(($C$1-$AD$1)/($AD$1*$AD$2))</f>
        <v>17.159783137975477</v>
      </c>
      <c r="AH42" s="7">
        <f>((($C$1*$C$3)/($AI$1*$AI$2))*V42)-(($C$1-$AI$1)/($AI$1*$AI$2))*(1-Y42)</f>
        <v>7.9362163372531951</v>
      </c>
      <c r="AI42" s="7">
        <f>((($C$1*$C$3)/($AI$1*$AI$2))*W42)-(($C$1-$AI$1)/($AI$1*$AI$2))*(1-Z42)</f>
        <v>12.645150361081299</v>
      </c>
      <c r="AJ42" s="7">
        <f>((($C$1*$C$3)/($AI$1*$AI$2))*X42)-(($C$1-$AI$1)/($AI$1*$AI$2))*(1-AA42)</f>
        <v>15.340655610117219</v>
      </c>
      <c r="AK42" s="19">
        <f>((($C$1*$C$3)/($AI$1*$AI$2))*P42)-(($C$1-$AI$1)/($AI$1*$AI$2))</f>
        <v>17.369267548542091</v>
      </c>
      <c r="AM42" s="11">
        <f>(((1+$C$1)^(A42))-1)/$C$3</f>
        <v>113.09502308808855</v>
      </c>
      <c r="AN42" s="11">
        <f>($C$3/$AD$2)*AM42</f>
        <v>110.60493573131531</v>
      </c>
      <c r="AO42" s="11">
        <f>($C$3/$AI$2)*AM42</f>
        <v>111.73223218493521</v>
      </c>
      <c r="AQ42" s="18"/>
      <c r="AR42" s="18"/>
    </row>
    <row r="43" spans="1:44" x14ac:dyDescent="0.25">
      <c r="A43" s="1">
        <v>39</v>
      </c>
      <c r="B43" s="1">
        <v>38</v>
      </c>
      <c r="C43" s="26">
        <v>9556169.9950941671</v>
      </c>
      <c r="D43" s="26">
        <f t="shared" si="0"/>
        <v>17774.476190874353</v>
      </c>
      <c r="E43" s="25">
        <f t="shared" si="1"/>
        <v>0.18599999999998618</v>
      </c>
      <c r="F43" s="1">
        <f>(C44/C43)/(1+$C$1)</f>
        <v>0.9506095238095239</v>
      </c>
      <c r="G43" s="1">
        <f>(1+$C$1)^(-A43)</f>
        <v>0.14914796641529171</v>
      </c>
      <c r="H43" s="1">
        <f>G43^2</f>
        <v>2.2245115885816985E-2</v>
      </c>
      <c r="J43" s="1">
        <f>C44/$C$5</f>
        <v>0.95383955189032932</v>
      </c>
      <c r="K43" s="1">
        <f>J43*G43</f>
        <v>0.14226322945091574</v>
      </c>
      <c r="L43" s="1">
        <f>1000*((C43-C44)/$C$5)</f>
        <v>1.7774476190874353</v>
      </c>
      <c r="M43" s="1">
        <f>L43*G43</f>
        <v>0.26510269779659301</v>
      </c>
      <c r="N43" s="1">
        <f t="shared" si="2"/>
        <v>3.9539528267569485E-2</v>
      </c>
      <c r="P43" s="1">
        <f>(P42-1)/F42</f>
        <v>17.484207907380156</v>
      </c>
      <c r="Q43" s="1">
        <f>1000*(1-$C$3*P43)</f>
        <v>167.41867107713549</v>
      </c>
      <c r="R43" s="1">
        <f>(R42-$H$5*E42)/($H$5*(1-(E42/1000)))</f>
        <v>650.14022713172312</v>
      </c>
      <c r="S43" s="2">
        <f>($C$1/$C$2)*Q43</f>
        <v>171.57010426911663</v>
      </c>
      <c r="V43" s="2">
        <f>((V42-1)/F42)+PRODUCT(F43:F51)</f>
        <v>8.0324469679371653</v>
      </c>
      <c r="W43" s="2">
        <f>((W42-1)/F42)+PRODUCT(F43:F61)</f>
        <v>12.789673613909464</v>
      </c>
      <c r="X43" s="2">
        <f>((X42-1)/F42)+PRODUCT(F43:F71)</f>
        <v>15.501713395690107</v>
      </c>
      <c r="Y43" s="2">
        <f>PRODUCT(F43:F52)</f>
        <v>0.59787830176587187</v>
      </c>
      <c r="Z43" s="2">
        <f>PRODUCT(F43:F62)</f>
        <v>0.34780583543464155</v>
      </c>
      <c r="AA43" s="2">
        <f>PRODUCT(F43:F72)</f>
        <v>0.1899177125249456</v>
      </c>
      <c r="AC43" s="7">
        <f>((($C$1*$C$3)/($AD$1*$AD$2))*V43)-(($C$1-$AD$1)/($AD$1*$AD$2))*(1-Y43)</f>
        <v>7.8464364530227151</v>
      </c>
      <c r="AD43" s="7">
        <f>((($C$1*$C$3)/($AD$1*$AD$2))*W43)-(($C$1-$AD$1)/($AD$1*$AD$2))*(1-Z43)</f>
        <v>12.487939514989607</v>
      </c>
      <c r="AE43" s="7">
        <f>((($C$1*$C$3)/($AD$1*$AD$2))*X43)-(($C$1-$AD$1)/($AD$1*$AD$2))*(1-AA43)</f>
        <v>15.126857523495563</v>
      </c>
      <c r="AF43" s="19">
        <f>((($C$1*$C$3)/($AD$1*$AD$2))*P43)-(($C$1-$AD$1)/($AD$1*$AD$2))</f>
        <v>17.021144472886512</v>
      </c>
      <c r="AH43" s="7">
        <f>((($C$1*$C$3)/($AI$1*$AI$2))*V43)-(($C$1-$AI$1)/($AI$1*$AI$2))*(1-Y43)</f>
        <v>7.9306290636324803</v>
      </c>
      <c r="AI43" s="7">
        <f>((($C$1*$C$3)/($AI$1*$AI$2))*W43)-(($C$1-$AI$1)/($AI$1*$AI$2))*(1-Z43)</f>
        <v>12.624501518662182</v>
      </c>
      <c r="AJ43" s="7">
        <f>((($C$1*$C$3)/($AI$1*$AI$2))*X43)-(($C$1-$AI$1)/($AI$1*$AI$2))*(1-AA43)</f>
        <v>15.296498022203387</v>
      </c>
      <c r="AK43" s="19">
        <f>((($C$1*$C$3)/($AI$1*$AI$2))*P43)-(($C$1-$AI$1)/($AI$1*$AI$2))</f>
        <v>17.230635567824176</v>
      </c>
      <c r="AM43" s="11">
        <f>(((1+$C$1)^(A43))-1)/$C$3</f>
        <v>119.79977424249302</v>
      </c>
      <c r="AN43" s="11">
        <f>($C$3/$AD$2)*AM43</f>
        <v>117.16206397868088</v>
      </c>
      <c r="AO43" s="11">
        <f>($C$3/$AI$2)*AM43</f>
        <v>118.35619133247998</v>
      </c>
      <c r="AQ43" s="18"/>
      <c r="AR43" s="18"/>
    </row>
    <row r="44" spans="1:44" x14ac:dyDescent="0.25">
      <c r="A44" s="1">
        <v>40</v>
      </c>
      <c r="B44" s="1">
        <v>39</v>
      </c>
      <c r="C44" s="26">
        <v>9538395.5189032927</v>
      </c>
      <c r="D44" s="26">
        <f t="shared" si="0"/>
        <v>19076.791037807241</v>
      </c>
      <c r="E44" s="25">
        <f t="shared" si="1"/>
        <v>0.20000000000001128</v>
      </c>
      <c r="F44" s="1">
        <f>(C45/C44)/(1+$C$1)</f>
        <v>0.95047619047619036</v>
      </c>
      <c r="G44" s="1">
        <f>(1+$C$1)^(-A44)</f>
        <v>0.14204568230027784</v>
      </c>
      <c r="H44" s="1">
        <f>G44^2</f>
        <v>2.0176975860151464E-2</v>
      </c>
      <c r="J44" s="1">
        <f>C45/$C$5</f>
        <v>0.95193187278654856</v>
      </c>
      <c r="K44" s="1">
        <f>J44*G44</f>
        <v>0.13521781237334657</v>
      </c>
      <c r="L44" s="1">
        <f>1000*((C44-C45)/$C$5)</f>
        <v>1.9076791037807241</v>
      </c>
      <c r="M44" s="1">
        <f>L44*G44</f>
        <v>0.2709775799065155</v>
      </c>
      <c r="N44" s="1">
        <f t="shared" si="2"/>
        <v>3.8491195225899048E-2</v>
      </c>
      <c r="P44" s="1">
        <f>(P43-1)/F43</f>
        <v>17.340671952580962</v>
      </c>
      <c r="Q44" s="1">
        <f>1000*(1-$C$3*P44)</f>
        <v>174.25371654376377</v>
      </c>
      <c r="R44" s="1">
        <f>(R43-$H$5*E43)/($H$5*(1-(E43/1000)))</f>
        <v>716.72691161828584</v>
      </c>
      <c r="S44" s="2">
        <f>($C$1/$C$2)*Q44</f>
        <v>178.57463641507584</v>
      </c>
      <c r="V44" s="2">
        <f>((V43-1)/F43)+PRODUCT(F44:F52)</f>
        <v>8.026771327858004</v>
      </c>
      <c r="W44" s="2">
        <f>((W43-1)/F43)+PRODUCT(F44:F62)</f>
        <v>12.768102091701873</v>
      </c>
      <c r="X44" s="2">
        <f>((X43-1)/F43)+PRODUCT(F44:F72)</f>
        <v>15.454958887155914</v>
      </c>
      <c r="Y44" s="2">
        <f>PRODUCT(F44:F53)</f>
        <v>0.5967342262290003</v>
      </c>
      <c r="Z44" s="2">
        <f>PRODUCT(F44:F63)</f>
        <v>0.34576389523021417</v>
      </c>
      <c r="AA44" s="2">
        <f>PRODUCT(F44:F73)</f>
        <v>0.18672685749554752</v>
      </c>
      <c r="AC44" s="7">
        <f>((($C$1*$C$3)/($AD$1*$AD$2))*V44)-(($C$1-$AD$1)/($AD$1*$AD$2))*(1-Y44)</f>
        <v>7.8402259743657741</v>
      </c>
      <c r="AD44" s="7">
        <f>((($C$1*$C$3)/($AD$1*$AD$2))*W44)-(($C$1-$AD$1)/($AD$1*$AD$2))*(1-Z44)</f>
        <v>12.465411161469152</v>
      </c>
      <c r="AE44" s="7">
        <f>((($C$1*$C$3)/($AD$1*$AD$2))*X44)-(($C$1-$AD$1)/($AD$1*$AD$2))*(1-AA44)</f>
        <v>15.078605244337938</v>
      </c>
      <c r="AF44" s="19">
        <f>((($C$1*$C$3)/($AD$1*$AD$2))*P44)-(($C$1-$AD$1)/($AD$1*$AD$2))</f>
        <v>16.877580239893756</v>
      </c>
      <c r="AH44" s="7">
        <f>((($C$1*$C$3)/($AI$1*$AI$2))*V44)-(($C$1-$AI$1)/($AI$1*$AI$2))*(1-Y44)</f>
        <v>7.9246594969471964</v>
      </c>
      <c r="AI44" s="7">
        <f>((($C$1*$C$3)/($AI$1*$AI$2))*W44)-(($C$1-$AI$1)/($AI$1*$AI$2))*(1-Z44)</f>
        <v>12.602403695365643</v>
      </c>
      <c r="AJ44" s="7">
        <f>((($C$1*$C$3)/($AI$1*$AI$2))*X44)-(($C$1-$AI$1)/($AI$1*$AI$2))*(1-AA44)</f>
        <v>15.248919143828392</v>
      </c>
      <c r="AK44" s="19">
        <f>((($C$1*$C$3)/($AI$1*$AI$2))*P44)-(($C$1-$AI$1)/($AI$1*$AI$2))</f>
        <v>17.087078256685452</v>
      </c>
      <c r="AM44" s="11">
        <f>(((1+$C$1)^(A44))-1)/$C$3</f>
        <v>126.83976295461764</v>
      </c>
      <c r="AN44" s="11">
        <f>($C$3/$AD$2)*AM44</f>
        <v>124.04704863841468</v>
      </c>
      <c r="AO44" s="11">
        <f>($C$3/$AI$2)*AM44</f>
        <v>125.31134843740195</v>
      </c>
      <c r="AQ44" s="18"/>
      <c r="AR44" s="18"/>
    </row>
    <row r="45" spans="1:44" x14ac:dyDescent="0.25">
      <c r="A45" s="1">
        <v>41</v>
      </c>
      <c r="B45" s="1">
        <v>40</v>
      </c>
      <c r="C45" s="26">
        <v>9519318.7278654855</v>
      </c>
      <c r="D45" s="26">
        <f t="shared" si="0"/>
        <v>20656.921639468521</v>
      </c>
      <c r="E45" s="25">
        <f t="shared" si="1"/>
        <v>0.21700000000000053</v>
      </c>
      <c r="F45" s="1">
        <f>(C46/C45)/(1+$C$1)</f>
        <v>0.95031428571428567</v>
      </c>
      <c r="G45" s="1">
        <f>(1+$C$1)^(-A45)</f>
        <v>0.13528160219074079</v>
      </c>
      <c r="H45" s="1">
        <f>G45^2</f>
        <v>1.8301111891293843E-2</v>
      </c>
      <c r="J45" s="1">
        <f>C46/$C$5</f>
        <v>0.94986618062260164</v>
      </c>
      <c r="K45" s="1">
        <f>J45*G45</f>
        <v>0.12849941878142512</v>
      </c>
      <c r="L45" s="1">
        <f>1000*((C45-C46)/$C$5)</f>
        <v>2.0656921639468524</v>
      </c>
      <c r="M45" s="1">
        <f>L45*G45</f>
        <v>0.27945014557158859</v>
      </c>
      <c r="N45" s="1">
        <f t="shared" si="2"/>
        <v>3.780446342536025E-2</v>
      </c>
      <c r="P45" s="1">
        <f>(P44-1)/F44</f>
        <v>17.192089729669352</v>
      </c>
      <c r="Q45" s="1">
        <f>1000*(1-$C$3*P45)</f>
        <v>181.32906049193565</v>
      </c>
      <c r="R45" s="1">
        <f>(R44-$H$5*E44)/($H$5*(1-(E44/1000)))</f>
        <v>790.14944994915004</v>
      </c>
      <c r="S45" s="2">
        <f>($C$1/$C$2)*Q45</f>
        <v>185.82542565571208</v>
      </c>
      <c r="V45" s="2">
        <f>((V44-1)/F44)+PRODUCT(F45:F53)</f>
        <v>8.0207222763440438</v>
      </c>
      <c r="W45" s="2">
        <f>((W44-1)/F44)+PRODUCT(F45:F63)</f>
        <v>12.745049385048791</v>
      </c>
      <c r="X45" s="2">
        <f>((X44-1)/F44)+PRODUCT(F45:F73)</f>
        <v>15.404579190264567</v>
      </c>
      <c r="Y45" s="2">
        <f>PRODUCT(F45:F54)</f>
        <v>0.59551444885274052</v>
      </c>
      <c r="Z45" s="2">
        <f>PRODUCT(F45:F64)</f>
        <v>0.34360546931109176</v>
      </c>
      <c r="AA45" s="2">
        <f>PRODUCT(F45:F74)</f>
        <v>0.18330290810459704</v>
      </c>
      <c r="AC45" s="7">
        <f>((($C$1*$C$3)/($AD$1*$AD$2))*V45)-(($C$1-$AD$1)/($AD$1*$AD$2))*(1-Y45)</f>
        <v>7.8336066951926142</v>
      </c>
      <c r="AD45" s="7">
        <f>((($C$1*$C$3)/($AD$1*$AD$2))*W45)-(($C$1-$AD$1)/($AD$1*$AD$2))*(1-Z45)</f>
        <v>12.441346990173178</v>
      </c>
      <c r="AE45" s="7">
        <f>((($C$1*$C$3)/($AD$1*$AD$2))*X45)-(($C$1-$AD$1)/($AD$1*$AD$2))*(1-AA45)</f>
        <v>15.026618322231384</v>
      </c>
      <c r="AF45" s="19">
        <f>((($C$1*$C$3)/($AD$1*$AD$2))*P45)-(($C$1-$AD$1)/($AD$1*$AD$2))</f>
        <v>16.728968744617148</v>
      </c>
      <c r="AH45" s="7">
        <f>((($C$1*$C$3)/($AI$1*$AI$2))*V45)-(($C$1-$AI$1)/($AI$1*$AI$2))*(1-Y45)</f>
        <v>7.9182970704426721</v>
      </c>
      <c r="AI45" s="7">
        <f>((($C$1*$C$3)/($AI$1*$AI$2))*W45)-(($C$1-$AI$1)/($AI$1*$AI$2))*(1-Z45)</f>
        <v>12.578794626657462</v>
      </c>
      <c r="AJ45" s="7">
        <f>((($C$1*$C$3)/($AI$1*$AI$2))*X45)-(($C$1-$AI$1)/($AI$1*$AI$2))*(1-AA45)</f>
        <v>15.197654825052775</v>
      </c>
      <c r="AK45" s="19">
        <f>((($C$1*$C$3)/($AI$1*$AI$2))*P45)-(($C$1-$AI$1)/($AI$1*$AI$2))</f>
        <v>16.93847392661327</v>
      </c>
      <c r="AM45" s="11">
        <f>(((1+$C$1)^(A45))-1)/$C$3</f>
        <v>134.23175110234854</v>
      </c>
      <c r="AN45" s="11">
        <f>($C$3/$AD$2)*AM45</f>
        <v>131.27628253113522</v>
      </c>
      <c r="AO45" s="11">
        <f>($C$3/$AI$2)*AM45</f>
        <v>132.61426339757003</v>
      </c>
      <c r="AQ45" s="18"/>
      <c r="AR45" s="18"/>
    </row>
    <row r="46" spans="1:44" x14ac:dyDescent="0.25">
      <c r="A46" s="1">
        <v>42</v>
      </c>
      <c r="B46" s="1">
        <v>41</v>
      </c>
      <c r="C46" s="26">
        <v>9498661.806226017</v>
      </c>
      <c r="D46" s="26">
        <f t="shared" si="0"/>
        <v>22321.855244630948</v>
      </c>
      <c r="E46" s="25">
        <f t="shared" si="1"/>
        <v>0.23499999999999632</v>
      </c>
      <c r="F46" s="1">
        <f>(C47/C46)/(1+$C$1)</f>
        <v>0.95014285714285718</v>
      </c>
      <c r="G46" s="1">
        <f>(1+$C$1)^(-A46)</f>
        <v>0.12883962113403885</v>
      </c>
      <c r="H46" s="1">
        <f>G46^2</f>
        <v>1.659964797396267E-2</v>
      </c>
      <c r="J46" s="1">
        <f>C47/$C$5</f>
        <v>0.94763399509813862</v>
      </c>
      <c r="K46" s="1">
        <f>J46*G46</f>
        <v>0.1220928049021798</v>
      </c>
      <c r="L46" s="1">
        <f>1000*((C46-C47)/$C$5)</f>
        <v>2.2321855244630946</v>
      </c>
      <c r="M46" s="1">
        <f>L46*G46</f>
        <v>0.28759393727271093</v>
      </c>
      <c r="N46" s="1">
        <f t="shared" si="2"/>
        <v>3.7053493918662604E-2</v>
      </c>
      <c r="P46" s="1">
        <f>(P45-1)/F45</f>
        <v>17.038668125986209</v>
      </c>
      <c r="Q46" s="1">
        <f>1000*(1-$C$3*P46)</f>
        <v>188.63485114351386</v>
      </c>
      <c r="R46" s="1">
        <f>(R45-$H$5*E45)/($H$5*(1-(E45/1000)))</f>
        <v>871.11179982950102</v>
      </c>
      <c r="S46" s="2">
        <f>($C$1/$C$2)*Q46</f>
        <v>193.31237592114636</v>
      </c>
      <c r="V46" s="2">
        <f>((V45-1)/F45)+PRODUCT(F46:F54)</f>
        <v>8.0144398960310106</v>
      </c>
      <c r="W46" s="2">
        <f>((W45-1)/F45)+PRODUCT(F46:F64)</f>
        <v>12.72069149762773</v>
      </c>
      <c r="X46" s="2">
        <f>((X45-1)/F45)+PRODUCT(F46:F74)</f>
        <v>15.350586977027774</v>
      </c>
      <c r="Y46" s="2">
        <f>PRODUCT(F46:F55)</f>
        <v>0.59421937218235554</v>
      </c>
      <c r="Z46" s="2">
        <f>PRODUCT(F46:F65)</f>
        <v>0.34131208023117676</v>
      </c>
      <c r="AA46" s="2">
        <f>PRODUCT(F46:F75)</f>
        <v>0.17961234415700955</v>
      </c>
      <c r="AC46" s="7">
        <f>((($C$1*$C$3)/($AD$1*$AD$2))*V46)-(($C$1-$AD$1)/($AD$1*$AD$2))*(1-Y46)</f>
        <v>7.8267189135274098</v>
      </c>
      <c r="AD46" s="7">
        <f>((($C$1*$C$3)/($AD$1*$AD$2))*W46)-(($C$1-$AD$1)/($AD$1*$AD$2))*(1-Z46)</f>
        <v>12.415914419577105</v>
      </c>
      <c r="AE46" s="7">
        <f>((($C$1*$C$3)/($AD$1*$AD$2))*X46)-(($C$1-$AD$1)/($AD$1*$AD$2))*(1-AA46)</f>
        <v>14.970893794244311</v>
      </c>
      <c r="AF46" s="19">
        <f>((($C$1*$C$3)/($AD$1*$AD$2))*P46)-(($C$1-$AD$1)/($AD$1*$AD$2))</f>
        <v>16.575516915156701</v>
      </c>
      <c r="AH46" s="7">
        <f>((($C$1*$C$3)/($AI$1*$AI$2))*V46)-(($C$1-$AI$1)/($AI$1*$AI$2))*(1-Y46)</f>
        <v>7.911681990718705</v>
      </c>
      <c r="AI46" s="7">
        <f>((($C$1*$C$3)/($AI$1*$AI$2))*W46)-(($C$1-$AI$1)/($AI$1*$AI$2))*(1-Z46)</f>
        <v>12.553845608965275</v>
      </c>
      <c r="AJ46" s="7">
        <f>((($C$1*$C$3)/($AI$1*$AI$2))*X46)-(($C$1-$AI$1)/($AI$1*$AI$2))*(1-AA46)</f>
        <v>15.142709152778966</v>
      </c>
      <c r="AK46" s="19">
        <f>((($C$1*$C$3)/($AI$1*$AI$2))*P46)-(($C$1-$AI$1)/($AI$1*$AI$2))</f>
        <v>16.785029495730743</v>
      </c>
      <c r="AM46" s="11">
        <f>(((1+$C$1)^(A46))-1)/$C$3</f>
        <v>141.99333865746596</v>
      </c>
      <c r="AN46" s="11">
        <f>($C$3/$AD$2)*AM46</f>
        <v>138.86697811849174</v>
      </c>
      <c r="AO46" s="11">
        <f>($C$3/$AI$2)*AM46</f>
        <v>140.28232410574651</v>
      </c>
      <c r="AQ46" s="18"/>
      <c r="AR46" s="18"/>
    </row>
    <row r="47" spans="1:44" x14ac:dyDescent="0.25">
      <c r="A47" s="1">
        <v>43</v>
      </c>
      <c r="B47" s="1">
        <v>42</v>
      </c>
      <c r="C47" s="26">
        <v>9476339.950981386</v>
      </c>
      <c r="D47" s="26">
        <f t="shared" si="0"/>
        <v>23975.14007598348</v>
      </c>
      <c r="E47" s="25">
        <f t="shared" si="1"/>
        <v>0.25300000000000322</v>
      </c>
      <c r="F47" s="1">
        <f>(C48/C47)/(1+$C$1)</f>
        <v>0.94997142857142847</v>
      </c>
      <c r="G47" s="1">
        <f>(1+$C$1)^(-A47)</f>
        <v>0.12270440108003698</v>
      </c>
      <c r="H47" s="1">
        <f>G47^2</f>
        <v>1.5056370044410581E-2</v>
      </c>
      <c r="J47" s="1">
        <f>C48/$C$5</f>
        <v>0.94523648109054026</v>
      </c>
      <c r="K47" s="1">
        <f>J47*G47</f>
        <v>0.11598467629121645</v>
      </c>
      <c r="L47" s="1">
        <f>1000*((C47-C48)/$C$5)</f>
        <v>2.3975140075983479</v>
      </c>
      <c r="M47" s="1">
        <f>L47*G47</f>
        <v>0.29418552038335449</v>
      </c>
      <c r="N47" s="1">
        <f t="shared" si="2"/>
        <v>3.6097858085058526E-2</v>
      </c>
      <c r="P47" s="1">
        <f>(P46-1)/F46</f>
        <v>16.880270167178388</v>
      </c>
      <c r="Q47" s="1">
        <f>1000*(1-$C$3*P47)</f>
        <v>196.17761108674347</v>
      </c>
      <c r="R47" s="1">
        <f>(R46-$H$5*E46)/($H$5*(1-(E46/1000)))</f>
        <v>960.39145130308123</v>
      </c>
      <c r="S47" s="2">
        <f>($C$1/$C$2)*Q47</f>
        <v>201.04217153839014</v>
      </c>
      <c r="V47" s="2">
        <f>((V46-1)/F46)+PRODUCT(F47:F55)</f>
        <v>8.0079108220558659</v>
      </c>
      <c r="W47" s="2">
        <f>((W46-1)/F46)+PRODUCT(F47:F65)</f>
        <v>12.694936858369019</v>
      </c>
      <c r="X47" s="2">
        <f>((X46-1)/F46)+PRODUCT(F47:F75)</f>
        <v>15.292647007712146</v>
      </c>
      <c r="Y47" s="2">
        <f>PRODUCT(F47:F56)</f>
        <v>0.59283753592368449</v>
      </c>
      <c r="Z47" s="2">
        <f>PRODUCT(F47:F66)</f>
        <v>0.33884200232883704</v>
      </c>
      <c r="AA47" s="2">
        <f>PRODUCT(F47:F76)</f>
        <v>0.17559755412573472</v>
      </c>
      <c r="AC47" s="7">
        <f>((($C$1*$C$3)/($AD$1*$AD$2))*V47)-(($C$1-$AD$1)/($AD$1*$AD$2))*(1-Y47)</f>
        <v>7.8195439155549611</v>
      </c>
      <c r="AD47" s="7">
        <f>((($C$1*$C$3)/($AD$1*$AD$2))*W47)-(($C$1-$AD$1)/($AD$1*$AD$2))*(1-Z47)</f>
        <v>12.389002395214957</v>
      </c>
      <c r="AE47" s="7">
        <f>((($C$1*$C$3)/($AD$1*$AD$2))*X47)-(($C$1-$AD$1)/($AD$1*$AD$2))*(1-AA47)</f>
        <v>14.911069478357954</v>
      </c>
      <c r="AF47" s="19">
        <f>((($C$1*$C$3)/($AD$1*$AD$2))*P47)-(($C$1-$AD$1)/($AD$1*$AD$2))</f>
        <v>16.417087750173778</v>
      </c>
      <c r="AH47" s="7">
        <f>((($C$1*$C$3)/($AI$1*$AI$2))*V47)-(($C$1-$AI$1)/($AI$1*$AI$2))*(1-Y47)</f>
        <v>7.9047979550969787</v>
      </c>
      <c r="AI47" s="7">
        <f>((($C$1*$C$3)/($AI$1*$AI$2))*W47)-(($C$1-$AI$1)/($AI$1*$AI$2))*(1-Z47)</f>
        <v>12.527454368574775</v>
      </c>
      <c r="AJ47" s="7">
        <f>((($C$1*$C$3)/($AI$1*$AI$2))*X47)-(($C$1-$AI$1)/($AI$1*$AI$2))*(1-AA47)</f>
        <v>15.083732078832098</v>
      </c>
      <c r="AK47" s="19">
        <f>((($C$1*$C$3)/($AI$1*$AI$2))*P47)-(($C$1-$AI$1)/($AI$1*$AI$2))</f>
        <v>16.626607969304661</v>
      </c>
      <c r="AM47" s="11">
        <f>(((1+$C$1)^(A47))-1)/$C$3</f>
        <v>150.14300559033927</v>
      </c>
      <c r="AN47" s="11">
        <f>($C$3/$AD$2)*AM47</f>
        <v>146.83720848521611</v>
      </c>
      <c r="AO47" s="11">
        <f>($C$3/$AI$2)*AM47</f>
        <v>148.33378784933183</v>
      </c>
      <c r="AQ47" s="18"/>
      <c r="AR47" s="18"/>
    </row>
    <row r="48" spans="1:44" x14ac:dyDescent="0.25">
      <c r="A48" s="1">
        <v>44</v>
      </c>
      <c r="B48" s="1">
        <v>43</v>
      </c>
      <c r="C48" s="26">
        <v>9452364.8109054025</v>
      </c>
      <c r="D48" s="26">
        <f t="shared" si="0"/>
        <v>25615.908637553453</v>
      </c>
      <c r="E48" s="25">
        <f t="shared" si="1"/>
        <v>0.27099999999999902</v>
      </c>
      <c r="F48" s="1">
        <f>(C49/C48)/(1+$C$1)</f>
        <v>0.94979999999999998</v>
      </c>
      <c r="G48" s="1">
        <f>(1+$C$1)^(-A48)</f>
        <v>0.11686133436193999</v>
      </c>
      <c r="H48" s="1">
        <f>G48^2</f>
        <v>1.3656571468853136E-2</v>
      </c>
      <c r="J48" s="1">
        <f>C49/$C$5</f>
        <v>0.94267489022678486</v>
      </c>
      <c r="K48" s="1">
        <f>J48*G48</f>
        <v>0.11016224554139738</v>
      </c>
      <c r="L48" s="1">
        <f>1000*((C48-C49)/$C$5)</f>
        <v>2.5615908637553453</v>
      </c>
      <c r="M48" s="1">
        <f>L48*G48</f>
        <v>0.29935092642780409</v>
      </c>
      <c r="N48" s="1">
        <f t="shared" si="2"/>
        <v>3.4982548704836108E-2</v>
      </c>
      <c r="P48" s="1">
        <f>(P47-1)/F47</f>
        <v>16.716576614371668</v>
      </c>
      <c r="Q48" s="1">
        <f>1000*(1-$C$3*P48)</f>
        <v>203.97254217277771</v>
      </c>
      <c r="R48" s="1">
        <f>(R47-$H$5*E47)/($H$5*(1-(E47/1000)))</f>
        <v>1058.8464632168411</v>
      </c>
      <c r="S48" s="2">
        <f>($C$1/$C$2)*Q48</f>
        <v>209.03039131457805</v>
      </c>
      <c r="V48" s="2">
        <f>((V47-1)/F47)+PRODUCT(F48:F56)</f>
        <v>8.0010283776740447</v>
      </c>
      <c r="W48" s="2">
        <f>((W47-1)/F47)+PRODUCT(F48:F66)</f>
        <v>12.667516620783331</v>
      </c>
      <c r="X48" s="2">
        <f>((X47-1)/F47)+PRODUCT(F48:F76)</f>
        <v>15.230189168526147</v>
      </c>
      <c r="Y48" s="2">
        <f>PRODUCT(F48:F57)</f>
        <v>0.59133979605127951</v>
      </c>
      <c r="Z48" s="2">
        <f>PRODUCT(F48:F67)</f>
        <v>0.33613797881079877</v>
      </c>
      <c r="AA48" s="2">
        <f>PRODUCT(F48:F77)</f>
        <v>0.17118767840932245</v>
      </c>
      <c r="AC48" s="7">
        <f>((($C$1*$C$3)/($AD$1*$AD$2))*V48)-(($C$1-$AD$1)/($AD$1*$AD$2))*(1-Y48)</f>
        <v>7.8119614075925901</v>
      </c>
      <c r="AD48" s="7">
        <f>((($C$1*$C$3)/($AD$1*$AD$2))*W48)-(($C$1-$AD$1)/($AD$1*$AD$2))*(1-Z48)</f>
        <v>12.360315306878398</v>
      </c>
      <c r="AE48" s="7">
        <f>((($C$1*$C$3)/($AD$1*$AD$2))*X48)-(($C$1-$AD$1)/($AD$1*$AD$2))*(1-AA48)</f>
        <v>14.846542091889614</v>
      </c>
      <c r="AF48" s="19">
        <f>((($C$1*$C$3)/($AD$1*$AD$2))*P48)-(($C$1-$AD$1)/($AD$1*$AD$2))</f>
        <v>16.253361947900522</v>
      </c>
      <c r="AH48" s="7">
        <f>((($C$1*$C$3)/($AI$1*$AI$2))*V48)-(($C$1-$AI$1)/($AI$1*$AI$2))*(1-Y48)</f>
        <v>7.8975308050259301</v>
      </c>
      <c r="AI48" s="7">
        <f>((($C$1*$C$3)/($AI$1*$AI$2))*W48)-(($C$1-$AI$1)/($AI$1*$AI$2))*(1-Z48)</f>
        <v>12.499337351307126</v>
      </c>
      <c r="AJ48" s="7">
        <f>((($C$1*$C$3)/($AI$1*$AI$2))*X48)-(($C$1-$AI$1)/($AI$1*$AI$2))*(1-AA48)</f>
        <v>15.020135252223712</v>
      </c>
      <c r="AK48" s="19">
        <f>((($C$1*$C$3)/($AI$1*$AI$2))*P48)-(($C$1-$AI$1)/($AI$1*$AI$2))</f>
        <v>16.462890060962096</v>
      </c>
      <c r="AM48" s="11">
        <f>(((1+$C$1)^(A48))-1)/$C$3</f>
        <v>158.70015586985622</v>
      </c>
      <c r="AN48" s="11">
        <f>($C$3/$AD$2)*AM48</f>
        <v>155.2059503702767</v>
      </c>
      <c r="AO48" s="11">
        <f>($C$3/$AI$2)*AM48</f>
        <v>156.7878247800964</v>
      </c>
      <c r="AQ48" s="18"/>
      <c r="AR48" s="18"/>
    </row>
    <row r="49" spans="1:44" x14ac:dyDescent="0.25">
      <c r="A49" s="1">
        <v>45</v>
      </c>
      <c r="B49" s="1">
        <v>44</v>
      </c>
      <c r="C49" s="26">
        <v>9426748.9022678491</v>
      </c>
      <c r="D49" s="26">
        <f t="shared" si="0"/>
        <v>27243.304327553138</v>
      </c>
      <c r="E49" s="25">
        <f t="shared" si="1"/>
        <v>0.28899999999999482</v>
      </c>
      <c r="F49" s="1">
        <f>(C50/C49)/(1+$C$1)</f>
        <v>0.94962857142857149</v>
      </c>
      <c r="G49" s="1">
        <f>(1+$C$1)^(-A49)</f>
        <v>0.1112965089161333</v>
      </c>
      <c r="H49" s="1">
        <f>G49^2</f>
        <v>1.2386912896918938E-2</v>
      </c>
      <c r="J49" s="1">
        <f>C50/$C$5</f>
        <v>0.93995055979402964</v>
      </c>
      <c r="K49" s="1">
        <f>J49*G49</f>
        <v>0.1046132158588407</v>
      </c>
      <c r="L49" s="1">
        <f>1000*((C49-C50)/$C$5)</f>
        <v>2.7243304327553139</v>
      </c>
      <c r="M49" s="1">
        <f>L49*G49</f>
        <v>0.3032084662996451</v>
      </c>
      <c r="N49" s="1">
        <f t="shared" si="2"/>
        <v>3.3746043772965549E-2</v>
      </c>
      <c r="P49" s="1">
        <f>(P48-1)/F48</f>
        <v>16.54724848849407</v>
      </c>
      <c r="Q49" s="1">
        <f>1000*(1-$C$3*P49)</f>
        <v>212.03578626218723</v>
      </c>
      <c r="R49" s="1">
        <f>(R48-$H$5*E48)/($H$5*(1-(E48/1000)))</f>
        <v>1167.4235974914877</v>
      </c>
      <c r="S49" s="2">
        <f>($C$1/$C$2)*Q49</f>
        <v>217.2935773754084</v>
      </c>
      <c r="V49" s="2">
        <f>((V48-1)/F48)+PRODUCT(F49:F57)</f>
        <v>7.9936493722102808</v>
      </c>
      <c r="W49" s="2">
        <f>((W48-1)/F48)+PRODUCT(F49:F67)</f>
        <v>12.63808654410837</v>
      </c>
      <c r="X49" s="2">
        <f>((X48-1)/F48)+PRODUCT(F49:F77)</f>
        <v>15.162536162282027</v>
      </c>
      <c r="Y49" s="2">
        <f>PRODUCT(F49:F58)</f>
        <v>0.58970326321017874</v>
      </c>
      <c r="Z49" s="2">
        <f>PRODUCT(F49:F68)</f>
        <v>0.3331348509430731</v>
      </c>
      <c r="AA49" s="2">
        <f>PRODUCT(F49:F78)</f>
        <v>0.16631617030911439</v>
      </c>
      <c r="AC49" s="7">
        <f>((($C$1*$C$3)/($AD$1*$AD$2))*V49)-(($C$1-$AD$1)/($AD$1*$AD$2))*(1-Y49)</f>
        <v>7.803817492687207</v>
      </c>
      <c r="AD49" s="7">
        <f>((($C$1*$C$3)/($AD$1*$AD$2))*W49)-(($C$1-$AD$1)/($AD$1*$AD$2))*(1-Z49)</f>
        <v>12.32947844891388</v>
      </c>
      <c r="AE49" s="7">
        <f>((($C$1*$C$3)/($AD$1*$AD$2))*X49)-(($C$1-$AD$1)/($AD$1*$AD$2))*(1-AA49)</f>
        <v>14.776603159647793</v>
      </c>
      <c r="AF49" s="19">
        <f>((($C$1*$C$3)/($AD$1*$AD$2))*P49)-(($C$1-$AD$1)/($AD$1*$AD$2))</f>
        <v>16.084000462482276</v>
      </c>
      <c r="AH49" s="7">
        <f>((($C$1*$C$3)/($AI$1*$AI$2))*V49)-(($C$1-$AI$1)/($AI$1*$AI$2))*(1-Y49)</f>
        <v>7.8897314648729902</v>
      </c>
      <c r="AI49" s="7">
        <f>((($C$1*$C$3)/($AI$1*$AI$2))*W49)-(($C$1-$AI$1)/($AI$1*$AI$2))*(1-Z49)</f>
        <v>12.469133573222871</v>
      </c>
      <c r="AJ49" s="7">
        <f>((($C$1*$C$3)/($AI$1*$AI$2))*X49)-(($C$1-$AI$1)/($AI$1*$AI$2))*(1-AA49)</f>
        <v>14.95122422747416</v>
      </c>
      <c r="AK49" s="19">
        <f>((($C$1*$C$3)/($AI$1*$AI$2))*P49)-(($C$1-$AI$1)/($AI$1*$AI$2))</f>
        <v>16.293536741195251</v>
      </c>
      <c r="AM49" s="11">
        <f>(((1+$C$1)^(A49))-1)/$C$3</f>
        <v>167.68516366334907</v>
      </c>
      <c r="AN49" s="11">
        <f>($C$3/$AD$2)*AM49</f>
        <v>163.99312934959033</v>
      </c>
      <c r="AO49" s="11">
        <f>($C$3/$AI$2)*AM49</f>
        <v>165.66456355739922</v>
      </c>
      <c r="AQ49" s="18"/>
      <c r="AR49" s="18"/>
    </row>
    <row r="50" spans="1:44" x14ac:dyDescent="0.25">
      <c r="A50" s="1">
        <v>46</v>
      </c>
      <c r="B50" s="1">
        <v>45</v>
      </c>
      <c r="C50" s="26">
        <v>9399505.5979402959</v>
      </c>
      <c r="D50" s="26">
        <f t="shared" si="0"/>
        <v>29044.472297636792</v>
      </c>
      <c r="E50" s="25">
        <f t="shared" si="1"/>
        <v>0.30900000000001482</v>
      </c>
      <c r="F50" s="1">
        <f>(C51/C50)/(1+$C$1)</f>
        <v>0.94943809523809508</v>
      </c>
      <c r="G50" s="1">
        <f>(1+$C$1)^(-A50)</f>
        <v>0.10599667515822221</v>
      </c>
      <c r="H50" s="1">
        <f>G50^2</f>
        <v>1.1235295144597682E-2</v>
      </c>
      <c r="J50" s="1">
        <f>C51/$C$5</f>
        <v>0.93704611256426595</v>
      </c>
      <c r="K50" s="1">
        <f>J50*G50</f>
        <v>9.932377240174943E-2</v>
      </c>
      <c r="L50" s="1">
        <f>1000*((C50-C51)/$C$5)</f>
        <v>2.904447229763679</v>
      </c>
      <c r="M50" s="1">
        <f>L50*G50</f>
        <v>0.30786174952745909</v>
      </c>
      <c r="N50" s="1">
        <f t="shared" si="2"/>
        <v>3.2632321858304052E-2</v>
      </c>
      <c r="P50" s="1">
        <f>(P49-1)/F49</f>
        <v>16.371925778418401</v>
      </c>
      <c r="Q50" s="1">
        <f>1000*(1-$C$3*P50)</f>
        <v>220.38448674198096</v>
      </c>
      <c r="R50" s="1">
        <f>(R49-$H$5*E49)/($H$5*(1-(E49/1000)))</f>
        <v>1287.1675076440745</v>
      </c>
      <c r="S50" s="2">
        <f>($C$1/$C$2)*Q50</f>
        <v>225.84929820758421</v>
      </c>
      <c r="V50" s="2">
        <f>((V49-1)/F49)+PRODUCT(F50:F58)</f>
        <v>7.985598647282127</v>
      </c>
      <c r="W50" s="2">
        <f>((W49-1)/F49)+PRODUCT(F50:F68)</f>
        <v>12.606214424490792</v>
      </c>
      <c r="X50" s="2">
        <f>((X49-1)/F49)+PRODUCT(F50:F78)</f>
        <v>15.088901875641302</v>
      </c>
      <c r="Y50" s="2">
        <f>PRODUCT(F50:F59)</f>
        <v>0.58792311175019674</v>
      </c>
      <c r="Z50" s="2">
        <f>PRODUCT(F50:F69)</f>
        <v>0.32979384693205049</v>
      </c>
      <c r="AA50" s="2">
        <f>PRODUCT(F50:F79)</f>
        <v>0.16093859578798245</v>
      </c>
      <c r="AC50" s="7">
        <f>((($C$1*$C$3)/($AD$1*$AD$2))*V50)-(($C$1-$AD$1)/($AD$1*$AD$2))*(1-Y50)</f>
        <v>7.7949347267436879</v>
      </c>
      <c r="AD50" s="7">
        <f>((($C$1*$C$3)/($AD$1*$AD$2))*W50)-(($C$1-$AD$1)/($AD$1*$AD$2))*(1-Z50)</f>
        <v>12.296041444966399</v>
      </c>
      <c r="AE50" s="7">
        <f>((($C$1*$C$3)/($AD$1*$AD$2))*X50)-(($C$1-$AD$1)/($AD$1*$AD$2))*(1-AA50)</f>
        <v>14.700445684586198</v>
      </c>
      <c r="AF50" s="19">
        <f>((($C$1*$C$3)/($AD$1*$AD$2))*P50)-(($C$1-$AD$1)/($AD$1*$AD$2))</f>
        <v>15.908643211865613</v>
      </c>
      <c r="AH50" s="7">
        <f>((($C$1*$C$3)/($AI$1*$AI$2))*V50)-(($C$1-$AI$1)/($AI$1*$AI$2))*(1-Y50)</f>
        <v>7.8812235139893581</v>
      </c>
      <c r="AI50" s="7">
        <f>((($C$1*$C$3)/($AI$1*$AI$2))*W50)-(($C$1-$AI$1)/($AI$1*$AI$2))*(1-Z50)</f>
        <v>12.43640083384568</v>
      </c>
      <c r="AJ50" s="7">
        <f>((($C$1*$C$3)/($AI$1*$AI$2))*X50)-(($C$1-$AI$1)/($AI$1*$AI$2))*(1-AA50)</f>
        <v>14.87620139144644</v>
      </c>
      <c r="AK50" s="19">
        <f>((($C$1*$C$3)/($AI$1*$AI$2))*P50)-(($C$1-$AI$1)/($AI$1*$AI$2))</f>
        <v>16.118187945311824</v>
      </c>
      <c r="AM50" s="11">
        <f>(((1+$C$1)^(A50))-1)/$C$3</f>
        <v>177.11942184651647</v>
      </c>
      <c r="AN50" s="11">
        <f>($C$3/$AD$2)*AM50</f>
        <v>173.2196672778696</v>
      </c>
      <c r="AO50" s="11">
        <f>($C$3/$AI$2)*AM50</f>
        <v>174.98513927356711</v>
      </c>
      <c r="AQ50" s="18"/>
      <c r="AR50" s="18"/>
    </row>
    <row r="51" spans="1:44" x14ac:dyDescent="0.25">
      <c r="A51" s="1">
        <v>47</v>
      </c>
      <c r="B51" s="1">
        <v>46</v>
      </c>
      <c r="C51" s="26">
        <v>9370461.1256426591</v>
      </c>
      <c r="D51" s="26">
        <f t="shared" si="0"/>
        <v>30922.521714620292</v>
      </c>
      <c r="E51" s="25">
        <f t="shared" si="1"/>
        <v>0.32999999999999696</v>
      </c>
      <c r="F51" s="1">
        <f>(C52/C51)/(1+$C$1)</f>
        <v>0.94923809523809521</v>
      </c>
      <c r="G51" s="1">
        <f>(1+$C$1)^(-A51)</f>
        <v>0.10094921443640208</v>
      </c>
      <c r="H51" s="1">
        <f>G51^2</f>
        <v>1.019074389532669E-2</v>
      </c>
      <c r="J51" s="1">
        <f>C52/$C$5</f>
        <v>0.93395386039280393</v>
      </c>
      <c r="K51" s="1">
        <f>J51*G51</f>
        <v>9.4281908526498689E-2</v>
      </c>
      <c r="L51" s="1">
        <f>1000*((C51-C52)/$C$5)</f>
        <v>3.0922521714620292</v>
      </c>
      <c r="M51" s="1">
        <f>L51*G51</f>
        <v>0.31216042754835033</v>
      </c>
      <c r="N51" s="1">
        <f t="shared" si="2"/>
        <v>3.1512349939137374E-2</v>
      </c>
      <c r="P51" s="1">
        <f>(P50-1)/F50</f>
        <v>16.19055086952616</v>
      </c>
      <c r="Q51" s="1">
        <f>1000*(1-$C$3*P51)</f>
        <v>229.02138716542098</v>
      </c>
      <c r="R51" s="1">
        <f>(R50-$H$5*E50)/($H$5*(1-(E50/1000)))</f>
        <v>1419.2317197790039</v>
      </c>
      <c r="S51" s="2">
        <f>($C$1/$C$2)*Q51</f>
        <v>234.70036539547777</v>
      </c>
      <c r="V51" s="2">
        <f>((V50-1)/F50)+PRODUCT(F51:F59)</f>
        <v>7.9768463020572984</v>
      </c>
      <c r="W51" s="2">
        <f>((W50-1)/F50)+PRODUCT(F51:F69)</f>
        <v>12.571655099250671</v>
      </c>
      <c r="X51" s="2">
        <f>((X50-1)/F50)+PRODUCT(F51:F79)</f>
        <v>15.008709407068594</v>
      </c>
      <c r="Y51" s="2">
        <f>PRODUCT(F51:F60)</f>
        <v>0.58599464421007463</v>
      </c>
      <c r="Z51" s="2">
        <f>PRODUCT(F51:F70)</f>
        <v>0.3260986314459674</v>
      </c>
      <c r="AA51" s="2">
        <f>PRODUCT(F51:F80)</f>
        <v>0.15503805744846258</v>
      </c>
      <c r="AC51" s="7">
        <f>((($C$1*$C$3)/($AD$1*$AD$2))*V51)-(($C$1-$AD$1)/($AD$1*$AD$2))*(1-Y51)</f>
        <v>7.7852810116355995</v>
      </c>
      <c r="AD51" s="7">
        <f>((($C$1*$C$3)/($AD$1*$AD$2))*W51)-(($C$1-$AD$1)/($AD$1*$AD$2))*(1-Z51)</f>
        <v>12.259751463492959</v>
      </c>
      <c r="AE51" s="7">
        <f>((($C$1*$C$3)/($AD$1*$AD$2))*X51)-(($C$1-$AD$1)/($AD$1*$AD$2))*(1-AA51)</f>
        <v>14.617484768741948</v>
      </c>
      <c r="AF51" s="19">
        <f>((($C$1*$C$3)/($AD$1*$AD$2))*P51)-(($C$1-$AD$1)/($AD$1*$AD$2))</f>
        <v>15.727232570081306</v>
      </c>
      <c r="AH51" s="7">
        <f>((($C$1*$C$3)/($AI$1*$AI$2))*V51)-(($C$1-$AI$1)/($AI$1*$AI$2))*(1-Y51)</f>
        <v>7.8719758437275269</v>
      </c>
      <c r="AI51" s="7">
        <f>((($C$1*$C$3)/($AI$1*$AI$2))*W51)-(($C$1-$AI$1)/($AI$1*$AI$2))*(1-Z51)</f>
        <v>12.400889749335004</v>
      </c>
      <c r="AJ51" s="7">
        <f>((($C$1*$C$3)/($AI$1*$AI$2))*X51)-(($C$1-$AI$1)/($AI$1*$AI$2))*(1-AA51)</f>
        <v>14.794485428099502</v>
      </c>
      <c r="AK51" s="19">
        <f>((($C$1*$C$3)/($AI$1*$AI$2))*P51)-(($C$1-$AI$1)/($AI$1*$AI$2))</f>
        <v>15.936786050120979</v>
      </c>
      <c r="AM51" s="11">
        <f>(((1+$C$1)^(A51))-1)/$C$3</f>
        <v>187.02539293884237</v>
      </c>
      <c r="AN51" s="11">
        <f>($C$3/$AD$2)*AM51</f>
        <v>182.90753210256293</v>
      </c>
      <c r="AO51" s="11">
        <f>($C$3/$AI$2)*AM51</f>
        <v>184.77174377554354</v>
      </c>
      <c r="AQ51" s="18"/>
      <c r="AR51" s="18"/>
    </row>
    <row r="52" spans="1:44" x14ac:dyDescent="0.25">
      <c r="A52" s="1">
        <v>48</v>
      </c>
      <c r="B52" s="1">
        <v>47</v>
      </c>
      <c r="C52" s="26">
        <v>9339538.6039280389</v>
      </c>
      <c r="D52" s="26">
        <f t="shared" si="0"/>
        <v>32968.57127186656</v>
      </c>
      <c r="E52" s="25">
        <f t="shared" si="1"/>
        <v>0.35300000000000331</v>
      </c>
      <c r="F52" s="1">
        <f>(C53/C52)/(1+$C$1)</f>
        <v>0.94901904761904754</v>
      </c>
      <c r="G52" s="1">
        <f>(1+$C$1)^(-A52)</f>
        <v>9.6142108987049613E-2</v>
      </c>
      <c r="H52" s="1">
        <f>G52^2</f>
        <v>9.2433051204777253E-3</v>
      </c>
      <c r="J52" s="1">
        <f>C53/$C$5</f>
        <v>0.93065700326561718</v>
      </c>
      <c r="K52" s="1">
        <f>J52*G52</f>
        <v>8.947532703752395E-2</v>
      </c>
      <c r="L52" s="1">
        <f>1000*((C52-C53)/$C$5)</f>
        <v>3.296857127186656</v>
      </c>
      <c r="M52" s="1">
        <f>L52*G52</f>
        <v>0.31696679723671078</v>
      </c>
      <c r="N52" s="1">
        <f t="shared" si="2"/>
        <v>3.0473856365207899E-2</v>
      </c>
      <c r="P52" s="1">
        <f>(P51-1)/F51</f>
        <v>16.002887943215079</v>
      </c>
      <c r="Q52" s="1">
        <f>1000*(1-$C$3*P52)</f>
        <v>237.95771698975821</v>
      </c>
      <c r="R52" s="1">
        <f>(R51-$H$5*E51)/($H$5*(1-(E51/1000)))</f>
        <v>1564.8893845532546</v>
      </c>
      <c r="S52" s="2">
        <f>($C$1/$C$2)*Q52</f>
        <v>243.85828684999916</v>
      </c>
      <c r="V52" s="2">
        <f>((V51-1)/F51)+PRODUCT(F52:F60)</f>
        <v>7.9672750010843201</v>
      </c>
      <c r="W52" s="2">
        <f>((W51-1)/F51)+PRODUCT(F52:F70)</f>
        <v>12.534003629207858</v>
      </c>
      <c r="X52" s="2">
        <f>((X51-1)/F51)+PRODUCT(F52:F80)</f>
        <v>14.921174714300101</v>
      </c>
      <c r="Y52" s="2">
        <f>PRODUCT(F52:F61)</f>
        <v>0.5839251136114797</v>
      </c>
      <c r="Z52" s="2">
        <f>PRODUCT(F52:F71)</f>
        <v>0.32204816384558493</v>
      </c>
      <c r="AA52" s="2">
        <f>PRODUCT(F52:F81)</f>
        <v>0.14862622968883007</v>
      </c>
      <c r="AC52" s="7">
        <f>((($C$1*$C$3)/($AD$1*$AD$2))*V52)-(($C$1-$AD$1)/($AD$1*$AD$2))*(1-Y52)</f>
        <v>7.7747423723878404</v>
      </c>
      <c r="AD52" s="7">
        <f>((($C$1*$C$3)/($AD$1*$AD$2))*W52)-(($C$1-$AD$1)/($AD$1*$AD$2))*(1-Z52)</f>
        <v>12.220203000069297</v>
      </c>
      <c r="AE52" s="7">
        <f>((($C$1*$C$3)/($AD$1*$AD$2))*X52)-(($C$1-$AD$1)/($AD$1*$AD$2))*(1-AA52)</f>
        <v>14.526941661586534</v>
      </c>
      <c r="AF52" s="19">
        <f>((($C$1*$C$3)/($AD$1*$AD$2))*P52)-(($C$1-$AD$1)/($AD$1*$AD$2))</f>
        <v>15.539532672068173</v>
      </c>
      <c r="AH52" s="7">
        <f>((($C$1*$C$3)/($AI$1*$AI$2))*V52)-(($C$1-$AI$1)/($AI$1*$AI$2))*(1-Y52)</f>
        <v>7.8618729592118841</v>
      </c>
      <c r="AI52" s="7">
        <f>((($C$1*$C$3)/($AI$1*$AI$2))*W52)-(($C$1-$AI$1)/($AI$1*$AI$2))*(1-Z52)</f>
        <v>12.362195053676373</v>
      </c>
      <c r="AJ52" s="7">
        <f>((($C$1*$C$3)/($AI$1*$AI$2))*X52)-(($C$1-$AI$1)/($AI$1*$AI$2))*(1-AA52)</f>
        <v>14.70529516918856</v>
      </c>
      <c r="AK52" s="19">
        <f>((($C$1*$C$3)/($AI$1*$AI$2))*P52)-(($C$1-$AI$1)/($AI$1*$AI$2))</f>
        <v>15.749095201933621</v>
      </c>
      <c r="AM52" s="11">
        <f>(((1+$C$1)^(A52))-1)/$C$3</f>
        <v>197.42666258578447</v>
      </c>
      <c r="AN52" s="11">
        <f>($C$3/$AD$2)*AM52</f>
        <v>193.07979016849083</v>
      </c>
      <c r="AO52" s="11">
        <f>($C$3/$AI$2)*AM52</f>
        <v>195.04767850261868</v>
      </c>
      <c r="AQ52" s="18"/>
      <c r="AR52" s="18"/>
    </row>
    <row r="53" spans="1:44" x14ac:dyDescent="0.25">
      <c r="A53" s="1">
        <v>49</v>
      </c>
      <c r="B53" s="1">
        <v>48</v>
      </c>
      <c r="C53" s="26">
        <v>9306570.0326561723</v>
      </c>
      <c r="D53" s="26">
        <f t="shared" si="0"/>
        <v>35085.769023114815</v>
      </c>
      <c r="E53" s="25">
        <f t="shared" si="1"/>
        <v>0.37700000000001621</v>
      </c>
      <c r="F53" s="1">
        <f>(C54/C53)/(1+$C$1)</f>
        <v>0.94879047619047596</v>
      </c>
      <c r="G53" s="1">
        <f>(1+$C$1)^(-A53)</f>
        <v>9.1563913320999626E-2</v>
      </c>
      <c r="H53" s="1">
        <f>G53^2</f>
        <v>8.3839502226555323E-3</v>
      </c>
      <c r="J53" s="1">
        <f>C54/$C$5</f>
        <v>0.92714842636330574</v>
      </c>
      <c r="K53" s="1">
        <f>J53*G53</f>
        <v>8.4893338147230935E-2</v>
      </c>
      <c r="L53" s="1">
        <f>1000*((C53-C54)/$C$5)</f>
        <v>3.5085769023114812</v>
      </c>
      <c r="M53" s="1">
        <f>L53*G53</f>
        <v>0.32125903136330985</v>
      </c>
      <c r="N53" s="1">
        <f t="shared" si="2"/>
        <v>2.9415734101338402E-2</v>
      </c>
      <c r="P53" s="1">
        <f>(P52-1)/F52</f>
        <v>15.808837536881024</v>
      </c>
      <c r="Q53" s="1">
        <f>1000*(1-$C$3*P53)</f>
        <v>247.19821252947517</v>
      </c>
      <c r="R53" s="1">
        <f>(R52-$H$5*E52)/($H$5*(1-(E52/1000)))</f>
        <v>1725.5466644425117</v>
      </c>
      <c r="S53" s="2">
        <f>($C$1/$C$2)*Q53</f>
        <v>253.32791633067458</v>
      </c>
      <c r="V53" s="2">
        <f>((V52-1)/F52)+PRODUCT(F53:F61)</f>
        <v>7.9568477931403754</v>
      </c>
      <c r="W53" s="2">
        <f>((W52-1)/F52)+PRODUCT(F53:F71)</f>
        <v>12.492954512133949</v>
      </c>
      <c r="X53" s="2">
        <f>((X52-1)/F52)+PRODUCT(F53:F81)</f>
        <v>14.82562544902343</v>
      </c>
      <c r="Y53" s="2">
        <f>PRODUCT(F53:F62)</f>
        <v>0.58173349728092605</v>
      </c>
      <c r="Z53" s="2">
        <f>PRODUCT(F53:F72)</f>
        <v>0.31765279315876066</v>
      </c>
      <c r="AA53" s="2">
        <f>PRODUCT(F53:F82)</f>
        <v>0.14173239009885988</v>
      </c>
      <c r="AC53" s="7">
        <f>((($C$1*$C$3)/($AD$1*$AD$2))*V53)-(($C$1-$AD$1)/($AD$1*$AD$2))*(1-Y53)</f>
        <v>7.7632907035727978</v>
      </c>
      <c r="AD53" s="7">
        <f>((($C$1*$C$3)/($AD$1*$AD$2))*W53)-(($C$1-$AD$1)/($AD$1*$AD$2))*(1-Z53)</f>
        <v>12.177095320184137</v>
      </c>
      <c r="AE53" s="7">
        <f>((($C$1*$C$3)/($AD$1*$AD$2))*X53)-(($C$1-$AD$1)/($AD$1*$AD$2))*(1-AA53)</f>
        <v>14.428157540577832</v>
      </c>
      <c r="AF53" s="19">
        <f>((($C$1*$C$3)/($AD$1*$AD$2))*P53)-(($C$1-$AD$1)/($AD$1*$AD$2))</f>
        <v>15.345444035626837</v>
      </c>
      <c r="AH53" s="7">
        <f>((($C$1*$C$3)/($AI$1*$AI$2))*V53)-(($C$1-$AI$1)/($AI$1*$AI$2))*(1-Y53)</f>
        <v>7.8508827652149984</v>
      </c>
      <c r="AI53" s="7">
        <f>((($C$1*$C$3)/($AI$1*$AI$2))*W53)-(($C$1-$AI$1)/($AI$1*$AI$2))*(1-Z53)</f>
        <v>12.320013850335982</v>
      </c>
      <c r="AJ53" s="7">
        <f>((($C$1*$C$3)/($AI$1*$AI$2))*X53)-(($C$1-$AI$1)/($AI$1*$AI$2))*(1-AA53)</f>
        <v>14.607965666514792</v>
      </c>
      <c r="AK53" s="19">
        <f>((($C$1*$C$3)/($AI$1*$AI$2))*P53)-(($C$1-$AI$1)/($AI$1*$AI$2))</f>
        <v>15.555015923346833</v>
      </c>
      <c r="AM53" s="11">
        <f>(((1+$C$1)^(A53))-1)/$C$3</f>
        <v>208.34799571507369</v>
      </c>
      <c r="AN53" s="11">
        <f>($C$3/$AD$2)*AM53</f>
        <v>203.76066113771515</v>
      </c>
      <c r="AO53" s="11">
        <f>($C$3/$AI$2)*AM53</f>
        <v>205.83740996604757</v>
      </c>
      <c r="AQ53" s="18"/>
      <c r="AR53" s="18"/>
    </row>
    <row r="54" spans="1:44" x14ac:dyDescent="0.25">
      <c r="A54" s="1">
        <v>50</v>
      </c>
      <c r="B54" s="1">
        <v>49</v>
      </c>
      <c r="C54" s="26">
        <v>9271484.2636330575</v>
      </c>
      <c r="D54" s="26">
        <f t="shared" si="0"/>
        <v>37456.796425078064</v>
      </c>
      <c r="E54" s="25">
        <f t="shared" si="1"/>
        <v>0.40400000000000436</v>
      </c>
      <c r="F54" s="1">
        <f>(C55/C54)/(1+$C$1)</f>
        <v>0.94853333333333323</v>
      </c>
      <c r="G54" s="1">
        <f>(1+$C$1)^(-A54)</f>
        <v>8.7203726972380588E-2</v>
      </c>
      <c r="H54" s="1">
        <f>G54^2</f>
        <v>7.6044899978734981E-3</v>
      </c>
      <c r="J54" s="1">
        <f>C55/$C$5</f>
        <v>0.92340274672079792</v>
      </c>
      <c r="K54" s="1">
        <f>J54*G54</f>
        <v>8.0524161010586764E-2</v>
      </c>
      <c r="L54" s="1">
        <f>1000*((C54-C55)/$C$5)</f>
        <v>3.7456796425078065</v>
      </c>
      <c r="M54" s="1">
        <f>L54*G54</f>
        <v>0.32663722487125491</v>
      </c>
      <c r="N54" s="1">
        <f t="shared" si="2"/>
        <v>2.8483983376688993E-2</v>
      </c>
      <c r="P54" s="1">
        <f>(P53-1)/F53</f>
        <v>15.608122033792476</v>
      </c>
      <c r="Q54" s="1">
        <f>1000*(1-$C$3*P54)</f>
        <v>256.7560936289297</v>
      </c>
      <c r="R54" s="1">
        <f>(R53-$H$5*E53)/($H$5*(1-(E53/1000)))</f>
        <v>1902.7555363850865</v>
      </c>
      <c r="S54" s="2">
        <f>($C$1/$C$2)*Q54</f>
        <v>263.12280149058427</v>
      </c>
      <c r="V54" s="2">
        <f>((V53-1)/F53)+PRODUCT(F54:F62)</f>
        <v>7.9454647570765466</v>
      </c>
      <c r="W54" s="2">
        <f>((W53-1)/F53)+PRODUCT(F54:F72)</f>
        <v>12.448066882705145</v>
      </c>
      <c r="X54" s="2">
        <f>((X53-1)/F53)+PRODUCT(F54:F82)</f>
        <v>14.7212247483798</v>
      </c>
      <c r="Y54" s="2">
        <f>PRODUCT(F54:F63)</f>
        <v>0.57942695429962698</v>
      </c>
      <c r="Z54" s="2">
        <f>PRODUCT(F54:F73)</f>
        <v>0.31291460970078494</v>
      </c>
      <c r="AA54" s="2">
        <f>PRODUCT(F54:F83)</f>
        <v>0.13438563219686422</v>
      </c>
      <c r="AC54" s="7">
        <f>((($C$1*$C$3)/($AD$1*$AD$2))*V54)-(($C$1-$AD$1)/($AD$1*$AD$2))*(1-Y54)</f>
        <v>7.7508294041247652</v>
      </c>
      <c r="AD54" s="7">
        <f>((($C$1*$C$3)/($AD$1*$AD$2))*W54)-(($C$1-$AD$1)/($AD$1*$AD$2))*(1-Z54)</f>
        <v>12.129988446807108</v>
      </c>
      <c r="AE54" s="7">
        <f>((($C$1*$C$3)/($AD$1*$AD$2))*X54)-(($C$1-$AD$1)/($AD$1*$AD$2))*(1-AA54)</f>
        <v>14.320308950345293</v>
      </c>
      <c r="AF54" s="19">
        <f>((($C$1*$C$3)/($AD$1*$AD$2))*P54)-(($C$1-$AD$1)/($AD$1*$AD$2))</f>
        <v>15.144688989332165</v>
      </c>
      <c r="AH54" s="7">
        <f>((($C$1*$C$3)/($AI$1*$AI$2))*V54)-(($C$1-$AI$1)/($AI$1*$AI$2))*(1-Y54)</f>
        <v>7.8389071596897635</v>
      </c>
      <c r="AI54" s="7">
        <f>((($C$1*$C$3)/($AI$1*$AI$2))*W54)-(($C$1-$AI$1)/($AI$1*$AI$2))*(1-Z54)</f>
        <v>12.273905743878778</v>
      </c>
      <c r="AJ54" s="7">
        <f>((($C$1*$C$3)/($AI$1*$AI$2))*X54)-(($C$1-$AI$1)/($AI$1*$AI$2))*(1-AA54)</f>
        <v>14.501667385701026</v>
      </c>
      <c r="AK54" s="19">
        <f>((($C$1*$C$3)/($AI$1*$AI$2))*P54)-(($C$1-$AI$1)/($AI$1*$AI$2))</f>
        <v>15.354270556323225</v>
      </c>
      <c r="AM54" s="11">
        <f>(((1+$C$1)^(A54))-1)/$C$3</f>
        <v>219.81539550082738</v>
      </c>
      <c r="AN54" s="11">
        <f>($C$3/$AD$2)*AM54</f>
        <v>214.97557565540069</v>
      </c>
      <c r="AO54" s="11">
        <f>($C$3/$AI$2)*AM54</f>
        <v>217.16662800264794</v>
      </c>
      <c r="AQ54" s="18"/>
      <c r="AR54" s="18"/>
    </row>
    <row r="55" spans="1:44" x14ac:dyDescent="0.25">
      <c r="A55" s="1">
        <v>51</v>
      </c>
      <c r="B55" s="1">
        <v>50</v>
      </c>
      <c r="C55" s="26">
        <v>9234027.4672079794</v>
      </c>
      <c r="D55" s="26">
        <f t="shared" si="0"/>
        <v>40075.67920768261</v>
      </c>
      <c r="E55" s="25">
        <f t="shared" si="1"/>
        <v>0.43400000000000105</v>
      </c>
      <c r="F55" s="1">
        <f>(C56/C55)/(1+$C$1)</f>
        <v>0.94824761904761901</v>
      </c>
      <c r="G55" s="1">
        <f>(1+$C$1)^(-A55)</f>
        <v>8.3051168545124371E-2</v>
      </c>
      <c r="H55" s="1">
        <f>G55^2</f>
        <v>6.8974965967106561E-3</v>
      </c>
      <c r="J55" s="1">
        <f>C56/$C$5</f>
        <v>0.91939517880002963</v>
      </c>
      <c r="K55" s="1">
        <f>J55*G55</f>
        <v>7.6356843954096018E-2</v>
      </c>
      <c r="L55" s="1">
        <f>1000*((C55-C56)/$C$5)</f>
        <v>4.0075679207682615</v>
      </c>
      <c r="M55" s="1">
        <f>L55*G55</f>
        <v>0.3328331988437585</v>
      </c>
      <c r="N55" s="1">
        <f t="shared" si="2"/>
        <v>2.7642186094585883E-2</v>
      </c>
      <c r="P55" s="1">
        <f>(P54-1)/F54</f>
        <v>15.400747153984199</v>
      </c>
      <c r="Q55" s="1">
        <f>1000*(1-$C$3*P55)</f>
        <v>266.63108790551439</v>
      </c>
      <c r="R55" s="1">
        <f>(R54-$H$5*E54)/($H$5*(1-(E54/1000)))</f>
        <v>2098.2316644569987</v>
      </c>
      <c r="S55" s="2">
        <f>($C$1/$C$2)*Q55</f>
        <v>273.24266319292667</v>
      </c>
      <c r="V55" s="2">
        <f>((V54-1)/F54)+PRODUCT(F55:F63)</f>
        <v>7.9331863698792953</v>
      </c>
      <c r="W55" s="2">
        <f>((W54-1)/F54)+PRODUCT(F55:F73)</f>
        <v>12.399123024043362</v>
      </c>
      <c r="X55" s="2">
        <f>((X54-1)/F54)+PRODUCT(F55:F83)</f>
        <v>14.607404815058334</v>
      </c>
      <c r="Y55" s="2">
        <f>PRODUCT(F55:F64)</f>
        <v>0.5769893072671004</v>
      </c>
      <c r="Z55" s="2">
        <f>PRODUCT(F55:F74)</f>
        <v>0.30780597928015085</v>
      </c>
      <c r="AA55" s="2">
        <f>PRODUCT(F55:F84)</f>
        <v>0.12660822362641239</v>
      </c>
      <c r="AC55" s="7">
        <f>((($C$1*$C$3)/($AD$1*$AD$2))*V55)-(($C$1-$AD$1)/($AD$1*$AD$2))*(1-Y55)</f>
        <v>7.7374114160577898</v>
      </c>
      <c r="AD55" s="7">
        <f>((($C$1*$C$3)/($AD$1*$AD$2))*W55)-(($C$1-$AD$1)/($AD$1*$AD$2))*(1-Z55)</f>
        <v>12.078651728595505</v>
      </c>
      <c r="AE55" s="7">
        <f>((($C$1*$C$3)/($AD$1*$AD$2))*X55)-(($C$1-$AD$1)/($AD$1*$AD$2))*(1-AA55)</f>
        <v>14.202838369749911</v>
      </c>
      <c r="AF55" s="19">
        <f>((($C$1*$C$3)/($AD$1*$AD$2))*P55)-(($C$1-$AD$1)/($AD$1*$AD$2))</f>
        <v>14.937273254345831</v>
      </c>
      <c r="AH55" s="7">
        <f>((($C$1*$C$3)/($AI$1*$AI$2))*V55)-(($C$1-$AI$1)/($AI$1*$AI$2))*(1-Y55)</f>
        <v>7.8260024843951985</v>
      </c>
      <c r="AI55" s="7">
        <f>((($C$1*$C$3)/($AI$1*$AI$2))*W55)-(($C$1-$AI$1)/($AI$1*$AI$2))*(1-Z55)</f>
        <v>12.223645905878156</v>
      </c>
      <c r="AJ55" s="7">
        <f>((($C$1*$C$3)/($AI$1*$AI$2))*X55)-(($C$1-$AI$1)/($AI$1*$AI$2))*(1-AA55)</f>
        <v>14.385838149341488</v>
      </c>
      <c r="AK55" s="19">
        <f>((($C$1*$C$3)/($AI$1*$AI$2))*P55)-(($C$1-$AI$1)/($AI$1*$AI$2))</f>
        <v>15.146864821748633</v>
      </c>
      <c r="AM55" s="11">
        <f>(((1+$C$1)^(A55))-1)/$C$3</f>
        <v>231.85616527586876</v>
      </c>
      <c r="AN55" s="11">
        <f>($C$3/$AD$2)*AM55</f>
        <v>226.75123589897052</v>
      </c>
      <c r="AO55" s="11">
        <f>($C$3/$AI$2)*AM55</f>
        <v>229.06230694107833</v>
      </c>
      <c r="AQ55" s="18"/>
      <c r="AR55" s="18"/>
    </row>
    <row r="56" spans="1:44" x14ac:dyDescent="0.25">
      <c r="A56" s="1">
        <v>52</v>
      </c>
      <c r="B56" s="1">
        <v>51</v>
      </c>
      <c r="C56" s="26">
        <v>9193951.7880002968</v>
      </c>
      <c r="D56" s="26">
        <f t="shared" si="0"/>
        <v>42935.754849961028</v>
      </c>
      <c r="E56" s="25">
        <f t="shared" si="1"/>
        <v>0.4669999999999952</v>
      </c>
      <c r="F56" s="1">
        <f>(C57/C56)/(1+$C$1)</f>
        <v>0.94793333333333329</v>
      </c>
      <c r="G56" s="1">
        <f>(1+$C$1)^(-A56)</f>
        <v>7.9096350995356543E-2</v>
      </c>
      <c r="H56" s="1">
        <f>G56^2</f>
        <v>6.2562327407806404E-3</v>
      </c>
      <c r="J56" s="1">
        <f>C57/$C$5</f>
        <v>0.91510160331503354</v>
      </c>
      <c r="K56" s="1">
        <f>J56*G56</f>
        <v>7.2381197612219422E-2</v>
      </c>
      <c r="L56" s="1">
        <f>1000*((C56-C57)/$C$5)</f>
        <v>4.2935754849961034</v>
      </c>
      <c r="M56" s="1">
        <f>L56*G56</f>
        <v>0.33960615358631002</v>
      </c>
      <c r="N56" s="1">
        <f t="shared" si="2"/>
        <v>2.686160752424574E-2</v>
      </c>
      <c r="P56" s="1">
        <f>(P55-1)/F55</f>
        <v>15.186694766972067</v>
      </c>
      <c r="Q56" s="1">
        <f>1000*(1-$C$3*P56)</f>
        <v>276.82405871561588</v>
      </c>
      <c r="R56" s="1">
        <f>(R55-$H$5*E55)/($H$5*(1-(E55/1000)))</f>
        <v>2313.8706299172254</v>
      </c>
      <c r="S56" s="2">
        <f>($C$1/$C$2)*Q56</f>
        <v>283.68838620249136</v>
      </c>
      <c r="V56" s="2">
        <f>((V55-1)/F55)+PRODUCT(F56:F64)</f>
        <v>7.9200575105997189</v>
      </c>
      <c r="W56" s="2">
        <f>((W55-1)/F55)+PRODUCT(F56:F74)</f>
        <v>12.34585647057197</v>
      </c>
      <c r="X56" s="2">
        <f>((X55-1)/F55)+PRODUCT(F56:F84)</f>
        <v>14.483572394812471</v>
      </c>
      <c r="Y56" s="2">
        <f>PRODUCT(F56:F65)</f>
        <v>0.57438733270788411</v>
      </c>
      <c r="Z56" s="2">
        <f>PRODUCT(F56:F75)</f>
        <v>0.30226605285074687</v>
      </c>
      <c r="AA56" s="2">
        <f>PRODUCT(F56:F85)</f>
        <v>0.11841021207910225</v>
      </c>
      <c r="AC56" s="7">
        <f>((($C$1*$C$3)/($AD$1*$AD$2))*V56)-(($C$1-$AD$1)/($AD$1*$AD$2))*(1-Y56)</f>
        <v>7.7230661282469004</v>
      </c>
      <c r="AD56" s="7">
        <f>((($C$1*$C$3)/($AD$1*$AD$2))*W56)-(($C$1-$AD$1)/($AD$1*$AD$2))*(1-Z56)</f>
        <v>12.022790260907991</v>
      </c>
      <c r="AE56" s="7">
        <f>((($C$1*$C$3)/($AD$1*$AD$2))*X56)-(($C$1-$AD$1)/($AD$1*$AD$2))*(1-AA56)</f>
        <v>14.075157114996083</v>
      </c>
      <c r="AF56" s="19">
        <f>((($C$1*$C$3)/($AD$1*$AD$2))*P56)-(($C$1-$AD$1)/($AD$1*$AD$2))</f>
        <v>14.723178696611804</v>
      </c>
      <c r="AH56" s="7">
        <f>((($C$1*$C$3)/($AI$1*$AI$2))*V56)-(($C$1-$AI$1)/($AI$1*$AI$2))*(1-Y56)</f>
        <v>7.812205114076904</v>
      </c>
      <c r="AI56" s="7">
        <f>((($C$1*$C$3)/($AI$1*$AI$2))*W56)-(($C$1-$AI$1)/($AI$1*$AI$2))*(1-Z56)</f>
        <v>12.168952243181277</v>
      </c>
      <c r="AJ56" s="7">
        <f>((($C$1*$C$3)/($AI$1*$AI$2))*X56)-(($C$1-$AI$1)/($AI$1*$AI$2))*(1-AA56)</f>
        <v>14.259887188875899</v>
      </c>
      <c r="AK56" s="19">
        <f>((($C$1*$C$3)/($AI$1*$AI$2))*P56)-(($C$1-$AI$1)/($AI$1*$AI$2))</f>
        <v>14.932780586441346</v>
      </c>
      <c r="AM56" s="11">
        <f>(((1+$C$1)^(A56))-1)/$C$3</f>
        <v>244.49897353966219</v>
      </c>
      <c r="AN56" s="11">
        <f>($C$3/$AD$2)*AM56</f>
        <v>239.1156791547188</v>
      </c>
      <c r="AO56" s="11">
        <f>($C$3/$AI$2)*AM56</f>
        <v>241.55276982643022</v>
      </c>
      <c r="AQ56" s="18"/>
      <c r="AR56" s="18"/>
    </row>
    <row r="57" spans="1:44" x14ac:dyDescent="0.25">
      <c r="A57" s="1">
        <v>53</v>
      </c>
      <c r="B57" s="1">
        <v>52</v>
      </c>
      <c r="C57" s="26">
        <v>9151016.0331503358</v>
      </c>
      <c r="D57" s="26">
        <f t="shared" si="0"/>
        <v>46212.630967408419</v>
      </c>
      <c r="E57" s="25">
        <f t="shared" si="1"/>
        <v>0.50499999999998879</v>
      </c>
      <c r="F57" s="1">
        <f>(C58/C57)/(1+$C$1)</f>
        <v>0.94757142857142862</v>
      </c>
      <c r="G57" s="1">
        <f>(1+$C$1)^(-A57)</f>
        <v>7.5329858090815757E-2</v>
      </c>
      <c r="H57" s="1">
        <f>G57^2</f>
        <v>5.67458751998244E-3</v>
      </c>
      <c r="J57" s="1">
        <f>C58/$C$5</f>
        <v>0.91048034021829272</v>
      </c>
      <c r="K57" s="1">
        <f>J57*G57</f>
        <v>6.8586354823121642E-2</v>
      </c>
      <c r="L57" s="1">
        <f>1000*((C57-C58)/$C$5)</f>
        <v>4.6212630967408419</v>
      </c>
      <c r="M57" s="1">
        <f>L57*G57</f>
        <v>0.34811909327781138</v>
      </c>
      <c r="N57" s="1">
        <f t="shared" si="2"/>
        <v>2.6223761895320986E-2</v>
      </c>
      <c r="P57" s="1">
        <f>(P56-1)/F56</f>
        <v>14.965920353370914</v>
      </c>
      <c r="Q57" s="1">
        <f>1000*(1-$C$3*P57)</f>
        <v>287.33712602995655</v>
      </c>
      <c r="R57" s="1">
        <f>(R56-$H$5*E56)/($H$5*(1-(E56/1000)))</f>
        <v>2551.7670446936136</v>
      </c>
      <c r="S57" s="2">
        <f>($C$1/$C$2)*Q57</f>
        <v>294.46214305831199</v>
      </c>
      <c r="V57" s="2">
        <f>((V56-1)/F56)+PRODUCT(F57:F65)</f>
        <v>7.9060885188560412</v>
      </c>
      <c r="W57" s="2">
        <f>((W56-1)/F56)+PRODUCT(F57:F75)</f>
        <v>12.287913204257737</v>
      </c>
      <c r="X57" s="2">
        <f>((X56-1)/F56)+PRODUCT(F57:F85)</f>
        <v>14.349091996861496</v>
      </c>
      <c r="Y57" s="2">
        <f>PRODUCT(F57:F66)</f>
        <v>0.5715596294031825</v>
      </c>
      <c r="Z57" s="2">
        <f>PRODUCT(F57:F76)</f>
        <v>0.29619844136917012</v>
      </c>
      <c r="AA57" s="2">
        <f>PRODUCT(F57:F86)</f>
        <v>0.10980422738879626</v>
      </c>
      <c r="AC57" s="7">
        <f>((($C$1*$C$3)/($AD$1*$AD$2))*V57)-(($C$1-$AD$1)/($AD$1*$AD$2))*(1-Y57)</f>
        <v>7.7077752381863602</v>
      </c>
      <c r="AD57" s="7">
        <f>((($C$1*$C$3)/($AD$1*$AD$2))*W57)-(($C$1-$AD$1)/($AD$1*$AD$2))*(1-Z57)</f>
        <v>11.962004989704063</v>
      </c>
      <c r="AE57" s="7">
        <f>((($C$1*$C$3)/($AD$1*$AD$2))*X57)-(($C$1-$AD$1)/($AD$1*$AD$2))*(1-AA57)</f>
        <v>13.936635462023066</v>
      </c>
      <c r="AF57" s="19">
        <f>((($C$1*$C$3)/($AD$1*$AD$2))*P57)-(($C$1-$AD$1)/($AD$1*$AD$2))</f>
        <v>14.502360787974096</v>
      </c>
      <c r="AH57" s="7">
        <f>((($C$1*$C$3)/($AI$1*$AI$2))*V57)-(($C$1-$AI$1)/($AI$1*$AI$2))*(1-Y57)</f>
        <v>7.7975096605098573</v>
      </c>
      <c r="AI57" s="7">
        <f>((($C$1*$C$3)/($AI$1*$AI$2))*W57)-(($C$1-$AI$1)/($AI$1*$AI$2))*(1-Z57)</f>
        <v>12.109445992736939</v>
      </c>
      <c r="AJ57" s="7">
        <f>((($C$1*$C$3)/($AI$1*$AI$2))*X57)-(($C$1-$AI$1)/($AI$1*$AI$2))*(1-AA57)</f>
        <v>14.123182154402675</v>
      </c>
      <c r="AK57" s="19">
        <f>((($C$1*$C$3)/($AI$1*$AI$2))*P57)-(($C$1-$AI$1)/($AI$1*$AI$2))</f>
        <v>14.711973324392272</v>
      </c>
      <c r="AM57" s="11">
        <f>(((1+$C$1)^(A57))-1)/$C$3</f>
        <v>257.7739222166453</v>
      </c>
      <c r="AN57" s="11">
        <f>($C$3/$AD$2)*AM57</f>
        <v>252.09834457325454</v>
      </c>
      <c r="AO57" s="11">
        <f>($C$3/$AI$2)*AM57</f>
        <v>254.66775585604972</v>
      </c>
      <c r="AQ57" s="18"/>
      <c r="AR57" s="18"/>
    </row>
    <row r="58" spans="1:44" x14ac:dyDescent="0.25">
      <c r="A58" s="1">
        <v>54</v>
      </c>
      <c r="B58" s="1">
        <v>53</v>
      </c>
      <c r="C58" s="26">
        <v>9104803.4021829274</v>
      </c>
      <c r="D58" s="26">
        <f t="shared" si="0"/>
        <v>49803.274609940127</v>
      </c>
      <c r="E58" s="25">
        <f t="shared" si="1"/>
        <v>0.54699999999999749</v>
      </c>
      <c r="F58" s="1">
        <f>(C59/C58)/(1+$C$1)</f>
        <v>0.94717142857142855</v>
      </c>
      <c r="G58" s="1">
        <f>(1+$C$1)^(-A58)</f>
        <v>7.1742721991253117E-2</v>
      </c>
      <c r="H58" s="1">
        <f>G58^2</f>
        <v>5.1470181587142333E-3</v>
      </c>
      <c r="J58" s="1">
        <f>C59/$C$5</f>
        <v>0.90550001275729874</v>
      </c>
      <c r="K58" s="1">
        <f>J58*G58</f>
        <v>6.4963035678323039E-2</v>
      </c>
      <c r="L58" s="1">
        <f>1000*((C58-C59)/$C$5)</f>
        <v>4.9803274609940127</v>
      </c>
      <c r="M58" s="1">
        <f>L58*G58</f>
        <v>0.35730224845949693</v>
      </c>
      <c r="N58" s="1">
        <f t="shared" si="2"/>
        <v>2.5633835878079336E-2</v>
      </c>
      <c r="P58" s="1">
        <f>(P57-1)/F57</f>
        <v>14.738646536046494</v>
      </c>
      <c r="Q58" s="1">
        <f>1000*(1-$C$3*P58)</f>
        <v>298.15968875969077</v>
      </c>
      <c r="R58" s="1">
        <f>(R57-$H$5*E57)/($H$5*(1-(E57/1000)))</f>
        <v>2814.2393576503227</v>
      </c>
      <c r="S58" s="2">
        <f>($C$1/$C$2)*Q58</f>
        <v>305.55306979935665</v>
      </c>
      <c r="V58" s="2">
        <f>((V57-1)/F57)+PRODUCT(F58:F66)</f>
        <v>7.8913820349486752</v>
      </c>
      <c r="W58" s="2">
        <f>((W57-1)/F57)+PRODUCT(F58:F76)</f>
        <v>12.225053749342431</v>
      </c>
      <c r="X58" s="2">
        <f>((X57-1)/F57)+PRODUCT(F58:F86)</f>
        <v>14.203569059211826</v>
      </c>
      <c r="Y58" s="2">
        <f>PRODUCT(F58:F67)</f>
        <v>0.56843456343609544</v>
      </c>
      <c r="Z58" s="2">
        <f>PRODUCT(F58:F77)</f>
        <v>0.28949121901222002</v>
      </c>
      <c r="AA58" s="2">
        <f>PRODUCT(F58:F87)</f>
        <v>0.10081969334012859</v>
      </c>
      <c r="AC58" s="7">
        <f>((($C$1*$C$3)/($AD$1*$AD$2))*V58)-(($C$1-$AD$1)/($AD$1*$AD$2))*(1-Y58)</f>
        <v>7.6916079886011604</v>
      </c>
      <c r="AD58" s="7">
        <f>((($C$1*$C$3)/($AD$1*$AD$2))*W58)-(($C$1-$AD$1)/($AD$1*$AD$2))*(1-Z58)</f>
        <v>11.896004177751944</v>
      </c>
      <c r="AE58" s="7">
        <f>((($C$1*$C$3)/($AD$1*$AD$2))*X58)-(($C$1-$AD$1)/($AD$1*$AD$2))*(1-AA58)</f>
        <v>13.786892497535641</v>
      </c>
      <c r="AF58" s="19">
        <f>((($C$1*$C$3)/($AD$1*$AD$2))*P58)-(($C$1-$AD$1)/($AD$1*$AD$2))</f>
        <v>14.275042195157663</v>
      </c>
      <c r="AH58" s="7">
        <f>((($C$1*$C$3)/($AI$1*$AI$2))*V58)-(($C$1-$AI$1)/($AI$1*$AI$2))*(1-Y58)</f>
        <v>7.7820004285355644</v>
      </c>
      <c r="AI58" s="7">
        <f>((($C$1*$C$3)/($AI$1*$AI$2))*W58)-(($C$1-$AI$1)/($AI$1*$AI$2))*(1-Z58)</f>
        <v>12.044858970695943</v>
      </c>
      <c r="AJ58" s="7">
        <f>((($C$1*$C$3)/($AI$1*$AI$2))*X58)-(($C$1-$AI$1)/($AI$1*$AI$2))*(1-AA58)</f>
        <v>13.975335962824198</v>
      </c>
      <c r="AK58" s="19">
        <f>((($C$1*$C$3)/($AI$1*$AI$2))*P58)-(($C$1-$AI$1)/($AI$1*$AI$2))</f>
        <v>14.484665691590639</v>
      </c>
      <c r="AM58" s="11">
        <f>(((1+$C$1)^(A58))-1)/$C$3</f>
        <v>271.71261832747751</v>
      </c>
      <c r="AN58" s="11">
        <f>($C$3/$AD$2)*AM58</f>
        <v>265.73014326271698</v>
      </c>
      <c r="AO58" s="11">
        <f>($C$3/$AI$2)*AM58</f>
        <v>268.43849118715013</v>
      </c>
      <c r="AQ58" s="18"/>
      <c r="AR58" s="18"/>
    </row>
    <row r="59" spans="1:44" x14ac:dyDescent="0.25">
      <c r="A59" s="1">
        <v>55</v>
      </c>
      <c r="B59" s="1">
        <v>54</v>
      </c>
      <c r="C59" s="26">
        <v>9055000.1275729872</v>
      </c>
      <c r="D59" s="26">
        <f t="shared" si="0"/>
        <v>53424.500752680004</v>
      </c>
      <c r="E59" s="25">
        <f t="shared" si="1"/>
        <v>0.58999999999999053</v>
      </c>
      <c r="F59" s="1">
        <f>(C60/C59)/(1+$C$1)</f>
        <v>0.9467619047619048</v>
      </c>
      <c r="G59" s="1">
        <f>(1+$C$1)^(-A59)</f>
        <v>6.8326401896431521E-2</v>
      </c>
      <c r="H59" s="1">
        <f>G59^2</f>
        <v>4.6684971961126814E-3</v>
      </c>
      <c r="J59" s="1">
        <f>C60/$C$5</f>
        <v>0.90015756268203073</v>
      </c>
      <c r="K59" s="1">
        <f>J59*G59</f>
        <v>6.1504527397924683E-2</v>
      </c>
      <c r="L59" s="1">
        <f>1000*((C59-C60)/$C$5)</f>
        <v>5.3424500752680002</v>
      </c>
      <c r="M59" s="1">
        <f>L59*G59</f>
        <v>0.36503039095438222</v>
      </c>
      <c r="N59" s="1">
        <f t="shared" si="2"/>
        <v>2.4941213196760643E-2</v>
      </c>
      <c r="P59" s="1">
        <f>(P58-1)/F58</f>
        <v>14.504920779512753</v>
      </c>
      <c r="Q59" s="1">
        <f>1000*(1-$C$3*P59)</f>
        <v>309.28948668986891</v>
      </c>
      <c r="R59" s="1">
        <f>(R58-$H$5*E58)/($H$5*(1-(E58/1000)))</f>
        <v>3103.8496975940652</v>
      </c>
      <c r="S59" s="2">
        <f>($C$1/$C$2)*Q59</f>
        <v>316.95885016476802</v>
      </c>
      <c r="V59" s="2">
        <f>((V58-1)/F58)+PRODUCT(F59:F67)</f>
        <v>7.8758885386102069</v>
      </c>
      <c r="W59" s="2">
        <f>((W58-1)/F58)+PRODUCT(F59:F77)</f>
        <v>12.15676974729006</v>
      </c>
      <c r="X59" s="2">
        <f>((X58-1)/F58)+PRODUCT(F59:F87)</f>
        <v>14.046442229173129</v>
      </c>
      <c r="Y59" s="2">
        <f>PRODUCT(F59:F68)</f>
        <v>0.56491946327307163</v>
      </c>
      <c r="Z59" s="2">
        <f>PRODUCT(F59:F78)</f>
        <v>0.28203366113956346</v>
      </c>
      <c r="AA59" s="2">
        <f>PRODUCT(F59:F88)</f>
        <v>9.1528746968854907E-2</v>
      </c>
      <c r="AC59" s="7">
        <f>((($C$1*$C$3)/($AD$1*$AD$2))*V59)-(($C$1-$AD$1)/($AD$1*$AD$2))*(1-Y59)</f>
        <v>7.6744716174542482</v>
      </c>
      <c r="AD59" s="7">
        <f>((($C$1*$C$3)/($AD$1*$AD$2))*W59)-(($C$1-$AD$1)/($AD$1*$AD$2))*(1-Z59)</f>
        <v>11.824227712430629</v>
      </c>
      <c r="AE59" s="7">
        <f>((($C$1*$C$3)/($AD$1*$AD$2))*X59)-(($C$1-$AD$1)/($AD$1*$AD$2))*(1-AA59)</f>
        <v>13.625400410756384</v>
      </c>
      <c r="AF59" s="19">
        <f>((($C$1*$C$3)/($AD$1*$AD$2))*P59)-(($C$1-$AD$1)/($AD$1*$AD$2))</f>
        <v>14.041270392027497</v>
      </c>
      <c r="AH59" s="7">
        <f>((($C$1*$C$3)/($AI$1*$AI$2))*V59)-(($C$1-$AI$1)/($AI$1*$AI$2))*(1-Y59)</f>
        <v>7.7656041505025764</v>
      </c>
      <c r="AI59" s="7">
        <f>((($C$1*$C$3)/($AI$1*$AI$2))*W59)-(($C$1-$AI$1)/($AI$1*$AI$2))*(1-Z59)</f>
        <v>11.974654378136508</v>
      </c>
      <c r="AJ59" s="7">
        <f>((($C$1*$C$3)/($AI$1*$AI$2))*X59)-(($C$1-$AI$1)/($AI$1*$AI$2))*(1-AA59)</f>
        <v>13.81580565754428</v>
      </c>
      <c r="AK59" s="19">
        <f>((($C$1*$C$3)/($AI$1*$AI$2))*P59)-(($C$1-$AI$1)/($AI$1*$AI$2))</f>
        <v>14.250905159612515</v>
      </c>
      <c r="AM59" s="11">
        <f>(((1+$C$1)^(A59))-1)/$C$3</f>
        <v>286.34824924385146</v>
      </c>
      <c r="AN59" s="11">
        <f>($C$3/$AD$2)*AM59</f>
        <v>280.04353188665266</v>
      </c>
      <c r="AO59" s="11">
        <f>($C$3/$AI$2)*AM59</f>
        <v>282.89776328480571</v>
      </c>
      <c r="AQ59" s="18"/>
      <c r="AR59" s="18"/>
    </row>
    <row r="60" spans="1:44" x14ac:dyDescent="0.25">
      <c r="A60" s="1">
        <v>56</v>
      </c>
      <c r="B60" s="1">
        <v>55</v>
      </c>
      <c r="C60" s="26">
        <v>9001575.6268203072</v>
      </c>
      <c r="D60" s="26">
        <f t="shared" si="0"/>
        <v>57250.020986577496</v>
      </c>
      <c r="E60" s="25">
        <f t="shared" si="1"/>
        <v>0.63600000000000323</v>
      </c>
      <c r="F60" s="1">
        <f>(C61/C60)/(1+$C$1)</f>
        <v>0.94632380952380946</v>
      </c>
      <c r="G60" s="1">
        <f>(1+$C$1)^(-A60)</f>
        <v>6.5072763710887174E-2</v>
      </c>
      <c r="H60" s="1">
        <f>G60^2</f>
        <v>4.2344645769729549E-3</v>
      </c>
      <c r="J60" s="1">
        <f>C61/$C$5</f>
        <v>0.89443256058337295</v>
      </c>
      <c r="K60" s="1">
        <f>J60*G60</f>
        <v>5.8203198670165608E-2</v>
      </c>
      <c r="L60" s="1">
        <f>1000*((C60-C61)/$C$5)</f>
        <v>5.7250020986577494</v>
      </c>
      <c r="M60" s="1">
        <f>L60*G60</f>
        <v>0.37254170881028892</v>
      </c>
      <c r="N60" s="1">
        <f t="shared" si="2"/>
        <v>2.4242318589862068E-2</v>
      </c>
      <c r="P60" s="1">
        <f>(P59-1)/F59</f>
        <v>14.264326343917503</v>
      </c>
      <c r="Q60" s="1">
        <f>1000*(1-$C$3*P60)</f>
        <v>320.74636457535701</v>
      </c>
      <c r="R60" s="1">
        <f>(R59-$H$5*E59)/($H$5*(1-(E59/1000)))</f>
        <v>3423.4241118234331</v>
      </c>
      <c r="S60" s="2">
        <f>($C$1/$C$2)*Q60</f>
        <v>328.69982099415711</v>
      </c>
      <c r="V60" s="2">
        <f>((V59-1)/F59)+PRODUCT(F60:F68)</f>
        <v>7.8592177869202713</v>
      </c>
      <c r="W60" s="2">
        <f>((W59-1)/F59)+PRODUCT(F60:F78)</f>
        <v>12.08202754134504</v>
      </c>
      <c r="X60" s="2">
        <f>((X59-1)/F59)+PRODUCT(F60:F88)</f>
        <v>13.876742304545903</v>
      </c>
      <c r="Y60" s="2">
        <f>PRODUCT(F60:F69)</f>
        <v>0.56094724010811947</v>
      </c>
      <c r="Z60" s="2">
        <f>PRODUCT(F60:F79)</f>
        <v>0.27374088987398698</v>
      </c>
      <c r="AA60" s="2">
        <f>PRODUCT(F60:F89)</f>
        <v>8.2048096053068717E-2</v>
      </c>
      <c r="AC60" s="7">
        <f>((($C$1*$C$3)/($AD$1*$AD$2))*V60)-(($C$1-$AD$1)/($AD$1*$AD$2))*(1-Y60)</f>
        <v>7.6559445074770016</v>
      </c>
      <c r="AD60" s="7">
        <f>((($C$1*$C$3)/($AD$1*$AD$2))*W60)-(($C$1-$AD$1)/($AD$1*$AD$2))*(1-Z60)</f>
        <v>11.745602137132144</v>
      </c>
      <c r="AE60" s="7">
        <f>((($C$1*$C$3)/($AD$1*$AD$2))*X60)-(($C$1-$AD$1)/($AD$1*$AD$2))*(1-AA60)</f>
        <v>13.451244253656522</v>
      </c>
      <c r="AF60" s="19">
        <f>((($C$1*$C$3)/($AD$1*$AD$2))*P60)-(($C$1-$AD$1)/($AD$1*$AD$2))</f>
        <v>13.800628556628981</v>
      </c>
      <c r="AH60" s="7">
        <f>((($C$1*$C$3)/($AI$1*$AI$2))*V60)-(($C$1-$AI$1)/($AI$1*$AI$2))*(1-Y60)</f>
        <v>7.747913339035005</v>
      </c>
      <c r="AI60" s="7">
        <f>((($C$1*$C$3)/($AI$1*$AI$2))*W60)-(($C$1-$AI$1)/($AI$1*$AI$2))*(1-Z60)</f>
        <v>11.89777666102224</v>
      </c>
      <c r="AJ60" s="7">
        <f>((($C$1*$C$3)/($AI$1*$AI$2))*X60)-(($C$1-$AI$1)/($AI$1*$AI$2))*(1-AA60)</f>
        <v>13.643651789629763</v>
      </c>
      <c r="AK60" s="19">
        <f>((($C$1*$C$3)/($AI$1*$AI$2))*P60)-(($C$1-$AI$1)/($AI$1*$AI$2))</f>
        <v>14.010274926600076</v>
      </c>
      <c r="AM60" s="11">
        <f>(((1+$C$1)^(A60))-1)/$C$3</f>
        <v>301.71566170604399</v>
      </c>
      <c r="AN60" s="11">
        <f>($C$3/$AD$2)*AM60</f>
        <v>295.07258994178505</v>
      </c>
      <c r="AO60" s="11">
        <f>($C$3/$AI$2)*AM60</f>
        <v>298.07999898734391</v>
      </c>
      <c r="AQ60" s="18"/>
      <c r="AR60" s="18"/>
    </row>
    <row r="61" spans="1:44" x14ac:dyDescent="0.25">
      <c r="A61" s="1">
        <v>57</v>
      </c>
      <c r="B61" s="1">
        <v>56</v>
      </c>
      <c r="C61" s="26">
        <v>8944325.6058337297</v>
      </c>
      <c r="D61" s="26">
        <f t="shared" si="0"/>
        <v>61000.300631785765</v>
      </c>
      <c r="E61" s="25">
        <f t="shared" si="1"/>
        <v>0.68199999999999372</v>
      </c>
      <c r="F61" s="1">
        <f>(C62/C61)/(1+$C$1)</f>
        <v>0.94588571428571433</v>
      </c>
      <c r="G61" s="1">
        <f>(1+$C$1)^(-A61)</f>
        <v>6.1974060677035397E-2</v>
      </c>
      <c r="H61" s="1">
        <f>G61^2</f>
        <v>3.840784196800865E-3</v>
      </c>
      <c r="J61" s="1">
        <f>C62/$C$5</f>
        <v>0.88833253052019434</v>
      </c>
      <c r="K61" s="1">
        <f>J61*G61</f>
        <v>5.5053574147842926E-2</v>
      </c>
      <c r="L61" s="1">
        <f>1000*((C61-C62)/$C$5)</f>
        <v>6.1000300631785764</v>
      </c>
      <c r="M61" s="1">
        <f>L61*G61</f>
        <v>0.37804363326716917</v>
      </c>
      <c r="N61" s="1">
        <f t="shared" si="2"/>
        <v>2.3428899066666457E-2</v>
      </c>
      <c r="P61" s="1">
        <f>(P60-1)/F60</f>
        <v>14.016688801893421</v>
      </c>
      <c r="Q61" s="1">
        <f>1000*(1-$C$3*P61)</f>
        <v>332.53862848126568</v>
      </c>
      <c r="R61" s="1">
        <f>(R60-$H$5*E60)/($H$5*(1-(E60/1000)))</f>
        <v>3776.0906769558787</v>
      </c>
      <c r="S61" s="2">
        <f>($C$1/$C$2)*Q61</f>
        <v>340.78449431576968</v>
      </c>
      <c r="V61" s="2">
        <f>((V60-1)/F60)+PRODUCT(F61:F69)</f>
        <v>7.8410423074552265</v>
      </c>
      <c r="W61" s="2">
        <f>((W60-1)/F60)+PRODUCT(F61:F79)</f>
        <v>11.99987606455052</v>
      </c>
      <c r="X61" s="2">
        <f>((X60-1)/F60)+PRODUCT(F61:F89)</f>
        <v>13.693822632572079</v>
      </c>
      <c r="Y61" s="2">
        <f>PRODUCT(F61:F70)</f>
        <v>0.55648739227907273</v>
      </c>
      <c r="Z61" s="2">
        <f>PRODUCT(F61:F80)</f>
        <v>0.26457248198480565</v>
      </c>
      <c r="AA61" s="2">
        <f>PRODUCT(F61:F90)</f>
        <v>7.2534004805499638E-2</v>
      </c>
      <c r="AC61" s="7">
        <f>((($C$1*$C$3)/($AD$1*$AD$2))*V61)-(($C$1-$AD$1)/($AD$1*$AD$2))*(1-Y61)</f>
        <v>7.6356848924600254</v>
      </c>
      <c r="AD61" s="7">
        <f>((($C$1*$C$3)/($AD$1*$AD$2))*W61)-(($C$1-$AD$1)/($AD$1*$AD$2))*(1-Z61)</f>
        <v>11.65915733976748</v>
      </c>
      <c r="AE61" s="7">
        <f>((($C$1*$C$3)/($AD$1*$AD$2))*X61)-(($C$1-$AD$1)/($AD$1*$AD$2))*(1-AA61)</f>
        <v>13.263850144588554</v>
      </c>
      <c r="AF61" s="19">
        <f>((($C$1*$C$3)/($AD$1*$AD$2))*P61)-(($C$1-$AD$1)/($AD$1*$AD$2))</f>
        <v>13.552942227230641</v>
      </c>
      <c r="AH61" s="7">
        <f>((($C$1*$C$3)/($AI$1*$AI$2))*V61)-(($C$1-$AI$1)/($AI$1*$AI$2))*(1-Y61)</f>
        <v>7.7285926592596823</v>
      </c>
      <c r="AI61" s="7">
        <f>((($C$1*$C$3)/($AI$1*$AI$2))*W61)-(($C$1-$AI$1)/($AI$1*$AI$2))*(1-Z61)</f>
        <v>11.813264255518156</v>
      </c>
      <c r="AJ61" s="7">
        <f>((($C$1*$C$3)/($AI$1*$AI$2))*X61)-(($C$1-$AI$1)/($AI$1*$AI$2))*(1-AA61)</f>
        <v>13.458267640901157</v>
      </c>
      <c r="AK61" s="19">
        <f>((($C$1*$C$3)/($AI$1*$AI$2))*P61)-(($C$1-$AI$1)/($AI$1*$AI$2))</f>
        <v>13.762600539233411</v>
      </c>
      <c r="AM61" s="11">
        <f>(((1+$C$1)^(A61))-1)/$C$3</f>
        <v>317.85144479134624</v>
      </c>
      <c r="AN61" s="11">
        <f>($C$3/$AD$2)*AM61</f>
        <v>310.85310089967413</v>
      </c>
      <c r="AO61" s="11">
        <f>($C$3/$AI$2)*AM61</f>
        <v>314.02134647500912</v>
      </c>
      <c r="AQ61" s="18"/>
      <c r="AR61" s="18"/>
    </row>
    <row r="62" spans="1:44" x14ac:dyDescent="0.25">
      <c r="A62" s="1">
        <v>58</v>
      </c>
      <c r="B62" s="1">
        <v>57</v>
      </c>
      <c r="C62" s="26">
        <v>8883325.305201944</v>
      </c>
      <c r="D62" s="26">
        <f t="shared" si="0"/>
        <v>64581.77496881783</v>
      </c>
      <c r="E62" s="25">
        <f t="shared" si="1"/>
        <v>0.72699999999999987</v>
      </c>
      <c r="F62" s="1">
        <f>(C63/C62)/(1+$C$1)</f>
        <v>0.94545714285714277</v>
      </c>
      <c r="G62" s="1">
        <f>(1+$C$1)^(-A62)</f>
        <v>5.9022914930509894E-2</v>
      </c>
      <c r="H62" s="1">
        <f>G62^2</f>
        <v>3.4837044868942079E-3</v>
      </c>
      <c r="J62" s="1">
        <f>C63/$C$5</f>
        <v>0.88187435302331263</v>
      </c>
      <c r="K62" s="1">
        <f>J62*G62</f>
        <v>5.2050794917893432E-2</v>
      </c>
      <c r="L62" s="1">
        <f>1000*((C62-C63)/$C$5)</f>
        <v>6.4581774968817829</v>
      </c>
      <c r="M62" s="1">
        <f>L62*G62</f>
        <v>0.3811804610045868</v>
      </c>
      <c r="N62" s="1">
        <f t="shared" si="2"/>
        <v>2.2498381923046273E-2</v>
      </c>
      <c r="P62" s="1">
        <f>(P61-1)/F61</f>
        <v>13.761375825115378</v>
      </c>
      <c r="Q62" s="1">
        <f>1000*(1-$C$3*P62)</f>
        <v>344.69638928022016</v>
      </c>
      <c r="R62" s="1">
        <f>(R61-$H$5*E61)/($H$5*(1-(E61/1000)))</f>
        <v>4165.298705060708</v>
      </c>
      <c r="S62" s="2">
        <f>($C$1/$C$2)*Q62</f>
        <v>353.24372765297943</v>
      </c>
      <c r="V62" s="2">
        <f>((V61-1)/F61)+PRODUCT(F62:F70)</f>
        <v>7.8207436564580579</v>
      </c>
      <c r="W62" s="2">
        <f>((W61-1)/F61)+PRODUCT(F62:F80)</f>
        <v>11.908889600940507</v>
      </c>
      <c r="X62" s="2">
        <f>((X61-1)/F61)+PRODUCT(F62:F90)</f>
        <v>13.496722114064378</v>
      </c>
      <c r="Y62" s="2">
        <f>PRODUCT(F62:F71)</f>
        <v>0.55152305721836603</v>
      </c>
      <c r="Z62" s="2">
        <f>PRODUCT(F62:F81)</f>
        <v>0.25452960700662736</v>
      </c>
      <c r="AA62" s="2">
        <f>PRODUCT(F62:F91)</f>
        <v>6.316106719425317E-2</v>
      </c>
      <c r="AC62" s="7">
        <f>((($C$1*$C$3)/($AD$1*$AD$2))*V62)-(($C$1-$AD$1)/($AD$1*$AD$2))*(1-Y62)</f>
        <v>7.6130663402829448</v>
      </c>
      <c r="AD62" s="7">
        <f>((($C$1*$C$3)/($AD$1*$AD$2))*W62)-(($C$1-$AD$1)/($AD$1*$AD$2))*(1-Z62)</f>
        <v>11.563467869085882</v>
      </c>
      <c r="AE62" s="7">
        <f>((($C$1*$C$3)/($AD$1*$AD$2))*X62)-(($C$1-$AD$1)/($AD$1*$AD$2))*(1-AA62)</f>
        <v>13.062338244504177</v>
      </c>
      <c r="AF62" s="19">
        <f>((($C$1*$C$3)/($AD$1*$AD$2))*P62)-(($C$1-$AD$1)/($AD$1*$AD$2))</f>
        <v>13.297578950931577</v>
      </c>
      <c r="AH62" s="7">
        <f>((($C$1*$C$3)/($AI$1*$AI$2))*V62)-(($C$1-$AI$1)/($AI$1*$AI$2))*(1-Y62)</f>
        <v>7.7070192556554709</v>
      </c>
      <c r="AI62" s="7">
        <f>((($C$1*$C$3)/($AI$1*$AI$2))*W62)-(($C$1-$AI$1)/($AI$1*$AI$2))*(1-Z62)</f>
        <v>11.719691533133798</v>
      </c>
      <c r="AJ62" s="7">
        <f>((($C$1*$C$3)/($AI$1*$AI$2))*X62)-(($C$1-$AI$1)/($AI$1*$AI$2))*(1-AA62)</f>
        <v>13.258736695566634</v>
      </c>
      <c r="AK62" s="19">
        <f>((($C$1*$C$3)/($AI$1*$AI$2))*P62)-(($C$1-$AI$1)/($AI$1*$AI$2))</f>
        <v>13.507249575104911</v>
      </c>
      <c r="AM62" s="11">
        <f>(((1+$C$1)^(A62))-1)/$C$3</f>
        <v>334.79401703091355</v>
      </c>
      <c r="AN62" s="11">
        <f>($C$3/$AD$2)*AM62</f>
        <v>327.42263740545764</v>
      </c>
      <c r="AO62" s="11">
        <f>($C$3/$AI$2)*AM62</f>
        <v>330.75976133705757</v>
      </c>
      <c r="AQ62" s="18"/>
      <c r="AR62" s="18"/>
    </row>
    <row r="63" spans="1:44" x14ac:dyDescent="0.25">
      <c r="A63" s="1">
        <v>59</v>
      </c>
      <c r="B63" s="1">
        <v>58</v>
      </c>
      <c r="C63" s="26">
        <v>8818743.5302331261</v>
      </c>
      <c r="D63" s="26">
        <f t="shared" si="0"/>
        <v>68080.700053399429</v>
      </c>
      <c r="E63" s="25">
        <f t="shared" si="1"/>
        <v>0.77199999999999491</v>
      </c>
      <c r="F63" s="1">
        <f>(C64/C63)/(1+$C$1)</f>
        <v>0.94502857142857144</v>
      </c>
      <c r="G63" s="1">
        <f>(1+$C$1)^(-A63)</f>
        <v>5.6212299933818946E-2</v>
      </c>
      <c r="H63" s="1">
        <f>G63^2</f>
        <v>3.1598226638496216E-3</v>
      </c>
      <c r="J63" s="1">
        <f>C64/$C$5</f>
        <v>0.87506628301797262</v>
      </c>
      <c r="K63" s="1">
        <f>J63*G63</f>
        <v>4.9189488362978373E-2</v>
      </c>
      <c r="L63" s="1">
        <f>1000*((C63-C64)/$C$5)</f>
        <v>6.8080700053399434</v>
      </c>
      <c r="M63" s="1">
        <f>L63*G63</f>
        <v>0.38269727311060525</v>
      </c>
      <c r="N63" s="1">
        <f t="shared" si="2"/>
        <v>2.1512293899947969E-2</v>
      </c>
      <c r="P63" s="1">
        <f>(P62-1)/F62</f>
        <v>13.497571964553451</v>
      </c>
      <c r="Q63" s="1">
        <f>1000*(1-$C$3*P63)</f>
        <v>357.25847787840712</v>
      </c>
      <c r="R63" s="1">
        <f>(R62-$H$5*E62)/($H$5*(1-(E62/1000)))</f>
        <v>4594.8552821195326</v>
      </c>
      <c r="S63" s="2">
        <f>($C$1/$C$2)*Q63</f>
        <v>366.11731479091463</v>
      </c>
      <c r="V63" s="2">
        <f>((V62-1)/F62)+PRODUCT(F63:F71)</f>
        <v>7.7975683714204722</v>
      </c>
      <c r="W63" s="2">
        <f>((W62-1)/F62)+PRODUCT(F63:F81)</f>
        <v>11.807430185795223</v>
      </c>
      <c r="X63" s="2">
        <f>((X62-1)/F62)+PRODUCT(F63:F91)</f>
        <v>13.284455330574842</v>
      </c>
      <c r="Y63" s="2">
        <f>PRODUCT(F63:F72)</f>
        <v>0.54604521596830502</v>
      </c>
      <c r="Z63" s="2">
        <f>PRODUCT(F63:F82)</f>
        <v>0.24363800737163946</v>
      </c>
      <c r="AA63" s="2">
        <f>PRODUCT(F63:F92)</f>
        <v>5.4106154898778923E-2</v>
      </c>
      <c r="AC63" s="7">
        <f>((($C$1*$C$3)/($AD$1*$AD$2))*V63)-(($C$1-$AD$1)/($AD$1*$AD$2))*(1-Y63)</f>
        <v>7.5873310325808054</v>
      </c>
      <c r="AD63" s="7">
        <f>((($C$1*$C$3)/($AD$1*$AD$2))*W63)-(($C$1-$AD$1)/($AD$1*$AD$2))*(1-Z63)</f>
        <v>11.456907446721198</v>
      </c>
      <c r="AE63" s="7">
        <f>((($C$1*$C$3)/($AD$1*$AD$2))*X63)-(($C$1-$AD$1)/($AD$1*$AD$2))*(1-AA63)</f>
        <v>12.845805452873851</v>
      </c>
      <c r="AF63" s="19">
        <f>((($C$1*$C$3)/($AD$1*$AD$2))*P63)-(($C$1-$AD$1)/($AD$1*$AD$2))</f>
        <v>13.033723118049256</v>
      </c>
      <c r="AH63" s="7">
        <f>((($C$1*$C$3)/($AI$1*$AI$2))*V63)-(($C$1-$AI$1)/($AI$1*$AI$2))*(1-Y63)</f>
        <v>7.6824372431879739</v>
      </c>
      <c r="AI63" s="7">
        <f>((($C$1*$C$3)/($AI$1*$AI$2))*W63)-(($C$1-$AI$1)/($AI$1*$AI$2))*(1-Z63)</f>
        <v>11.615426879976781</v>
      </c>
      <c r="AJ63" s="7">
        <f>((($C$1*$C$3)/($AI$1*$AI$2))*X63)-(($C$1-$AI$1)/($AI$1*$AI$2))*(1-AA63)</f>
        <v>13.044118698445178</v>
      </c>
      <c r="AK63" s="19">
        <f>((($C$1*$C$3)/($AI$1*$AI$2))*P63)-(($C$1-$AI$1)/($AI$1*$AI$2))</f>
        <v>13.243406463856122</v>
      </c>
      <c r="AM63" s="11">
        <f>(((1+$C$1)^(A63))-1)/$C$3</f>
        <v>352.58371788245927</v>
      </c>
      <c r="AN63" s="11">
        <f>($C$3/$AD$2)*AM63</f>
        <v>344.8206507365303</v>
      </c>
      <c r="AO63" s="11">
        <f>($C$3/$AI$2)*AM63</f>
        <v>348.33509694220845</v>
      </c>
      <c r="AQ63" s="18"/>
      <c r="AR63" s="18"/>
    </row>
    <row r="64" spans="1:44" x14ac:dyDescent="0.25">
      <c r="A64" s="1">
        <v>60</v>
      </c>
      <c r="B64" s="1">
        <v>59</v>
      </c>
      <c r="C64" s="26">
        <v>8750662.8301797267</v>
      </c>
      <c r="D64" s="26">
        <f t="shared" si="0"/>
        <v>72017.955092377961</v>
      </c>
      <c r="E64" s="25">
        <f t="shared" si="1"/>
        <v>0.82299999999998485</v>
      </c>
      <c r="F64" s="1">
        <f>(C65/C64)/(1+$C$1)</f>
        <v>0.94454285714285724</v>
      </c>
      <c r="G64" s="1">
        <f>(1+$C$1)^(-A64)</f>
        <v>5.3535523746494243E-2</v>
      </c>
      <c r="H64" s="1">
        <f>G64^2</f>
        <v>2.8660523028114491E-3</v>
      </c>
      <c r="J64" s="1">
        <f>C65/$C$5</f>
        <v>0.86786448750873491</v>
      </c>
      <c r="K64" s="1">
        <f>J64*G64</f>
        <v>4.6461579879762932E-2</v>
      </c>
      <c r="L64" s="1">
        <f>1000*((C64-C65)/$C$5)</f>
        <v>7.2017955092377965</v>
      </c>
      <c r="M64" s="1">
        <f>L64*G64</f>
        <v>0.38555189450219568</v>
      </c>
      <c r="N64" s="1">
        <f t="shared" si="2"/>
        <v>2.0640722603628141E-2</v>
      </c>
      <c r="P64" s="1">
        <f>(P63-1)/F63</f>
        <v>13.224544042791473</v>
      </c>
      <c r="Q64" s="1">
        <f>1000*(1-$C$3*P64)</f>
        <v>370.25980748612028</v>
      </c>
      <c r="R64" s="1">
        <f>(R63-$H$5*E63)/($H$5*(1-(E63/1000)))</f>
        <v>5068.9691927535905</v>
      </c>
      <c r="S64" s="2">
        <f>($C$1/$C$2)*Q64</f>
        <v>379.44103467281934</v>
      </c>
      <c r="V64" s="2">
        <f>((V63-1)/F63)+PRODUCT(F64:F72)</f>
        <v>7.7707847248339341</v>
      </c>
      <c r="W64" s="2">
        <f>((W63-1)/F63)+PRODUCT(F64:F82)</f>
        <v>11.693898499239333</v>
      </c>
      <c r="X64" s="2">
        <f>((X63-1)/F63)+PRODUCT(F64:F92)</f>
        <v>13.056284072789236</v>
      </c>
      <c r="Y64" s="2">
        <f>PRODUCT(F64:F73)</f>
        <v>0.54004151408354029</v>
      </c>
      <c r="Z64" s="2">
        <f>PRODUCT(F64:F83)</f>
        <v>0.23192851350745444</v>
      </c>
      <c r="AA64" s="2">
        <f>PRODUCT(F64:F93)</f>
        <v>4.5536675211702592E-2</v>
      </c>
      <c r="AC64" s="7">
        <f>((($C$1*$C$3)/($AD$1*$AD$2))*V64)-(($C$1-$AD$1)/($AD$1*$AD$2))*(1-Y64)</f>
        <v>7.5577413342387096</v>
      </c>
      <c r="AD64" s="7">
        <f>((($C$1*$C$3)/($AD$1*$AD$2))*W64)-(($C$1-$AD$1)/($AD$1*$AD$2))*(1-Z64)</f>
        <v>11.337890820355868</v>
      </c>
      <c r="AE64" s="7">
        <f>((($C$1*$C$3)/($AD$1*$AD$2))*X64)-(($C$1-$AD$1)/($AD$1*$AD$2))*(1-AA64)</f>
        <v>12.613591511792375</v>
      </c>
      <c r="AF64" s="19">
        <f>((($C$1*$C$3)/($AD$1*$AD$2))*P64)-(($C$1-$AD$1)/($AD$1*$AD$2))</f>
        <v>12.760641406723334</v>
      </c>
      <c r="AH64" s="7">
        <f>((($C$1*$C$3)/($AI$1*$AI$2))*V64)-(($C$1-$AI$1)/($AI$1*$AI$2))*(1-Y64)</f>
        <v>7.6541116205920021</v>
      </c>
      <c r="AI64" s="7">
        <f>((($C$1*$C$3)/($AI$1*$AI$2))*W64)-(($C$1-$AI$1)/($AI$1*$AI$2))*(1-Z64)</f>
        <v>11.498878636159992</v>
      </c>
      <c r="AJ64" s="7">
        <f>((($C$1*$C$3)/($AI$1*$AI$2))*X64)-(($C$1-$AI$1)/($AI$1*$AI$2))*(1-AA64)</f>
        <v>12.813718215743457</v>
      </c>
      <c r="AK64" s="19">
        <f>((($C$1*$C$3)/($AI$1*$AI$2))*P64)-(($C$1-$AI$1)/($AI$1*$AI$2))</f>
        <v>12.970337918983326</v>
      </c>
      <c r="AM64" s="11">
        <f>(((1+$C$1)^(A64))-1)/$C$3</f>
        <v>371.26290377658216</v>
      </c>
      <c r="AN64" s="11">
        <f>($C$3/$AD$2)*AM64</f>
        <v>363.08856473415653</v>
      </c>
      <c r="AO64" s="11">
        <f>($C$3/$AI$2)*AM64</f>
        <v>366.78919932761681</v>
      </c>
      <c r="AQ64" s="18"/>
      <c r="AR64" s="18"/>
    </row>
    <row r="65" spans="1:44" x14ac:dyDescent="0.25">
      <c r="A65" s="1">
        <v>61</v>
      </c>
      <c r="B65" s="1">
        <v>60</v>
      </c>
      <c r="C65" s="26">
        <v>8678644.8750873487</v>
      </c>
      <c r="D65" s="26">
        <f t="shared" si="0"/>
        <v>76632.434247020632</v>
      </c>
      <c r="E65" s="25">
        <f t="shared" si="1"/>
        <v>0.88299999999998935</v>
      </c>
      <c r="F65" s="1">
        <f>(C66/C65)/(1+$C$1)</f>
        <v>0.94397142857142868</v>
      </c>
      <c r="G65" s="1">
        <f>(1+$C$1)^(-A65)</f>
        <v>5.0986213091899268E-2</v>
      </c>
      <c r="H65" s="1">
        <f>G65^2</f>
        <v>2.5995939254525604E-3</v>
      </c>
      <c r="J65" s="1">
        <f>C66/$C$5</f>
        <v>0.86020124408403276</v>
      </c>
      <c r="K65" s="1">
        <f>J65*G65</f>
        <v>4.3858403932785346E-2</v>
      </c>
      <c r="L65" s="1">
        <f>1000*((C65-C66)/$C$5)</f>
        <v>7.6632434247020633</v>
      </c>
      <c r="M65" s="1">
        <f>L65*G65</f>
        <v>0.39071976222695531</v>
      </c>
      <c r="N65" s="1">
        <f t="shared" si="2"/>
        <v>1.992132105611976E-2</v>
      </c>
      <c r="P65" s="1">
        <f>(P64-1)/F64</f>
        <v>12.942286260857907</v>
      </c>
      <c r="Q65" s="1">
        <f>1000*(1-$C$3*P65)</f>
        <v>383.70065424486154</v>
      </c>
      <c r="R65" s="1">
        <f>(R64-$H$5*E64)/($H$5*(1-(E64/1000)))</f>
        <v>5592.3180127353153</v>
      </c>
      <c r="S65" s="2">
        <f>($C$1/$C$2)*Q65</f>
        <v>393.21517028759786</v>
      </c>
      <c r="V65" s="2">
        <f>((V64-1)/F64)+PRODUCT(F65:F73)</f>
        <v>7.7400683130799957</v>
      </c>
      <c r="W65" s="2">
        <f>((W64-1)/F64)+PRODUCT(F65:F83)</f>
        <v>11.567317385466515</v>
      </c>
      <c r="X65" s="2">
        <f>((X64-1)/F64)+PRODUCT(F65:F93)</f>
        <v>12.8123574875233</v>
      </c>
      <c r="Y65" s="2">
        <f>PRODUCT(F65:F74)</f>
        <v>0.53346912222354403</v>
      </c>
      <c r="Z65" s="2">
        <f>PRODUCT(F65:F84)</f>
        <v>0.21942906399096024</v>
      </c>
      <c r="AA65" s="2">
        <f>PRODUCT(F65:F94)</f>
        <v>3.7597130884280287E-2</v>
      </c>
      <c r="AC65" s="7">
        <f>((($C$1*$C$3)/($AD$1*$AD$2))*V65)-(($C$1-$AD$1)/($AD$1*$AD$2))*(1-Y65)</f>
        <v>7.523952797496225</v>
      </c>
      <c r="AD65" s="7">
        <f>((($C$1*$C$3)/($AD$1*$AD$2))*W65)-(($C$1-$AD$1)/($AD$1*$AD$2))*(1-Z65)</f>
        <v>11.205453675243085</v>
      </c>
      <c r="AE65" s="7">
        <f>((($C$1*$C$3)/($AD$1*$AD$2))*X65)-(($C$1-$AD$1)/($AD$1*$AD$2))*(1-AA65)</f>
        <v>12.365913009151402</v>
      </c>
      <c r="AF65" s="19">
        <f>((($C$1*$C$3)/($AD$1*$AD$2))*P65)-(($C$1-$AD$1)/($AD$1*$AD$2))</f>
        <v>12.478328016839813</v>
      </c>
      <c r="AH65" s="7">
        <f>((($C$1*$C$3)/($AI$1*$AI$2))*V65)-(($C$1-$AI$1)/($AI$1*$AI$2))*(1-Y65)</f>
        <v>7.6217069642283493</v>
      </c>
      <c r="AI65" s="7">
        <f>((($C$1*$C$3)/($AI$1*$AI$2))*W65)-(($C$1-$AI$1)/($AI$1*$AI$2))*(1-Z65)</f>
        <v>11.369076657619198</v>
      </c>
      <c r="AJ65" s="7">
        <f>((($C$1*$C$3)/($AI$1*$AI$2))*X65)-(($C$1-$AI$1)/($AI$1*$AI$2))*(1-AA65)</f>
        <v>12.567721434282813</v>
      </c>
      <c r="AK65" s="19">
        <f>((($C$1*$C$3)/($AI$1*$AI$2))*P65)-(($C$1-$AI$1)/($AI$1*$AI$2))</f>
        <v>12.688038140652175</v>
      </c>
      <c r="AM65" s="11">
        <f>(((1+$C$1)^(A65))-1)/$C$3</f>
        <v>390.87604896541137</v>
      </c>
      <c r="AN65" s="11">
        <f>($C$3/$AD$2)*AM65</f>
        <v>382.26987443166422</v>
      </c>
      <c r="AO65" s="11">
        <f>($C$3/$AI$2)*AM65</f>
        <v>386.16600683229575</v>
      </c>
      <c r="AQ65" s="18"/>
      <c r="AR65" s="18"/>
    </row>
    <row r="66" spans="1:44" x14ac:dyDescent="0.25">
      <c r="A66" s="1">
        <v>62</v>
      </c>
      <c r="B66" s="1">
        <v>61</v>
      </c>
      <c r="C66" s="26">
        <v>8602012.4408403281</v>
      </c>
      <c r="D66" s="26">
        <f t="shared" si="0"/>
        <v>82321.259058842435</v>
      </c>
      <c r="E66" s="25">
        <f t="shared" si="1"/>
        <v>0.95700000000000784</v>
      </c>
      <c r="F66" s="1">
        <f>(C67/C66)/(1+$C$1)</f>
        <v>0.94326666666666659</v>
      </c>
      <c r="G66" s="1">
        <f>(1+$C$1)^(-A66)</f>
        <v>4.855829818276123E-2</v>
      </c>
      <c r="H66" s="1">
        <f>G66^2</f>
        <v>2.3579083224059523E-3</v>
      </c>
      <c r="J66" s="1">
        <f>C67/$C$5</f>
        <v>0.85196911817814858</v>
      </c>
      <c r="K66" s="1">
        <f>J66*G66</f>
        <v>4.137017048299868E-2</v>
      </c>
      <c r="L66" s="1">
        <f>1000*((C66-C67)/$C$5)</f>
        <v>8.232125905884244</v>
      </c>
      <c r="M66" s="1">
        <f>L66*G66</f>
        <v>0.39973802441596051</v>
      </c>
      <c r="N66" s="1">
        <f t="shared" si="2"/>
        <v>1.9410598184578097E-2</v>
      </c>
      <c r="P66" s="1">
        <f>(P65-1)/F65</f>
        <v>12.651109874089007</v>
      </c>
      <c r="Q66" s="1">
        <f>1000*(1-$C$3*P66)</f>
        <v>397.56619647195203</v>
      </c>
      <c r="R66" s="1">
        <f>(R65-$H$5*E65)/($H$5*(1-(E65/1000)))</f>
        <v>6170.0958036352959</v>
      </c>
      <c r="S66" s="2">
        <f>($C$1/$C$2)*Q66</f>
        <v>407.42453242351939</v>
      </c>
      <c r="V66" s="2">
        <f>((V65-1)/F65)+PRODUCT(F66:F74)</f>
        <v>7.705251679397799</v>
      </c>
      <c r="W66" s="2">
        <f>((W65-1)/F65)+PRODUCT(F66:F84)</f>
        <v>11.426984041012487</v>
      </c>
      <c r="X66" s="2">
        <f>((X65-1)/F65)+PRODUCT(F66:F94)</f>
        <v>12.553297970406648</v>
      </c>
      <c r="Y66" s="2">
        <f>PRODUCT(F66:F75)</f>
        <v>0.52624080587875743</v>
      </c>
      <c r="Z66" s="2">
        <f>PRODUCT(F66:F85)</f>
        <v>0.20615045864760057</v>
      </c>
      <c r="AA66" s="2">
        <f>PRODUCT(F66:F95)</f>
        <v>3.0401417001951349E-2</v>
      </c>
      <c r="AC66" s="7">
        <f>((($C$1*$C$3)/($AD$1*$AD$2))*V66)-(($C$1-$AD$1)/($AD$1*$AD$2))*(1-Y66)</f>
        <v>7.4857572370033365</v>
      </c>
      <c r="AD66" s="7">
        <f>((($C$1*$C$3)/($AD$1*$AD$2))*W66)-(($C$1-$AD$1)/($AD$1*$AD$2))*(1-Z66)</f>
        <v>11.05889810766358</v>
      </c>
      <c r="AE66" s="7">
        <f>((($C$1*$C$3)/($AD$1*$AD$2))*X66)-(($C$1-$AD$1)/($AD$1*$AD$2))*(1-AA66)</f>
        <v>12.103445596170227</v>
      </c>
      <c r="AF66" s="19">
        <f>((($C$1*$C$3)/($AD$1*$AD$2))*P66)-(($C$1-$AD$1)/($AD$1*$AD$2))</f>
        <v>12.187094265055737</v>
      </c>
      <c r="AH66" s="7">
        <f>((($C$1*$C$3)/($AI$1*$AI$2))*V66)-(($C$1-$AI$1)/($AI$1*$AI$2))*(1-Y66)</f>
        <v>7.5850334452275892</v>
      </c>
      <c r="AI66" s="7">
        <f>((($C$1*$C$3)/($AI$1*$AI$2))*W66)-(($C$1-$AI$1)/($AI$1*$AI$2))*(1-Z66)</f>
        <v>11.225320802953814</v>
      </c>
      <c r="AJ66" s="7">
        <f>((($C$1*$C$3)/($AI$1*$AI$2))*X66)-(($C$1-$AI$1)/($AI$1*$AI$2))*(1-AA66)</f>
        <v>12.306780019230803</v>
      </c>
      <c r="AK66" s="19">
        <f>((($C$1*$C$3)/($AI$1*$AI$2))*P66)-(($C$1-$AI$1)/($AI$1*$AI$2))</f>
        <v>12.396818430509786</v>
      </c>
      <c r="AM66" s="11">
        <f>(((1+$C$1)^(A66))-1)/$C$3</f>
        <v>411.46985141368174</v>
      </c>
      <c r="AN66" s="11">
        <f>($C$3/$AD$2)*AM66</f>
        <v>402.41024961404702</v>
      </c>
      <c r="AO66" s="11">
        <f>($C$3/$AI$2)*AM66</f>
        <v>406.51165471220827</v>
      </c>
      <c r="AQ66" s="18"/>
      <c r="AR66" s="18"/>
    </row>
    <row r="67" spans="1:44" x14ac:dyDescent="0.25">
      <c r="A67" s="1">
        <v>63</v>
      </c>
      <c r="B67" s="1">
        <v>62</v>
      </c>
      <c r="C67" s="26">
        <v>8519691.1817814857</v>
      </c>
      <c r="D67" s="26">
        <f t="shared" si="0"/>
        <v>89371.560496887192</v>
      </c>
      <c r="E67" s="25">
        <f t="shared" si="1"/>
        <v>1.0489999999999888</v>
      </c>
      <c r="F67" s="1">
        <f>(C68/C67)/(1+$C$1)</f>
        <v>0.94239047619047622</v>
      </c>
      <c r="G67" s="1">
        <f>(1+$C$1)^(-A67)</f>
        <v>4.6245998269296387E-2</v>
      </c>
      <c r="H67" s="1">
        <f>G67^2</f>
        <v>2.1386923559237646E-3</v>
      </c>
      <c r="J67" s="1">
        <f>C68/$C$5</f>
        <v>0.84303196212845988</v>
      </c>
      <c r="K67" s="1">
        <f>J67*G67</f>
        <v>3.8986854661554292E-2</v>
      </c>
      <c r="L67" s="1">
        <f>1000*((C67-C68)/$C$5)</f>
        <v>8.9371560496887206</v>
      </c>
      <c r="M67" s="1">
        <f>L67*G67</f>
        <v>0.41330770320633631</v>
      </c>
      <c r="N67" s="1">
        <f t="shared" si="2"/>
        <v>1.9113827327167095E-2</v>
      </c>
      <c r="P67" s="1">
        <f>(P66-1)/F66</f>
        <v>12.351872790397563</v>
      </c>
      <c r="Q67" s="1">
        <f>1000*(1-$C$3*P67)</f>
        <v>411.81558140963995</v>
      </c>
      <c r="R67" s="1">
        <f>(R66-$H$5*E66)/($H$5*(1-(E66/1000)))</f>
        <v>6808.0889646470814</v>
      </c>
      <c r="S67" s="2">
        <f>($C$1/$C$2)*Q67</f>
        <v>422.0272553086121</v>
      </c>
      <c r="V67" s="2">
        <f>((V66-1)/F66)+PRODUCT(F67:F75)</f>
        <v>7.6664348914515772</v>
      </c>
      <c r="W67" s="2">
        <f>((W66-1)/F66)+PRODUCT(F67:F85)</f>
        <v>11.27267068308017</v>
      </c>
      <c r="X67" s="2">
        <f>((X66-1)/F66)+PRODUCT(F67:F95)</f>
        <v>12.280407859999224</v>
      </c>
      <c r="Y67" s="2">
        <f>PRODUCT(F67:F76)</f>
        <v>0.51822841595453106</v>
      </c>
      <c r="Z67" s="2">
        <f>PRODUCT(F67:F86)</f>
        <v>0.19211333645704276</v>
      </c>
      <c r="AA67" s="2">
        <f>PRODUCT(F67:F96)</f>
        <v>2.402142596386125E-2</v>
      </c>
      <c r="AC67" s="7">
        <f>((($C$1*$C$3)/($AD$1*$AD$2))*V67)-(($C$1-$AD$1)/($AD$1*$AD$2))*(1-Y67)</f>
        <v>7.4431949575583678</v>
      </c>
      <c r="AD67" s="7">
        <f>((($C$1*$C$3)/($AD$1*$AD$2))*W67)-(($C$1-$AD$1)/($AD$1*$AD$2))*(1-Z67)</f>
        <v>10.898005918194038</v>
      </c>
      <c r="AE67" s="7">
        <f>((($C$1*$C$3)/($AD$1*$AD$2))*X67)-(($C$1-$AD$1)/($AD$1*$AD$2))*(1-AA67)</f>
        <v>11.827525406364851</v>
      </c>
      <c r="AF67" s="19">
        <f>((($C$1*$C$3)/($AD$1*$AD$2))*P67)-(($C$1-$AD$1)/($AD$1*$AD$2))</f>
        <v>11.887798228301383</v>
      </c>
      <c r="AH67" s="7">
        <f>((($C$1*$C$3)/($AI$1*$AI$2))*V67)-(($C$1-$AI$1)/($AI$1*$AI$2))*(1-Y67)</f>
        <v>7.544158317706172</v>
      </c>
      <c r="AI67" s="7">
        <f>((($C$1*$C$3)/($AI$1*$AI$2))*W67)-(($C$1-$AI$1)/($AI$1*$AI$2))*(1-Z67)</f>
        <v>11.067388542640767</v>
      </c>
      <c r="AJ67" s="7">
        <f>((($C$1*$C$3)/($AI$1*$AI$2))*X67)-(($C$1-$AI$1)/($AI$1*$AI$2))*(1-AA67)</f>
        <v>12.032214919865792</v>
      </c>
      <c r="AK67" s="19">
        <f>((($C$1*$C$3)/($AI$1*$AI$2))*P67)-(($C$1-$AI$1)/($AI$1*$AI$2))</f>
        <v>12.09753682411483</v>
      </c>
      <c r="AM67" s="11">
        <f>(((1+$C$1)^(A67))-1)/$C$3</f>
        <v>433.09334398436602</v>
      </c>
      <c r="AN67" s="11">
        <f>($C$3/$AD$2)*AM67</f>
        <v>423.55764355554936</v>
      </c>
      <c r="AO67" s="11">
        <f>($C$3/$AI$2)*AM67</f>
        <v>427.87458498611687</v>
      </c>
      <c r="AQ67" s="18"/>
      <c r="AR67" s="18"/>
    </row>
    <row r="68" spans="1:44" x14ac:dyDescent="0.25">
      <c r="A68" s="1">
        <v>64</v>
      </c>
      <c r="B68" s="1">
        <v>63</v>
      </c>
      <c r="C68" s="26">
        <v>8430319.6212845985</v>
      </c>
      <c r="D68" s="26">
        <f t="shared" si="0"/>
        <v>97960.3139993269</v>
      </c>
      <c r="E68" s="25">
        <f t="shared" si="1"/>
        <v>1.1619999999999964</v>
      </c>
      <c r="F68" s="1">
        <f>(C69/C68)/(1+$C$1)</f>
        <v>0.94131428571428566</v>
      </c>
      <c r="G68" s="1">
        <f>(1+$C$1)^(-A68)</f>
        <v>4.4043807875520369E-2</v>
      </c>
      <c r="H68" s="1">
        <f>G68^2</f>
        <v>1.9398570121757501E-3</v>
      </c>
      <c r="J68" s="1">
        <f>C69/$C$5</f>
        <v>0.8332359307285272</v>
      </c>
      <c r="K68" s="1">
        <f>J68*G68</f>
        <v>3.6698883247987653E-2</v>
      </c>
      <c r="L68" s="1">
        <f>1000*((C68-C69)/$C$5)</f>
        <v>9.7960313999326889</v>
      </c>
      <c r="M68" s="1">
        <f>L68*G68</f>
        <v>0.43145452492120018</v>
      </c>
      <c r="N68" s="1">
        <f t="shared" si="2"/>
        <v>1.9002900202653255E-2</v>
      </c>
      <c r="P68" s="1">
        <f>(P67-1)/F67</f>
        <v>12.045827156792191</v>
      </c>
      <c r="Q68" s="1">
        <f>1000*(1-$C$3*P68)</f>
        <v>426.3891830098957</v>
      </c>
      <c r="R68" s="1">
        <f>(R67-$H$5*E67)/($H$5*(1-(E67/1000)))</f>
        <v>7512.7499582295904</v>
      </c>
      <c r="S68" s="2">
        <f>($C$1/$C$2)*Q68</f>
        <v>436.96223436468426</v>
      </c>
      <c r="V68" s="2">
        <f>((V67-1)/F67)+PRODUCT(F68:F76)</f>
        <v>7.6238708782896722</v>
      </c>
      <c r="W68" s="2">
        <f>((W67-1)/F67)+PRODUCT(F68:F86)</f>
        <v>11.104509525435896</v>
      </c>
      <c r="X68" s="2">
        <f>((X67-1)/F67)+PRODUCT(F68:F96)</f>
        <v>11.995483370821152</v>
      </c>
      <c r="Y68" s="2">
        <f>PRODUCT(F68:F77)</f>
        <v>0.50927800248861044</v>
      </c>
      <c r="Z68" s="2">
        <f>PRODUCT(F68:F87)</f>
        <v>0.17736376326360195</v>
      </c>
      <c r="AA68" s="2">
        <f>PRODUCT(F68:F97)</f>
        <v>1.8485508209822452E-2</v>
      </c>
      <c r="AC68" s="7">
        <f>((($C$1*$C$3)/($AD$1*$AD$2))*V68)-(($C$1-$AD$1)/($AD$1*$AD$2))*(1-Y68)</f>
        <v>7.396447119147509</v>
      </c>
      <c r="AD68" s="7">
        <f>((($C$1*$C$3)/($AD$1*$AD$2))*W68)-(($C$1-$AD$1)/($AD$1*$AD$2))*(1-Z68)</f>
        <v>10.722930836734193</v>
      </c>
      <c r="AE68" s="7">
        <f>((($C$1*$C$3)/($AD$1*$AD$2))*X68)-(($C$1-$AD$1)/($AD$1*$AD$2))*(1-AA68)</f>
        <v>11.539962233837342</v>
      </c>
      <c r="AF68" s="19">
        <f>((($C$1*$C$3)/($AD$1*$AD$2))*P68)-(($C$1-$AD$1)/($AD$1*$AD$2))</f>
        <v>11.581692300272378</v>
      </c>
      <c r="AH68" s="7">
        <f>((($C$1*$C$3)/($AI$1*$AI$2))*V68)-(($C$1-$AI$1)/($AI$1*$AI$2))*(1-Y68)</f>
        <v>7.4992951104029988</v>
      </c>
      <c r="AI68" s="7">
        <f>((($C$1*$C$3)/($AI$1*$AI$2))*W68)-(($C$1-$AI$1)/($AI$1*$AI$2))*(1-Z68)</f>
        <v>10.895423910979098</v>
      </c>
      <c r="AJ68" s="7">
        <f>((($C$1*$C$3)/($AI$1*$AI$2))*X68)-(($C$1-$AI$1)/($AI$1*$AI$2))*(1-AA68)</f>
        <v>11.745829880600983</v>
      </c>
      <c r="AK68" s="19">
        <f>((($C$1*$C$3)/($AI$1*$AI$2))*P68)-(($C$1-$AI$1)/($AI$1*$AI$2))</f>
        <v>11.791445654779601</v>
      </c>
      <c r="AM68" s="11">
        <f>(((1+$C$1)^(A68))-1)/$C$3</f>
        <v>455.79801118358432</v>
      </c>
      <c r="AN68" s="11">
        <f>($C$3/$AD$2)*AM68</f>
        <v>445.76240719412658</v>
      </c>
      <c r="AO68" s="11">
        <f>($C$3/$AI$2)*AM68</f>
        <v>450.30566177372071</v>
      </c>
      <c r="AQ68" s="18"/>
      <c r="AR68" s="18"/>
    </row>
    <row r="69" spans="1:44" x14ac:dyDescent="0.25">
      <c r="A69" s="1">
        <v>65</v>
      </c>
      <c r="B69" s="1">
        <v>64</v>
      </c>
      <c r="C69" s="26">
        <v>8332359.3072852716</v>
      </c>
      <c r="D69" s="26">
        <f t="shared" si="0"/>
        <v>107404.111470907</v>
      </c>
      <c r="E69" s="25">
        <f t="shared" si="1"/>
        <v>1.2889999999999957</v>
      </c>
      <c r="F69" s="1">
        <f>(C70/C69)/(1+$C$1)</f>
        <v>0.94010476190476189</v>
      </c>
      <c r="G69" s="1">
        <f>(1+$C$1)^(-A69)</f>
        <v>4.1946483690971779E-2</v>
      </c>
      <c r="H69" s="1">
        <f>G69^2</f>
        <v>1.7595074940369615E-3</v>
      </c>
      <c r="J69" s="1">
        <f>C70/$C$5</f>
        <v>0.82249551958143641</v>
      </c>
      <c r="K69" s="1">
        <f>J69*G69</f>
        <v>3.4500794898020083E-2</v>
      </c>
      <c r="L69" s="1">
        <f>1000*((C69-C70)/$C$5)</f>
        <v>10.740411147090699</v>
      </c>
      <c r="M69" s="1">
        <f>L69*G69</f>
        <v>0.45052248101577147</v>
      </c>
      <c r="N69" s="1">
        <f t="shared" si="2"/>
        <v>1.8897833902344202E-2</v>
      </c>
      <c r="P69" s="1">
        <f>(P68-1)/F68</f>
        <v>11.73447309196038</v>
      </c>
      <c r="Q69" s="1">
        <f>1000*(1-$C$3*P69)</f>
        <v>441.21556704950569</v>
      </c>
      <c r="R69" s="1">
        <f>(R68-$H$5*E68)/($H$5*(1-(E68/1000)))</f>
        <v>8291.279295489483</v>
      </c>
      <c r="S69" s="2">
        <f>($C$1/$C$2)*Q69</f>
        <v>452.15626403439683</v>
      </c>
      <c r="V69" s="2">
        <f>((V68-1)/F68)+PRODUCT(F69:F77)</f>
        <v>7.5778610704558949</v>
      </c>
      <c r="W69" s="2">
        <f>((W68-1)/F68)+PRODUCT(F69:F87)</f>
        <v>10.922890945926135</v>
      </c>
      <c r="X69" s="2">
        <f>((X68-1)/F68)+PRODUCT(F69:F97)</f>
        <v>11.70062862763565</v>
      </c>
      <c r="Y69" s="2">
        <f>PRODUCT(F69:F78)</f>
        <v>0.49924578541779435</v>
      </c>
      <c r="Z69" s="2">
        <f>PRODUCT(F69:F88)</f>
        <v>0.16202087716813468</v>
      </c>
      <c r="AA69" s="2">
        <f>PRODUCT(F69:F98)</f>
        <v>1.3777443516426588E-2</v>
      </c>
      <c r="AC69" s="7">
        <f>((($C$1*$C$3)/($AD$1*$AD$2))*V69)-(($C$1-$AD$1)/($AD$1*$AD$2))*(1-Y69)</f>
        <v>7.3457481371472255</v>
      </c>
      <c r="AD69" s="7">
        <f>((($C$1*$C$3)/($AD$1*$AD$2))*W69)-(($C$1-$AD$1)/($AD$1*$AD$2))*(1-Z69)</f>
        <v>10.534118896918818</v>
      </c>
      <c r="AE69" s="7">
        <f>((($C$1*$C$3)/($AD$1*$AD$2))*X69)-(($C$1-$AD$1)/($AD$1*$AD$2))*(1-AA69)</f>
        <v>11.242853051022806</v>
      </c>
      <c r="AF69" s="19">
        <f>((($C$1*$C$3)/($AD$1*$AD$2))*P69)-(($C$1-$AD$1)/($AD$1*$AD$2))</f>
        <v>11.270276895196421</v>
      </c>
      <c r="AH69" s="7">
        <f>((($C$1*$C$3)/($AI$1*$AI$2))*V69)-(($C$1-$AI$1)/($AI$1*$AI$2))*(1-Y69)</f>
        <v>7.4507084660302274</v>
      </c>
      <c r="AI69" s="7">
        <f>((($C$1*$C$3)/($AI$1*$AI$2))*W69)-(($C$1-$AI$1)/($AI$1*$AI$2))*(1-Z69)</f>
        <v>10.709847863954922</v>
      </c>
      <c r="AJ69" s="7">
        <f>((($C$1*$C$3)/($AI$1*$AI$2))*X69)-(($C$1-$AI$1)/($AI$1*$AI$2))*(1-AA69)</f>
        <v>11.449725184071053</v>
      </c>
      <c r="AK69" s="19">
        <f>((($C$1*$C$3)/($AI$1*$AI$2))*P69)-(($C$1-$AI$1)/($AI$1*$AI$2))</f>
        <v>11.480045264390323</v>
      </c>
      <c r="AM69" s="11">
        <f>(((1+$C$1)^(A69))-1)/$C$3</f>
        <v>479.63791174276361</v>
      </c>
      <c r="AN69" s="11">
        <f>($C$3/$AD$2)*AM69</f>
        <v>469.07740901463279</v>
      </c>
      <c r="AO69" s="11">
        <f>($C$3/$AI$2)*AM69</f>
        <v>473.85829240070478</v>
      </c>
      <c r="AQ69" s="18"/>
      <c r="AR69" s="18"/>
    </row>
    <row r="70" spans="1:44" x14ac:dyDescent="0.25">
      <c r="A70" s="1">
        <v>66</v>
      </c>
      <c r="B70" s="1">
        <v>65</v>
      </c>
      <c r="C70" s="26">
        <v>8224955.1958143646</v>
      </c>
      <c r="D70" s="26">
        <f t="shared" ref="D70:D104" si="3">C70-C71</f>
        <v>117287.86109231319</v>
      </c>
      <c r="E70" s="25">
        <f t="shared" ref="E70:E104" si="4">100*(1-(C71/C70))</f>
        <v>1.426000000000005</v>
      </c>
      <c r="F70" s="1">
        <f>(C71/C70)/(1+$C$1)</f>
        <v>0.93879999999999986</v>
      </c>
      <c r="G70" s="1">
        <f>(1+$C$1)^(-A70)</f>
        <v>3.9949032086639788E-2</v>
      </c>
      <c r="H70" s="1">
        <f>G70^2</f>
        <v>1.5959251646593753E-3</v>
      </c>
      <c r="J70" s="1">
        <f>C71/$C$5</f>
        <v>0.81076673347220518</v>
      </c>
      <c r="K70" s="1">
        <f>J70*G70</f>
        <v>3.2389346250261256E-2</v>
      </c>
      <c r="L70" s="1">
        <f>1000*((C70-C71)/$C$5)</f>
        <v>11.72878610923132</v>
      </c>
      <c r="M70" s="1">
        <f>L70*G70</f>
        <v>0.46855365261501708</v>
      </c>
      <c r="N70" s="1">
        <f t="shared" ref="N70:N104" si="5">L70*H70</f>
        <v>1.8718264902629587E-2</v>
      </c>
      <c r="P70" s="1">
        <f>(P69-1)/F69</f>
        <v>11.418379660380706</v>
      </c>
      <c r="Q70" s="1">
        <f>1000*(1-$C$3*P70)</f>
        <v>456.26763521996639</v>
      </c>
      <c r="R70" s="1">
        <f>(R69-$H$5*E69)/($H$5*(1-(E69/1000)))</f>
        <v>9151.6428909636088</v>
      </c>
      <c r="S70" s="2">
        <f>($C$1/$C$2)*Q70</f>
        <v>467.5815740601941</v>
      </c>
      <c r="V70" s="2">
        <f>((V69-1)/F69)+PRODUCT(F70:F78)</f>
        <v>7.5279980941003268</v>
      </c>
      <c r="W70" s="2">
        <f>((W69-1)/F69)+PRODUCT(F70:F88)</f>
        <v>10.727434039011845</v>
      </c>
      <c r="X70" s="2">
        <f>((X69-1)/F69)+PRODUCT(F70:F98)</f>
        <v>11.397034144836624</v>
      </c>
      <c r="Y70" s="2">
        <f>PRODUCT(F70:F79)</f>
        <v>0.48799756964884078</v>
      </c>
      <c r="Z70" s="2">
        <f>PRODUCT(F70:F89)</f>
        <v>0.14626704650022782</v>
      </c>
      <c r="AA70" s="2">
        <f>PRODUCT(F70:F99)</f>
        <v>9.8367242425585477E-3</v>
      </c>
      <c r="AC70" s="7">
        <f>((($C$1*$C$3)/($AD$1*$AD$2))*V70)-(($C$1-$AD$1)/($AD$1*$AD$2))*(1-Y70)</f>
        <v>7.2906279543631873</v>
      </c>
      <c r="AD70" s="7">
        <f>((($C$1*$C$3)/($AD$1*$AD$2))*W70)-(($C$1-$AD$1)/($AD$1*$AD$2))*(1-Z70)</f>
        <v>10.331274194454487</v>
      </c>
      <c r="AE70" s="7">
        <f>((($C$1*$C$3)/($AD$1*$AD$2))*X70)-(($C$1-$AD$1)/($AD$1*$AD$2))*(1-AA70)</f>
        <v>10.937360379560014</v>
      </c>
      <c r="AF70" s="19">
        <f>((($C$1*$C$3)/($AD$1*$AD$2))*P70)-(($C$1-$AD$1)/($AD$1*$AD$2))</f>
        <v>10.954121189664177</v>
      </c>
      <c r="AH70" s="7">
        <f>((($C$1*$C$3)/($AI$1*$AI$2))*V70)-(($C$1-$AI$1)/($AI$1*$AI$2))*(1-Y70)</f>
        <v>7.3979565728630101</v>
      </c>
      <c r="AI70" s="7">
        <f>((($C$1*$C$3)/($AI$1*$AI$2))*W70)-(($C$1-$AI$1)/($AI$1*$AI$2))*(1-Z70)</f>
        <v>10.510326157337623</v>
      </c>
      <c r="AJ70" s="7">
        <f>((($C$1*$C$3)/($AI$1*$AI$2))*X70)-(($C$1-$AI$1)/($AI$1*$AI$2))*(1-AA70)</f>
        <v>11.145076021332946</v>
      </c>
      <c r="AK70" s="19">
        <f>((($C$1*$C$3)/($AI$1*$AI$2))*P70)-(($C$1-$AI$1)/($AI$1*$AI$2))</f>
        <v>11.163904802095196</v>
      </c>
      <c r="AM70" s="11">
        <f>(((1+$C$1)^(A70))-1)/$C$3</f>
        <v>504.66980732990174</v>
      </c>
      <c r="AN70" s="11">
        <f>($C$3/$AD$2)*AM70</f>
        <v>493.55816092616413</v>
      </c>
      <c r="AO70" s="11">
        <f>($C$3/$AI$2)*AM70</f>
        <v>498.58855455903796</v>
      </c>
      <c r="AQ70" s="18"/>
      <c r="AR70" s="18"/>
    </row>
    <row r="71" spans="1:44" x14ac:dyDescent="0.25">
      <c r="A71" s="1">
        <v>67</v>
      </c>
      <c r="B71" s="1">
        <v>66</v>
      </c>
      <c r="C71" s="26">
        <v>8107667.3347220514</v>
      </c>
      <c r="D71" s="26">
        <f t="shared" si="3"/>
        <v>127128.22380844224</v>
      </c>
      <c r="E71" s="25">
        <f t="shared" si="4"/>
        <v>1.5680000000000027</v>
      </c>
      <c r="F71" s="1">
        <f>(C72/C71)/(1+$C$1)</f>
        <v>0.93744761904761897</v>
      </c>
      <c r="G71" s="1">
        <f>(1+$C$1)^(-A71)</f>
        <v>3.8046697225371226E-2</v>
      </c>
      <c r="H71" s="1">
        <f>G71^2</f>
        <v>1.4475511697590706E-3</v>
      </c>
      <c r="J71" s="1">
        <f>C72/$C$5</f>
        <v>0.79805391109136092</v>
      </c>
      <c r="K71" s="1">
        <f>J71*G71</f>
        <v>3.0363315524816338E-2</v>
      </c>
      <c r="L71" s="1">
        <f>1000*((C71-C72)/$C$5)</f>
        <v>12.712822380844225</v>
      </c>
      <c r="M71" s="1">
        <f>L71*G71</f>
        <v>0.48368090400390318</v>
      </c>
      <c r="N71" s="1">
        <f t="shared" si="5"/>
        <v>1.8402460908330351E-2</v>
      </c>
      <c r="P71" s="1">
        <f>(P70-1)/F70</f>
        <v>11.097549702152437</v>
      </c>
      <c r="Q71" s="1">
        <f>1000*(1-$C$3*P71)</f>
        <v>471.54525227845545</v>
      </c>
      <c r="R71" s="1">
        <f>(R70-$H$5*E70)/($H$5*(1-(E70/1000)))</f>
        <v>10102.666689987302</v>
      </c>
      <c r="S71" s="2">
        <f>($C$1/$C$2)*Q71</f>
        <v>483.23802584567591</v>
      </c>
      <c r="V71" s="2">
        <f>((V70-1)/F70)+PRODUCT(F71:F79)</f>
        <v>7.473365640976958</v>
      </c>
      <c r="W71" s="2">
        <f>((W70-1)/F70)+PRODUCT(F71:F89)</f>
        <v>10.517363746817292</v>
      </c>
      <c r="X71" s="2">
        <f>((X70-1)/F70)+PRODUCT(F71:F99)</f>
        <v>11.085290657306331</v>
      </c>
      <c r="Y71" s="2">
        <f>PRODUCT(F71:F80)</f>
        <v>0.47543302086550282</v>
      </c>
      <c r="Z71" s="2">
        <f>PRODUCT(F71:F90)</f>
        <v>0.13034258423796344</v>
      </c>
      <c r="AA71" s="2">
        <f>PRODUCT(F71:F100)</f>
        <v>6.5759779874624462E-3</v>
      </c>
      <c r="AC71" s="7">
        <f>((($C$1*$C$3)/($AD$1*$AD$2))*V71)-(($C$1-$AD$1)/($AD$1*$AD$2))*(1-Y71)</f>
        <v>7.2301232752632068</v>
      </c>
      <c r="AD71" s="7">
        <f>((($C$1*$C$3)/($AD$1*$AD$2))*W71)-(($C$1-$AD$1)/($AD$1*$AD$2))*(1-Z71)</f>
        <v>10.113733626701864</v>
      </c>
      <c r="AE71" s="7">
        <f>((($C$1*$C$3)/($AD$1*$AD$2))*X71)-(($C$1-$AD$1)/($AD$1*$AD$2))*(1-AA71)</f>
        <v>10.624034310786975</v>
      </c>
      <c r="AF71" s="19">
        <f>((($C$1*$C$3)/($AD$1*$AD$2))*P71)-(($C$1-$AD$1)/($AD$1*$AD$2))</f>
        <v>10.633228024334445</v>
      </c>
      <c r="AH71" s="7">
        <f>((($C$1*$C$3)/($AI$1*$AI$2))*V71)-(($C$1-$AI$1)/($AI$1*$AI$2))*(1-Y71)</f>
        <v>7.3400972833002607</v>
      </c>
      <c r="AI71" s="7">
        <f>((($C$1*$C$3)/($AI$1*$AI$2))*W71)-(($C$1-$AI$1)/($AI$1*$AI$2))*(1-Z71)</f>
        <v>10.296145179813998</v>
      </c>
      <c r="AJ71" s="7">
        <f>((($C$1*$C$3)/($AI$1*$AI$2))*X71)-(($C$1-$AI$1)/($AI$1*$AI$2))*(1-AA71)</f>
        <v>10.832450832645595</v>
      </c>
      <c r="AK71" s="19">
        <f>((($C$1*$C$3)/($AI$1*$AI$2))*P71)-(($C$1-$AI$1)/($AI$1*$AI$2))</f>
        <v>10.843027108416052</v>
      </c>
      <c r="AM71" s="11">
        <f>(((1+$C$1)^(A71))-1)/$C$3</f>
        <v>530.95329769639682</v>
      </c>
      <c r="AN71" s="11">
        <f>($C$3/$AD$2)*AM71</f>
        <v>519.26295043327218</v>
      </c>
      <c r="AO71" s="11">
        <f>($C$3/$AI$2)*AM71</f>
        <v>524.5553298252878</v>
      </c>
      <c r="AQ71" s="18"/>
      <c r="AR71" s="18"/>
    </row>
    <row r="72" spans="1:44" x14ac:dyDescent="0.25">
      <c r="A72" s="1">
        <v>68</v>
      </c>
      <c r="B72" s="1">
        <v>67</v>
      </c>
      <c r="C72" s="26">
        <v>7980539.1109136092</v>
      </c>
      <c r="D72" s="26">
        <f t="shared" si="3"/>
        <v>136706.63496994972</v>
      </c>
      <c r="E72" s="25">
        <f t="shared" si="4"/>
        <v>1.7129999999999979</v>
      </c>
      <c r="F72" s="1">
        <f>(C73/C72)/(1+$C$1)</f>
        <v>0.9360666666666666</v>
      </c>
      <c r="G72" s="1">
        <f>(1+$C$1)^(-A72)</f>
        <v>3.6234949738448791E-2</v>
      </c>
      <c r="H72" s="1">
        <f>G72^2</f>
        <v>1.3129715825479101E-3</v>
      </c>
      <c r="J72" s="1">
        <f>C73/$C$5</f>
        <v>0.78438324759436595</v>
      </c>
      <c r="K72" s="1">
        <f>J72*G72</f>
        <v>2.8422087552263085E-2</v>
      </c>
      <c r="L72" s="1">
        <f>1000*((C72-C73)/$C$5)</f>
        <v>13.670663496994973</v>
      </c>
      <c r="M72" s="1">
        <f>L72*G72</f>
        <v>0.4953558047048594</v>
      </c>
      <c r="N72" s="1">
        <f t="shared" si="5"/>
        <v>1.7949192686129437E-2</v>
      </c>
      <c r="P72" s="1">
        <f>(P71-1)/F71</f>
        <v>10.771321508513552</v>
      </c>
      <c r="Q72" s="1">
        <f>1000*(1-$C$3*P72)</f>
        <v>487.07992816602143</v>
      </c>
      <c r="R72" s="1">
        <f>(R71-$H$5*E71)/($H$5*(1-(E71/1000)))</f>
        <v>11154.111672813973</v>
      </c>
      <c r="S72" s="2">
        <f>($C$1/$C$2)*Q72</f>
        <v>499.15791067494109</v>
      </c>
      <c r="V72" s="2">
        <f>((V71-1)/F71)+PRODUCT(F72:F80)</f>
        <v>7.4124660627992771</v>
      </c>
      <c r="W72" s="2">
        <f>((W71-1)/F71)+PRODUCT(F72:F90)</f>
        <v>10.291461768132333</v>
      </c>
      <c r="X72" s="2">
        <f>((X71-1)/F71)+PRODUCT(F72:F100)</f>
        <v>10.765259231813317</v>
      </c>
      <c r="Y72" s="2">
        <f>PRODUCT(F72:F81)</f>
        <v>0.46150311156592438</v>
      </c>
      <c r="Z72" s="2">
        <f>PRODUCT(F72:F91)</f>
        <v>0.11452117253775228</v>
      </c>
      <c r="AA72" s="2">
        <f>PRODUCT(F72:F101)</f>
        <v>3.9157105595857937E-3</v>
      </c>
      <c r="AC72" s="7">
        <f>((($C$1*$C$3)/($AD$1*$AD$2))*V72)-(($C$1-$AD$1)/($AD$1*$AD$2))*(1-Y72)</f>
        <v>7.1627132847844592</v>
      </c>
      <c r="AD72" s="7">
        <f>((($C$1*$C$3)/($AD$1*$AD$2))*W72)-(($C$1-$AD$1)/($AD$1*$AD$2))*(1-Z72)</f>
        <v>9.8804063273525902</v>
      </c>
      <c r="AE72" s="7">
        <f>((($C$1*$C$3)/($AD$1*$AD$2))*X72)-(($C$1-$AD$1)/($AD$1*$AD$2))*(1-AA72)</f>
        <v>10.302698799422959</v>
      </c>
      <c r="AF72" s="19">
        <f>((($C$1*$C$3)/($AD$1*$AD$2))*P72)-(($C$1-$AD$1)/($AD$1*$AD$2))</f>
        <v>10.306935560081152</v>
      </c>
      <c r="AH72" s="7">
        <f>((($C$1*$C$3)/($AI$1*$AI$2))*V72)-(($C$1-$AI$1)/($AI$1*$AI$2))*(1-Y72)</f>
        <v>7.2756201666643516</v>
      </c>
      <c r="AI72" s="7">
        <f>((($C$1*$C$3)/($AI$1*$AI$2))*W72)-(($C$1-$AI$1)/($AI$1*$AI$2))*(1-Z72)</f>
        <v>10.06615655909561</v>
      </c>
      <c r="AJ72" s="7">
        <f>((($C$1*$C$3)/($AI$1*$AI$2))*X72)-(($C$1-$AI$1)/($AI$1*$AI$2))*(1-AA72)</f>
        <v>10.511690299779364</v>
      </c>
      <c r="AK72" s="19">
        <f>((($C$1*$C$3)/($AI$1*$AI$2))*P72)-(($C$1-$AI$1)/($AI$1*$AI$2))</f>
        <v>10.516750376136958</v>
      </c>
      <c r="AM72" s="11">
        <f>(((1+$C$1)^(A72))-1)/$C$3</f>
        <v>558.5509625812166</v>
      </c>
      <c r="AN72" s="11">
        <f>($C$3/$AD$2)*AM72</f>
        <v>546.25297941573547</v>
      </c>
      <c r="AO72" s="11">
        <f>($C$3/$AI$2)*AM72</f>
        <v>551.82044385485017</v>
      </c>
      <c r="AQ72" s="18"/>
      <c r="AR72" s="18"/>
    </row>
    <row r="73" spans="1:44" x14ac:dyDescent="0.25">
      <c r="A73" s="1">
        <v>69</v>
      </c>
      <c r="B73" s="1">
        <v>68</v>
      </c>
      <c r="C73" s="26">
        <v>7843832.4759436594</v>
      </c>
      <c r="D73" s="26">
        <f t="shared" si="3"/>
        <v>146130.59902683087</v>
      </c>
      <c r="E73" s="25">
        <f t="shared" si="4"/>
        <v>1.8630000000000035</v>
      </c>
      <c r="F73" s="1">
        <f>(C74/C73)/(1+$C$1)</f>
        <v>0.93463809523809516</v>
      </c>
      <c r="G73" s="1">
        <f>(1+$C$1)^(-A73)</f>
        <v>3.4509475941379798E-2</v>
      </c>
      <c r="H73" s="1">
        <f>G73^2</f>
        <v>1.1909039297486712E-3</v>
      </c>
      <c r="J73" s="1">
        <f>C74/$C$5</f>
        <v>0.76977018769168282</v>
      </c>
      <c r="K73" s="1">
        <f>J73*G73</f>
        <v>2.656436577253754E-2</v>
      </c>
      <c r="L73" s="1">
        <f>1000*((C73-C74)/$C$5)</f>
        <v>14.613059902683087</v>
      </c>
      <c r="M73" s="1">
        <f>L73*G73</f>
        <v>0.50428903914158385</v>
      </c>
      <c r="N73" s="1">
        <f t="shared" si="5"/>
        <v>1.7402750463758023E-2</v>
      </c>
      <c r="P73" s="1">
        <f>(P72-1)/F72</f>
        <v>10.438702558770977</v>
      </c>
      <c r="Q73" s="1">
        <f>1000*(1-$C$3*P73)</f>
        <v>502.91892577281061</v>
      </c>
      <c r="R73" s="1">
        <f>(R72-$H$5*E72)/($H$5*(1-(E72/1000)))</f>
        <v>12316.793787034596</v>
      </c>
      <c r="S73" s="2">
        <f>($C$1/$C$2)*Q73</f>
        <v>515.38966340258673</v>
      </c>
      <c r="V73" s="2">
        <f>((V72-1)/F72)+PRODUCT(F73:F81)</f>
        <v>7.3434611221051229</v>
      </c>
      <c r="W73" s="2">
        <f>((W72-1)/F72)+PRODUCT(F73:F91)</f>
        <v>10.048411374549625</v>
      </c>
      <c r="X73" s="2">
        <f>((X72-1)/F72)+PRODUCT(F73:F101)</f>
        <v>10.436409382208785</v>
      </c>
      <c r="Y73" s="2">
        <f>PRODUCT(F73:F82)</f>
        <v>0.44618650662398873</v>
      </c>
      <c r="Z73" s="2">
        <f>PRODUCT(F73:F92)</f>
        <v>9.9087316061971506E-2</v>
      </c>
      <c r="AA73" s="2">
        <f>PRODUCT(F73:F102)</f>
        <v>1.8436153494906977E-3</v>
      </c>
      <c r="AC73" s="7">
        <f>((($C$1*$C$3)/($AD$1*$AD$2))*V73)-(($C$1-$AD$1)/($AD$1*$AD$2))*(1-Y73)</f>
        <v>7.0865494303039442</v>
      </c>
      <c r="AD73" s="7">
        <f>((($C$1*$C$3)/($AD$1*$AD$2))*W73)-(($C$1-$AD$1)/($AD$1*$AD$2))*(1-Z73)</f>
        <v>9.63010803229567</v>
      </c>
      <c r="AE73" s="7">
        <f>((($C$1*$C$3)/($AD$1*$AD$2))*X73)-(($C$1-$AD$1)/($AD$1*$AD$2))*(1-AA73)</f>
        <v>9.972817513675448</v>
      </c>
      <c r="AF73" s="19">
        <f>((($C$1*$C$3)/($AD$1*$AD$2))*P73)-(($C$1-$AD$1)/($AD$1*$AD$2))</f>
        <v>9.974251080673513</v>
      </c>
      <c r="AH73" s="7">
        <f>((($C$1*$C$3)/($AI$1*$AI$2))*V73)-(($C$1-$AI$1)/($AI$1*$AI$2))*(1-Y73)</f>
        <v>7.2026812464869012</v>
      </c>
      <c r="AI73" s="7">
        <f>((($C$1*$C$3)/($AI$1*$AI$2))*W73)-(($C$1-$AI$1)/($AI$1*$AI$2))*(1-Z73)</f>
        <v>9.8191162534942418</v>
      </c>
      <c r="AJ73" s="7">
        <f>((($C$1*$C$3)/($AI$1*$AI$2))*X73)-(($C$1-$AI$1)/($AI$1*$AI$2))*(1-AA73)</f>
        <v>10.182260705025278</v>
      </c>
      <c r="AK73" s="19">
        <f>((($C$1*$C$3)/($AI$1*$AI$2))*P73)-(($C$1-$AI$1)/($AI$1*$AI$2))</f>
        <v>10.184081936890276</v>
      </c>
      <c r="AM73" s="11">
        <f>(((1+$C$1)^(A73))-1)/$C$3</f>
        <v>587.52851071027749</v>
      </c>
      <c r="AN73" s="11">
        <f>($C$3/$AD$2)*AM73</f>
        <v>574.59250984732205</v>
      </c>
      <c r="AO73" s="11">
        <f>($C$3/$AI$2)*AM73</f>
        <v>580.44881358589066</v>
      </c>
      <c r="AQ73" s="18"/>
      <c r="AR73" s="18"/>
    </row>
    <row r="74" spans="1:44" x14ac:dyDescent="0.25">
      <c r="A74" s="1">
        <v>70</v>
      </c>
      <c r="B74" s="1">
        <v>69</v>
      </c>
      <c r="C74" s="26">
        <v>7697701.8769168286</v>
      </c>
      <c r="D74" s="26">
        <f t="shared" si="3"/>
        <v>156263.34810141195</v>
      </c>
      <c r="E74" s="25">
        <f t="shared" si="4"/>
        <v>2.0300000000000096</v>
      </c>
      <c r="F74" s="1">
        <f>(C75/C74)/(1+$C$1)</f>
        <v>0.9330476190476189</v>
      </c>
      <c r="G74" s="1">
        <f>(1+$C$1)^(-A74)</f>
        <v>3.2866167563218862E-2</v>
      </c>
      <c r="H74" s="1">
        <f>G74^2</f>
        <v>1.0801849702935797E-3</v>
      </c>
      <c r="J74" s="1">
        <f>C75/$C$5</f>
        <v>0.75414385288154162</v>
      </c>
      <c r="K74" s="1">
        <f>J74*G74</f>
        <v>2.4785818235576219E-2</v>
      </c>
      <c r="L74" s="1">
        <f>1000*((C74-C75)/$C$5)</f>
        <v>15.626334810141195</v>
      </c>
      <c r="M74" s="1">
        <f>L74*G74</f>
        <v>0.51357773826906028</v>
      </c>
      <c r="N74" s="1">
        <f t="shared" si="5"/>
        <v>1.6879332002689897E-2</v>
      </c>
      <c r="P74" s="1">
        <f>(P73-1)/F73</f>
        <v>10.098777919346961</v>
      </c>
      <c r="Q74" s="1">
        <f>1000*(1-$C$3*P74)</f>
        <v>519.10581336443045</v>
      </c>
      <c r="R74" s="1">
        <f>(R73-$H$5*E73)/($H$5*(1-(E73/1000)))</f>
        <v>13602.74406239388</v>
      </c>
      <c r="S74" s="2">
        <f>($C$1/$C$2)*Q74</f>
        <v>531.97793264411678</v>
      </c>
      <c r="V74" s="2">
        <f>((V73-1)/F73)+PRODUCT(F74:F82)</f>
        <v>7.2644670309522077</v>
      </c>
      <c r="W74" s="2">
        <f>((W73-1)/F73)+PRODUCT(F74:F92)</f>
        <v>9.7872093350542375</v>
      </c>
      <c r="X74" s="2">
        <f>((X73-1)/F73)+PRODUCT(F74:F102)</f>
        <v>10.098296919037866</v>
      </c>
      <c r="Y74" s="2">
        <f>PRODUCT(F74:F83)</f>
        <v>0.42946423091387914</v>
      </c>
      <c r="Z74" s="2">
        <f>PRODUCT(F74:F93)</f>
        <v>8.4320693917353973E-2</v>
      </c>
      <c r="AA74" s="2">
        <f>PRODUCT(F74:F103)</f>
        <v>4.8100030985621982E-4</v>
      </c>
      <c r="AC74" s="7">
        <f>((($C$1*$C$3)/($AD$1*$AD$2))*V74)-(($C$1-$AD$1)/($AD$1*$AD$2))*(1-Y74)</f>
        <v>6.9997387007036469</v>
      </c>
      <c r="AD74" s="7">
        <f>((($C$1*$C$3)/($AD$1*$AD$2))*W74)-(($C$1-$AD$1)/($AD$1*$AD$2))*(1-Z74)</f>
        <v>9.3619657854146219</v>
      </c>
      <c r="AE74" s="7">
        <f>((($C$1*$C$3)/($AD$1*$AD$2))*X74)-(($C$1-$AD$1)/($AD$1*$AD$2))*(1-AA74)</f>
        <v>9.6340027677120332</v>
      </c>
      <c r="AF74" s="19">
        <f>((($C$1*$C$3)/($AD$1*$AD$2))*P74)-(($C$1-$AD$1)/($AD$1*$AD$2))</f>
        <v>9.6342594722815971</v>
      </c>
      <c r="AH74" s="7">
        <f>((($C$1*$C$3)/($AI$1*$AI$2))*V74)-(($C$1-$AI$1)/($AI$1*$AI$2))*(1-Y74)</f>
        <v>7.1193915936122387</v>
      </c>
      <c r="AI74" s="7">
        <f>((($C$1*$C$3)/($AI$1*$AI$2))*W74)-(($C$1-$AI$1)/($AI$1*$AI$2))*(1-Z74)</f>
        <v>9.5540925291777654</v>
      </c>
      <c r="AJ74" s="7">
        <f>((($C$1*$C$3)/($AI$1*$AI$2))*X74)-(($C$1-$AI$1)/($AI$1*$AI$2))*(1-AA74)</f>
        <v>9.8437488687541457</v>
      </c>
      <c r="AK74" s="19">
        <f>((($C$1*$C$3)/($AI$1*$AI$2))*P74)-(($C$1-$AI$1)/($AI$1*$AI$2))</f>
        <v>9.8441067209676838</v>
      </c>
      <c r="AM74" s="11">
        <f>(((1+$C$1)^(A74))-1)/$C$3</f>
        <v>617.95493624579137</v>
      </c>
      <c r="AN74" s="11">
        <f>($C$3/$AD$2)*AM74</f>
        <v>604.3490168004879</v>
      </c>
      <c r="AO74" s="11">
        <f>($C$3/$AI$2)*AM74</f>
        <v>610.5086018034832</v>
      </c>
      <c r="AQ74" s="18"/>
      <c r="AR74" s="18"/>
    </row>
    <row r="75" spans="1:44" x14ac:dyDescent="0.25">
      <c r="A75" s="1">
        <v>71</v>
      </c>
      <c r="B75" s="1">
        <v>70</v>
      </c>
      <c r="C75" s="26">
        <v>7541438.5288154166</v>
      </c>
      <c r="D75" s="26">
        <f t="shared" si="3"/>
        <v>167872.42165143043</v>
      </c>
      <c r="E75" s="25">
        <f t="shared" si="4"/>
        <v>2.2259999999999946</v>
      </c>
      <c r="F75" s="1">
        <f>(C76/C75)/(1+$C$1)</f>
        <v>0.93118095238095244</v>
      </c>
      <c r="G75" s="1">
        <f>(1+$C$1)^(-A75)</f>
        <v>3.1301111964970339E-2</v>
      </c>
      <c r="H75" s="1">
        <f>G75^2</f>
        <v>9.797596102436093E-4</v>
      </c>
      <c r="J75" s="1">
        <f>C76/$C$5</f>
        <v>0.73735661071639858</v>
      </c>
      <c r="K75" s="1">
        <f>J75*G75</f>
        <v>2.3080081830145042E-2</v>
      </c>
      <c r="L75" s="1">
        <f>1000*((C75-C76)/$C$5)</f>
        <v>16.787242165143041</v>
      </c>
      <c r="M75" s="1">
        <f>L75*G75</f>
        <v>0.52545934659421345</v>
      </c>
      <c r="N75" s="1">
        <f t="shared" si="5"/>
        <v>1.6447461840785629E-2</v>
      </c>
      <c r="P75" s="1">
        <f>(P74-1)/F74</f>
        <v>9.7516758347599382</v>
      </c>
      <c r="Q75" s="1">
        <f>1000*(1-$C$3*P75)</f>
        <v>535.63448405905058</v>
      </c>
      <c r="R75" s="1">
        <f>(R74-$H$5*E74)/($H$5*(1-(E74/1000)))</f>
        <v>15025.497087877646</v>
      </c>
      <c r="S75" s="2">
        <f>($C$1/$C$2)*Q75</f>
        <v>548.91646008708824</v>
      </c>
      <c r="V75" s="2">
        <f>((V74-1)/F74)+PRODUCT(F75:F83)</f>
        <v>7.1742654128400458</v>
      </c>
      <c r="W75" s="2">
        <f>((W74-1)/F74)+PRODUCT(F75:F93)</f>
        <v>9.5081213947332568</v>
      </c>
      <c r="Y75" s="2">
        <f>PRODUCT(F75:F84)</f>
        <v>0.4113247699817405</v>
      </c>
      <c r="Z75" s="2">
        <f>PRODUCT(F75:F94)</f>
        <v>7.0476676752296935E-2</v>
      </c>
      <c r="AA75" s="2"/>
      <c r="AC75" s="7">
        <f>((($C$1*$C$3)/($AD$1*$AD$2))*V75)-(($C$1-$AD$1)/($AD$1*$AD$2))*(1-Y75)</f>
        <v>6.9010571078641769</v>
      </c>
      <c r="AD75" s="7">
        <f>((($C$1*$C$3)/($AD$1*$AD$2))*W75)-(($C$1-$AD$1)/($AD$1*$AD$2))*(1-Z75)</f>
        <v>9.0763645166067484</v>
      </c>
      <c r="AF75" s="19">
        <f>((($C$1*$C$3)/($AD$1*$AD$2))*P75)-(($C$1-$AD$1)/($AD$1*$AD$2))</f>
        <v>9.2870890046894452</v>
      </c>
      <c r="AH75" s="7">
        <f>((($C$1*$C$3)/($AI$1*$AI$2))*V75)-(($C$1-$AI$1)/($AI$1*$AI$2))*(1-Y75)</f>
        <v>7.0245297005597784</v>
      </c>
      <c r="AI75" s="7">
        <f>((($C$1*$C$3)/($AI$1*$AI$2))*W75)-(($C$1-$AI$1)/($AI$1*$AI$2))*(1-Z75)</f>
        <v>9.2714165900343097</v>
      </c>
      <c r="AK75" s="19">
        <f>((($C$1*$C$3)/($AI$1*$AI$2))*P75)-(($C$1-$AI$1)/($AI$1*$AI$2))</f>
        <v>9.4969529919687758</v>
      </c>
      <c r="AM75" s="11">
        <f>(((1+$C$1)^(A75))-1)/$C$3</f>
        <v>649.90268305808104</v>
      </c>
      <c r="AN75" s="11">
        <f>($C$3/$AD$2)*AM75</f>
        <v>635.59334910131224</v>
      </c>
      <c r="AO75" s="11">
        <f>($C$3/$AI$2)*AM75</f>
        <v>642.07137943195551</v>
      </c>
      <c r="AQ75" s="18"/>
      <c r="AR75" s="18"/>
    </row>
    <row r="76" spans="1:44" x14ac:dyDescent="0.25">
      <c r="A76" s="1">
        <v>72</v>
      </c>
      <c r="B76" s="1">
        <v>71</v>
      </c>
      <c r="C76" s="26">
        <v>7373566.1071639862</v>
      </c>
      <c r="D76" s="26">
        <f t="shared" si="3"/>
        <v>181758.40454159211</v>
      </c>
      <c r="E76" s="25">
        <f t="shared" si="4"/>
        <v>2.464999999999995</v>
      </c>
      <c r="F76" s="1">
        <f>(C77/C76)/(1+$C$1)</f>
        <v>0.9289047619047619</v>
      </c>
      <c r="G76" s="1">
        <f>(1+$C$1)^(-A76)</f>
        <v>2.9810582823781274E-2</v>
      </c>
      <c r="H76" s="1">
        <f>G76^2</f>
        <v>8.8867084829352314E-4</v>
      </c>
      <c r="J76" s="1">
        <f>C77/$C$5</f>
        <v>0.71918077026223937</v>
      </c>
      <c r="K76" s="1">
        <f>J76*G76</f>
        <v>2.1439197917173299E-2</v>
      </c>
      <c r="L76" s="1">
        <f>1000*((C76-C77)/$C$5)</f>
        <v>18.175840454159211</v>
      </c>
      <c r="M76" s="1">
        <f>L76*G76</f>
        <v>0.54183239725054744</v>
      </c>
      <c r="N76" s="1">
        <f t="shared" si="5"/>
        <v>1.61523395548454E-2</v>
      </c>
      <c r="P76" s="1">
        <f>(P75-1)/F75</f>
        <v>9.3984695588785723</v>
      </c>
      <c r="Q76" s="1">
        <f>1000*(1-$C$3*P76)</f>
        <v>552.45383052959187</v>
      </c>
      <c r="R76" s="1">
        <f>(R75-$H$5*E75)/($H$5*(1-(E75/1000)))</f>
        <v>16600.336889300688</v>
      </c>
      <c r="S76" s="2">
        <f>($C$1/$C$2)*Q76</f>
        <v>566.15287111056148</v>
      </c>
      <c r="V76" s="2">
        <f>((V75-1)/F75)+PRODUCT(F76:F84)</f>
        <v>7.0722990692442522</v>
      </c>
      <c r="W76" s="2">
        <f>((W75-1)/F75)+PRODUCT(F76:F94)</f>
        <v>9.2126004613290142</v>
      </c>
      <c r="Y76" s="2">
        <f>PRODUCT(F76:F85)</f>
        <v>0.39174168240973772</v>
      </c>
      <c r="Z76" s="2">
        <f>PRODUCT(F76:F95)</f>
        <v>5.7770922859516252E-2</v>
      </c>
      <c r="AA76" s="2"/>
      <c r="AC76" s="7">
        <f>((($C$1*$C$3)/($AD$1*$AD$2))*V76)-(($C$1-$AD$1)/($AD$1*$AD$2))*(1-Y76)</f>
        <v>6.7899350083533179</v>
      </c>
      <c r="AD76" s="7">
        <f>((($C$1*$C$3)/($AD$1*$AD$2))*W76)-(($C$1-$AD$1)/($AD$1*$AD$2))*(1-Z76)</f>
        <v>8.7748580261765579</v>
      </c>
      <c r="AF76" s="19">
        <f>((($C$1*$C$3)/($AD$1*$AD$2))*P76)-(($C$1-$AD$1)/($AD$1*$AD$2))</f>
        <v>8.9338131432087788</v>
      </c>
      <c r="AH76" s="7">
        <f>((($C$1*$C$3)/($AI$1*$AI$2))*V76)-(($C$1-$AI$1)/($AI$1*$AI$2))*(1-Y76)</f>
        <v>6.9175315123033556</v>
      </c>
      <c r="AI76" s="7">
        <f>((($C$1*$C$3)/($AI$1*$AI$2))*W76)-(($C$1-$AI$1)/($AI$1*$AI$2))*(1-Z76)</f>
        <v>8.9725968059782506</v>
      </c>
      <c r="AK76" s="19">
        <f>((($C$1*$C$3)/($AI$1*$AI$2))*P76)-(($C$1-$AI$1)/($AI$1*$AI$2))</f>
        <v>9.1436941634488598</v>
      </c>
      <c r="AM76" s="11">
        <f>(((1+$C$1)^(A76))-1)/$C$3</f>
        <v>683.44781721098502</v>
      </c>
      <c r="AN76" s="11">
        <f>($C$3/$AD$2)*AM76</f>
        <v>668.39989801717752</v>
      </c>
      <c r="AO76" s="11">
        <f>($C$3/$AI$2)*AM76</f>
        <v>675.21229594185115</v>
      </c>
      <c r="AQ76" s="18"/>
      <c r="AR76" s="18"/>
    </row>
    <row r="77" spans="1:44" x14ac:dyDescent="0.25">
      <c r="A77" s="1">
        <v>73</v>
      </c>
      <c r="B77" s="1">
        <v>72</v>
      </c>
      <c r="C77" s="26">
        <v>7191807.7026223941</v>
      </c>
      <c r="D77" s="26">
        <f t="shared" si="3"/>
        <v>198350.0564383259</v>
      </c>
      <c r="E77" s="25">
        <f t="shared" si="4"/>
        <v>2.7580000000000049</v>
      </c>
      <c r="F77" s="1">
        <f>(C78/C77)/(1+$C$1)</f>
        <v>0.92611428571428567</v>
      </c>
      <c r="G77" s="1">
        <f>(1+$C$1)^(-A77)</f>
        <v>2.8391031260744073E-2</v>
      </c>
      <c r="H77" s="1">
        <f>G77^2</f>
        <v>8.0605065604854719E-4</v>
      </c>
      <c r="J77" s="1">
        <f>C78/$C$5</f>
        <v>0.69934576461840681</v>
      </c>
      <c r="K77" s="1">
        <f>J77*G77</f>
        <v>1.9855147465350154E-2</v>
      </c>
      <c r="L77" s="1">
        <f>1000*((C77-C78)/$C$5)</f>
        <v>19.835005643832591</v>
      </c>
      <c r="M77" s="1">
        <f>L77*G77</f>
        <v>0.56313626529108618</v>
      </c>
      <c r="N77" s="1">
        <f t="shared" si="5"/>
        <v>1.5988019311937895E-2</v>
      </c>
      <c r="P77" s="1">
        <f>(P76-1)/F76</f>
        <v>9.0412600982442211</v>
      </c>
      <c r="Q77" s="1">
        <f>1000*(1-$C$3*P77)</f>
        <v>569.46380484551332</v>
      </c>
      <c r="R77" s="1">
        <f>(R76-$H$5*E76)/($H$5*(1-(E76/1000)))</f>
        <v>18344.625923355077</v>
      </c>
      <c r="S77" s="2">
        <f>($C$1/$C$2)*Q77</f>
        <v>583.58463692390387</v>
      </c>
      <c r="V77" s="2">
        <f>((V76-1)/F76)+PRODUCT(F77:F85)</f>
        <v>6.9587766332462087</v>
      </c>
      <c r="W77" s="2">
        <f>((W76-1)/F76)+PRODUCT(F77:F95)</f>
        <v>8.9033577212261825</v>
      </c>
      <c r="Y77" s="2">
        <f>PRODUCT(F77:F86)</f>
        <v>0.37071169882335953</v>
      </c>
      <c r="Z77" s="2">
        <f>PRODUCT(F77:F96)</f>
        <v>4.6352969509817224E-2</v>
      </c>
      <c r="AA77" s="2"/>
      <c r="AC77" s="7">
        <f>((($C$1*$C$3)/($AD$1*$AD$2))*V77)-(($C$1-$AD$1)/($AD$1*$AD$2))*(1-Y77)</f>
        <v>6.6665795511660786</v>
      </c>
      <c r="AD77" s="7">
        <f>((($C$1*$C$3)/($AD$1*$AD$2))*W77)-(($C$1-$AD$1)/($AD$1*$AD$2))*(1-Z77)</f>
        <v>8.4602277949789233</v>
      </c>
      <c r="AF77" s="19">
        <f>((($C$1*$C$3)/($AD$1*$AD$2))*P77)-(($C$1-$AD$1)/($AD$1*$AD$2))</f>
        <v>8.5765333083028139</v>
      </c>
      <c r="AH77" s="7">
        <f>((($C$1*$C$3)/($AI$1*$AI$2))*V77)-(($C$1-$AI$1)/($AI$1*$AI$2))*(1-Y77)</f>
        <v>6.7986048554383318</v>
      </c>
      <c r="AI77" s="7">
        <f>((($C$1*$C$3)/($AI$1*$AI$2))*W77)-(($C$1-$AI$1)/($AI$1*$AI$2))*(1-Z77)</f>
        <v>8.6603830743108841</v>
      </c>
      <c r="AK77" s="19">
        <f>((($C$1*$C$3)/($AI$1*$AI$2))*P77)-(($C$1-$AI$1)/($AI$1*$AI$2))</f>
        <v>8.7864315545525642</v>
      </c>
      <c r="AM77" s="11">
        <f>(((1+$C$1)^(A77))-1)/$C$3</f>
        <v>718.67020807153426</v>
      </c>
      <c r="AN77" s="11">
        <f>($C$3/$AD$2)*AM77</f>
        <v>702.84677437883624</v>
      </c>
      <c r="AO77" s="11">
        <f>($C$3/$AI$2)*AM77</f>
        <v>710.01025827724163</v>
      </c>
      <c r="AQ77" s="18"/>
      <c r="AR77" s="18"/>
    </row>
    <row r="78" spans="1:44" x14ac:dyDescent="0.25">
      <c r="A78" s="1">
        <v>74</v>
      </c>
      <c r="B78" s="1">
        <v>73</v>
      </c>
      <c r="C78" s="26">
        <v>6993457.6461840682</v>
      </c>
      <c r="D78" s="26">
        <f t="shared" si="3"/>
        <v>217426.59821986221</v>
      </c>
      <c r="E78" s="25">
        <f t="shared" si="4"/>
        <v>3.1089999999999951</v>
      </c>
      <c r="F78" s="1">
        <f>(C79/C78)/(1+$C$1)</f>
        <v>0.92277142857142858</v>
      </c>
      <c r="G78" s="1">
        <f>(1+$C$1)^(-A78)</f>
        <v>2.7039077391184833E-2</v>
      </c>
      <c r="H78" s="1">
        <f>G78^2</f>
        <v>7.3111170616648282E-4</v>
      </c>
      <c r="J78" s="1">
        <f>C79/$C$5</f>
        <v>0.67760310479642061</v>
      </c>
      <c r="K78" s="1">
        <f>J78*G78</f>
        <v>1.8321762791097543E-2</v>
      </c>
      <c r="L78" s="1">
        <f>1000*((C78-C79)/$C$5)</f>
        <v>21.742659821986219</v>
      </c>
      <c r="M78" s="1">
        <f>L78*G78</f>
        <v>0.58790146161689039</v>
      </c>
      <c r="N78" s="1">
        <f t="shared" si="5"/>
        <v>1.5896313119049779E-2</v>
      </c>
      <c r="P78" s="1">
        <f>(P77-1)/F77</f>
        <v>8.6827945776068294</v>
      </c>
      <c r="Q78" s="1">
        <f>1000*(1-$C$3*P78)</f>
        <v>586.53359154253201</v>
      </c>
      <c r="R78" s="1">
        <f>(R77-$H$5*E77)/($H$5*(1-(E77/1000)))</f>
        <v>20278.119133067976</v>
      </c>
      <c r="S78" s="2">
        <f>($C$1/$C$2)*Q78</f>
        <v>601.0776982689539</v>
      </c>
      <c r="V78" s="2">
        <f>((V77-1)/F77)+PRODUCT(F78:F86)</f>
        <v>6.8344570747959184</v>
      </c>
      <c r="W78" s="2">
        <f>((W77-1)/F77)+PRODUCT(F78:F96)</f>
        <v>8.5839413270734877</v>
      </c>
      <c r="Y78" s="2">
        <f>PRODUCT(F78:F87)</f>
        <v>0.34826511727760817</v>
      </c>
      <c r="Z78" s="2">
        <f>PRODUCT(F78:F97)</f>
        <v>3.6297480196458828E-2</v>
      </c>
      <c r="AA78" s="2"/>
      <c r="AC78" s="7">
        <f>((($C$1*$C$3)/($AD$1*$AD$2))*V78)-(($C$1-$AD$1)/($AD$1*$AD$2))*(1-Y78)</f>
        <v>6.5317639900636983</v>
      </c>
      <c r="AD78" s="7">
        <f>((($C$1*$C$3)/($AD$1*$AD$2))*W78)-(($C$1-$AD$1)/($AD$1*$AD$2))*(1-Z78)</f>
        <v>8.1360575058068321</v>
      </c>
      <c r="AF78" s="19">
        <f>((($C$1*$C$3)/($AD$1*$AD$2))*P78)-(($C$1-$AD$1)/($AD$1*$AD$2))</f>
        <v>8.2179971659358948</v>
      </c>
      <c r="AH78" s="7">
        <f>((($C$1*$C$3)/($AI$1*$AI$2))*V78)-(($C$1-$AI$1)/($AI$1*$AI$2))*(1-Y78)</f>
        <v>6.6685165744068122</v>
      </c>
      <c r="AI78" s="7">
        <f>((($C$1*$C$3)/($AI$1*$AI$2))*W78)-(($C$1-$AI$1)/($AI$1*$AI$2))*(1-Z78)</f>
        <v>8.3383432024297797</v>
      </c>
      <c r="AK78" s="19">
        <f>((($C$1*$C$3)/($AI$1*$AI$2))*P78)-(($C$1-$AI$1)/($AI$1*$AI$2))</f>
        <v>8.4279126987673436</v>
      </c>
      <c r="AM78" s="11">
        <f>(((1+$C$1)^(A78))-1)/$C$3</f>
        <v>755.65371847511096</v>
      </c>
      <c r="AN78" s="11">
        <f>($C$3/$AD$2)*AM78</f>
        <v>739.01599455857775</v>
      </c>
      <c r="AO78" s="11">
        <f>($C$3/$AI$2)*AM78</f>
        <v>746.54811872940172</v>
      </c>
      <c r="AQ78" s="18"/>
      <c r="AR78" s="18"/>
    </row>
    <row r="79" spans="1:44" x14ac:dyDescent="0.25">
      <c r="A79" s="1">
        <v>75</v>
      </c>
      <c r="B79" s="1">
        <v>74</v>
      </c>
      <c r="C79" s="26">
        <v>6776031.047964206</v>
      </c>
      <c r="D79" s="26">
        <f t="shared" si="3"/>
        <v>238041.9707149826</v>
      </c>
      <c r="E79" s="25">
        <f t="shared" si="4"/>
        <v>3.5129999999999995</v>
      </c>
      <c r="F79" s="1">
        <f>(C80/C79)/(1+$C$1)</f>
        <v>0.91892380952380948</v>
      </c>
      <c r="G79" s="1">
        <f>(1+$C$1)^(-A79)</f>
        <v>2.5751502277318886E-2</v>
      </c>
      <c r="H79" s="1">
        <f>G79^2</f>
        <v>6.6313986953875977E-4</v>
      </c>
      <c r="J79" s="1">
        <f>C80/$C$5</f>
        <v>0.65379890772492233</v>
      </c>
      <c r="K79" s="1">
        <f>J79*G79</f>
        <v>1.6836304061186937E-2</v>
      </c>
      <c r="L79" s="1">
        <f>1000*((C79-C80)/$C$5)</f>
        <v>23.804197071498262</v>
      </c>
      <c r="M79" s="1">
        <f>L79*G79</f>
        <v>0.61299383509643501</v>
      </c>
      <c r="N79" s="1">
        <f t="shared" si="5"/>
        <v>1.5785512140468284E-2</v>
      </c>
      <c r="P79" s="1">
        <f>(P78-1)/F78</f>
        <v>8.325782896747036</v>
      </c>
      <c r="Q79" s="1">
        <f>1000*(1-$C$3*P79)</f>
        <v>603.53414777395062</v>
      </c>
      <c r="R79" s="1">
        <f>(R78-$H$5*E78)/($H$5*(1-(E78/1000)))</f>
        <v>22423.23116991471</v>
      </c>
      <c r="S79" s="2">
        <f>($C$1/$C$2)*Q79</f>
        <v>618.49981246022958</v>
      </c>
      <c r="V79" s="2">
        <f>((V78-1)/F78)+PRODUCT(F79:F87)</f>
        <v>6.7001664774614804</v>
      </c>
      <c r="W79" s="2">
        <f>((W78-1)/F78)+PRODUCT(F79:F97)</f>
        <v>8.2579917098940498</v>
      </c>
      <c r="Y79" s="2">
        <f>PRODUCT(F79:F88)</f>
        <v>0.32453128679403342</v>
      </c>
      <c r="Z79" s="2">
        <f>PRODUCT(F79:F98)</f>
        <v>2.7596514420040453E-2</v>
      </c>
      <c r="AA79" s="2"/>
      <c r="AC79" s="7">
        <f>((($C$1*$C$3)/($AD$1*$AD$2))*V79)-(($C$1-$AD$1)/($AD$1*$AD$2))*(1-Y79)</f>
        <v>6.386374913717888</v>
      </c>
      <c r="AD79" s="7">
        <f>((($C$1*$C$3)/($AD$1*$AD$2))*W79)-(($C$1-$AD$1)/($AD$1*$AD$2))*(1-Z79)</f>
        <v>7.8059846025825088</v>
      </c>
      <c r="AF79" s="19">
        <f>((($C$1*$C$3)/($AD$1*$AD$2))*P79)-(($C$1-$AD$1)/($AD$1*$AD$2))</f>
        <v>7.8609151497693235</v>
      </c>
      <c r="AH79" s="7">
        <f>((($C$1*$C$3)/($AI$1*$AI$2))*V79)-(($C$1-$AI$1)/($AI$1*$AI$2))*(1-Y79)</f>
        <v>6.5281260115140975</v>
      </c>
      <c r="AI79" s="7">
        <f>((($C$1*$C$3)/($AI$1*$AI$2))*W79)-(($C$1-$AI$1)/($AI$1*$AI$2))*(1-Z79)</f>
        <v>8.0101161288606129</v>
      </c>
      <c r="AK79" s="19">
        <f>((($C$1*$C$3)/($AI$1*$AI$2))*P79)-(($C$1-$AI$1)/($AI$1*$AI$2))</f>
        <v>8.0708478990727386</v>
      </c>
      <c r="AM79" s="11">
        <f>(((1+$C$1)^(A79))-1)/$C$3</f>
        <v>794.48640439886651</v>
      </c>
      <c r="AN79" s="11">
        <f>($C$3/$AD$2)*AM79</f>
        <v>776.99367574730638</v>
      </c>
      <c r="AO79" s="11">
        <f>($C$3/$AI$2)*AM79</f>
        <v>784.91287220416984</v>
      </c>
      <c r="AQ79" s="18"/>
      <c r="AR79" s="18"/>
    </row>
    <row r="80" spans="1:44" x14ac:dyDescent="0.25">
      <c r="A80" s="1">
        <v>76</v>
      </c>
      <c r="B80" s="1">
        <v>75</v>
      </c>
      <c r="C80" s="26">
        <v>6537989.0772492234</v>
      </c>
      <c r="D80" s="26">
        <f t="shared" si="3"/>
        <v>259165.88702215906</v>
      </c>
      <c r="E80" s="25">
        <f t="shared" si="4"/>
        <v>3.9640000000000009</v>
      </c>
      <c r="F80" s="1">
        <f>(C81/C80)/(1+$C$1)</f>
        <v>0.91462857142857135</v>
      </c>
      <c r="G80" s="1">
        <f>(1+$C$1)^(-A80)</f>
        <v>2.4525240264113228E-2</v>
      </c>
      <c r="H80" s="1">
        <f>G80^2</f>
        <v>6.0148741001248072E-4</v>
      </c>
      <c r="J80" s="1">
        <f>C81/$C$5</f>
        <v>0.62788231902270641</v>
      </c>
      <c r="K80" s="1">
        <f>J80*G80</f>
        <v>1.5398964731620467E-2</v>
      </c>
      <c r="L80" s="1">
        <f>1000*((C80-C81)/$C$5)</f>
        <v>25.916588702215908</v>
      </c>
      <c r="M80" s="1">
        <f>L80*G80</f>
        <v>0.63561056474804756</v>
      </c>
      <c r="N80" s="1">
        <f t="shared" si="5"/>
        <v>1.5588501814854565E-2</v>
      </c>
      <c r="P80" s="1">
        <f>(P79-1)/F79</f>
        <v>7.9721330765640843</v>
      </c>
      <c r="Q80" s="1">
        <f>1000*(1-$C$3*P80)</f>
        <v>620.37461540171023</v>
      </c>
      <c r="R80" s="1">
        <f>(R79-$H$5*E79)/($H$5*(1-(E79/1000)))</f>
        <v>24805.240173560687</v>
      </c>
      <c r="S80" s="2">
        <f>($C$1/$C$2)*Q80</f>
        <v>635.75786837625208</v>
      </c>
      <c r="V80" s="2">
        <f>((V79-1)/F79)+PRODUCT(F80:F88)</f>
        <v>6.5562538502267556</v>
      </c>
      <c r="W80" s="2">
        <f>((W79-1)/F79)+PRODUCT(F80:F98)</f>
        <v>7.9283920481824444</v>
      </c>
      <c r="Y80" s="2">
        <f>PRODUCT(F80:F89)</f>
        <v>0.29972904702267356</v>
      </c>
      <c r="Z80" s="2">
        <f>PRODUCT(F80:F99)</f>
        <v>2.015732219657769E-2</v>
      </c>
      <c r="AA80" s="2"/>
      <c r="AC80" s="7">
        <f>((($C$1*$C$3)/($AD$1*$AD$2))*V80)-(($C$1-$AD$1)/($AD$1*$AD$2))*(1-Y80)</f>
        <v>6.2308634903229514</v>
      </c>
      <c r="AD80" s="7">
        <f>((($C$1*$C$3)/($AD$1*$AD$2))*W80)-(($C$1-$AD$1)/($AD$1*$AD$2))*(1-Z80)</f>
        <v>7.4728495632076939</v>
      </c>
      <c r="AF80" s="19">
        <f>((($C$1*$C$3)/($AD$1*$AD$2))*P80)-(($C$1-$AD$1)/($AD$1*$AD$2))</f>
        <v>7.5071956566038667</v>
      </c>
      <c r="AH80" s="7">
        <f>((($C$1*$C$3)/($AI$1*$AI$2))*V80)-(($C$1-$AI$1)/($AI$1*$AI$2))*(1-Y80)</f>
        <v>6.3778382886501719</v>
      </c>
      <c r="AI80" s="7">
        <f>((($C$1*$C$3)/($AI$1*$AI$2))*W80)-(($C$1-$AI$1)/($AI$1*$AI$2))*(1-Z80)</f>
        <v>7.6785617009655676</v>
      </c>
      <c r="AK80" s="19">
        <f>((($C$1*$C$3)/($AI$1*$AI$2))*P80)-(($C$1-$AI$1)/($AI$1*$AI$2))</f>
        <v>7.7171454602574405</v>
      </c>
      <c r="AM80" s="11">
        <f>(((1+$C$1)^(A80))-1)/$C$3</f>
        <v>835.26072461880972</v>
      </c>
      <c r="AN80" s="11">
        <f>($C$3/$AD$2)*AM80</f>
        <v>816.87024099547148</v>
      </c>
      <c r="AO80" s="11">
        <f>($C$3/$AI$2)*AM80</f>
        <v>825.19586335267616</v>
      </c>
      <c r="AQ80" s="18"/>
      <c r="AR80" s="18"/>
    </row>
    <row r="81" spans="1:44" x14ac:dyDescent="0.25">
      <c r="A81" s="1">
        <v>77</v>
      </c>
      <c r="B81" s="1">
        <v>76</v>
      </c>
      <c r="C81" s="26">
        <v>6278823.1902270643</v>
      </c>
      <c r="D81" s="26">
        <f t="shared" si="3"/>
        <v>279533.20842890907</v>
      </c>
      <c r="E81" s="25">
        <f t="shared" si="4"/>
        <v>4.452</v>
      </c>
      <c r="F81" s="1">
        <f>(C82/C81)/(1+$C$1)</f>
        <v>0.90998095238095233</v>
      </c>
      <c r="G81" s="1">
        <f>(1+$C$1)^(-A81)</f>
        <v>2.3357371680107829E-2</v>
      </c>
      <c r="H81" s="1">
        <f>G81^2</f>
        <v>5.4556681180270323E-4</v>
      </c>
      <c r="J81" s="1">
        <f>C82/$C$5</f>
        <v>0.59992899817981549</v>
      </c>
      <c r="K81" s="1">
        <f>J81*G81</f>
        <v>1.4012764592160684E-2</v>
      </c>
      <c r="L81" s="1">
        <f>1000*((C81-C82)/$C$5)</f>
        <v>27.953320842890907</v>
      </c>
      <c r="M81" s="1">
        <f>L81*G81</f>
        <v>0.65291610462070804</v>
      </c>
      <c r="N81" s="1">
        <f t="shared" si="5"/>
        <v>1.5250404131554046E-2</v>
      </c>
      <c r="P81" s="1">
        <f>(P80-1)/F80</f>
        <v>7.6229119605067774</v>
      </c>
      <c r="Q81" s="1">
        <f>1000*(1-$C$3*P81)</f>
        <v>637.00419235682011</v>
      </c>
      <c r="R81" s="1">
        <f>(R80-$H$5*E80)/($H$5*(1-(E80/1000)))</f>
        <v>27452.635538625767</v>
      </c>
      <c r="S81" s="2">
        <f>($C$1/$C$2)*Q81</f>
        <v>652.79980422356846</v>
      </c>
      <c r="V81" s="2">
        <f>((V80-1)/F80)+PRODUCT(F81:F89)</f>
        <v>6.4025803262442214</v>
      </c>
      <c r="W81" s="2">
        <f>((W80-1)/F80)+PRODUCT(F81:F99)</f>
        <v>7.5971269512453388</v>
      </c>
      <c r="Y81" s="2">
        <f>PRODUCT(F81:F90)</f>
        <v>0.27415551406311889</v>
      </c>
      <c r="Z81" s="2">
        <f>PRODUCT(F81:F100)</f>
        <v>1.3831555022179982E-2</v>
      </c>
      <c r="AA81" s="2"/>
      <c r="AC81" s="7">
        <f>((($C$1*$C$3)/($AD$1*$AD$2))*V81)-(($C$1-$AD$1)/($AD$1*$AD$2))*(1-Y81)</f>
        <v>6.0652294327162561</v>
      </c>
      <c r="AD81" s="7">
        <f>((($C$1*$C$3)/($AD$1*$AD$2))*W81)-(($C$1-$AD$1)/($AD$1*$AD$2))*(1-Z81)</f>
        <v>7.1385681822125919</v>
      </c>
      <c r="AF81" s="19">
        <f>((($C$1*$C$3)/($AD$1*$AD$2))*P81)-(($C$1-$AD$1)/($AD$1*$AD$2))</f>
        <v>7.1579057400684567</v>
      </c>
      <c r="AH81" s="7">
        <f>((($C$1*$C$3)/($AI$1*$AI$2))*V81)-(($C$1-$AI$1)/($AI$1*$AI$2))*(1-Y81)</f>
        <v>6.2175906316569858</v>
      </c>
      <c r="AI81" s="7">
        <f>((($C$1*$C$3)/($AI$1*$AI$2))*W81)-(($C$1-$AI$1)/($AI$1*$AI$2))*(1-Z81)</f>
        <v>7.3456268203407511</v>
      </c>
      <c r="AK81" s="19">
        <f>((($C$1*$C$3)/($AI$1*$AI$2))*P81)-(($C$1-$AI$1)/($AI$1*$AI$2))</f>
        <v>7.3678723845030971</v>
      </c>
      <c r="AM81" s="11">
        <f>(((1+$C$1)^(A81))-1)/$C$3</f>
        <v>878.07376084975044</v>
      </c>
      <c r="AN81" s="11">
        <f>($C$3/$AD$2)*AM81</f>
        <v>858.74063450604501</v>
      </c>
      <c r="AO81" s="11">
        <f>($C$3/$AI$2)*AM81</f>
        <v>867.49300405860822</v>
      </c>
      <c r="AQ81" s="18"/>
      <c r="AR81" s="18"/>
    </row>
    <row r="82" spans="1:44" x14ac:dyDescent="0.25">
      <c r="A82" s="1">
        <v>78</v>
      </c>
      <c r="B82" s="1">
        <v>77</v>
      </c>
      <c r="C82" s="26">
        <v>5999289.9817981552</v>
      </c>
      <c r="D82" s="26">
        <f t="shared" si="3"/>
        <v>298464.67659445759</v>
      </c>
      <c r="E82" s="25">
        <f t="shared" si="4"/>
        <v>4.9749999999999854</v>
      </c>
      <c r="F82" s="1">
        <f>(C83/C82)/(1+$C$1)</f>
        <v>0.90500000000000014</v>
      </c>
      <c r="G82" s="1">
        <f>(1+$C$1)^(-A82)</f>
        <v>2.2245115885816989E-2</v>
      </c>
      <c r="H82" s="1">
        <f>G82^2</f>
        <v>4.9484518077342731E-4</v>
      </c>
      <c r="J82" s="1">
        <f>C83/$C$5</f>
        <v>0.57008253052036972</v>
      </c>
      <c r="K82" s="1">
        <f>J82*G82</f>
        <v>1.2681551955905425E-2</v>
      </c>
      <c r="L82" s="1">
        <f>1000*((C82-C83)/$C$5)</f>
        <v>29.846467659445761</v>
      </c>
      <c r="M82" s="1">
        <f>L82*G82</f>
        <v>0.66393813186665984</v>
      </c>
      <c r="N82" s="1">
        <f t="shared" si="5"/>
        <v>1.476938068438669E-2</v>
      </c>
      <c r="P82" s="1">
        <f>(P81-1)/F81</f>
        <v>7.2780775720393063</v>
      </c>
      <c r="Q82" s="1">
        <f>1000*(1-$C$3*P82)</f>
        <v>653.42487752193779</v>
      </c>
      <c r="R82" s="1">
        <f>(R81-$H$5*E81)/($H$5*(1-(E81/1000)))</f>
        <v>30397.40794149043</v>
      </c>
      <c r="S82" s="2">
        <f>($C$1/$C$2)*Q82</f>
        <v>669.62766845056115</v>
      </c>
      <c r="V82" s="2">
        <f>((V81-1)/F81)+PRODUCT(F82:F90)</f>
        <v>6.2383018297847235</v>
      </c>
      <c r="W82" s="2">
        <f>((W81-1)/F81)+PRODUCT(F82:F100)</f>
        <v>7.2649416330858783</v>
      </c>
      <c r="Y82" s="2">
        <f>PRODUCT(F82:F91)</f>
        <v>0.24814821323559655</v>
      </c>
      <c r="Z82" s="2">
        <f>PRODUCT(F82:F101)</f>
        <v>8.4846894017667884E-3</v>
      </c>
      <c r="AA82" s="2"/>
      <c r="AC82" s="7">
        <f>((($C$1*$C$3)/($AD$1*$AD$2))*V82)-(($C$1-$AD$1)/($AD$1*$AD$2))*(1-Y82)</f>
        <v>5.8887859571449699</v>
      </c>
      <c r="AD82" s="7">
        <f>((($C$1*$C$3)/($AD$1*$AD$2))*W82)-(($C$1-$AD$1)/($AD$1*$AD$2))*(1-Z82)</f>
        <v>6.8038230641265853</v>
      </c>
      <c r="AF82" s="19">
        <f>((($C$1*$C$3)/($AD$1*$AD$2))*P82)-(($C$1-$AD$1)/($AD$1*$AD$2))</f>
        <v>6.8130034153574366</v>
      </c>
      <c r="AH82" s="7">
        <f>((($C$1*$C$3)/($AI$1*$AI$2))*V82)-(($C$1-$AI$1)/($AI$1*$AI$2))*(1-Y82)</f>
        <v>6.0466253043510276</v>
      </c>
      <c r="AI82" s="7">
        <f>((($C$1*$C$3)/($AI$1*$AI$2))*W82)-(($C$1-$AI$1)/($AI$1*$AI$2))*(1-Z82)</f>
        <v>7.0120223504769807</v>
      </c>
      <c r="AK82" s="19">
        <f>((($C$1*$C$3)/($AI$1*$AI$2))*P82)-(($C$1-$AI$1)/($AI$1*$AI$2))</f>
        <v>7.022986689028321</v>
      </c>
      <c r="AM82" s="11">
        <f>(((1+$C$1)^(A82))-1)/$C$3</f>
        <v>923.02744889223766</v>
      </c>
      <c r="AN82" s="11">
        <f>($C$3/$AD$2)*AM82</f>
        <v>902.70454769214678</v>
      </c>
      <c r="AO82" s="11">
        <f>($C$3/$AI$2)*AM82</f>
        <v>911.90500179983621</v>
      </c>
      <c r="AQ82" s="18"/>
      <c r="AR82" s="18"/>
    </row>
    <row r="83" spans="1:44" x14ac:dyDescent="0.25">
      <c r="A83" s="1">
        <v>79</v>
      </c>
      <c r="B83" s="1">
        <v>78</v>
      </c>
      <c r="C83" s="26">
        <v>5700825.3052036976</v>
      </c>
      <c r="D83" s="26">
        <f t="shared" si="3"/>
        <v>315882.73016133625</v>
      </c>
      <c r="E83" s="25">
        <f t="shared" si="4"/>
        <v>5.5409999999999844</v>
      </c>
      <c r="F83" s="1">
        <f>(C84/C83)/(1+$C$1)</f>
        <v>0.89960952380952397</v>
      </c>
      <c r="G83" s="1">
        <f>(1+$C$1)^(-A83)</f>
        <v>2.1185824653159029E-2</v>
      </c>
      <c r="H83" s="1">
        <f>G83^2</f>
        <v>4.488391662344009E-4</v>
      </c>
      <c r="J83" s="1">
        <f>C84/$C$5</f>
        <v>0.53849425750423618</v>
      </c>
      <c r="K83" s="1">
        <f>J83*G83</f>
        <v>1.1408444916217814E-2</v>
      </c>
      <c r="L83" s="1">
        <f>1000*((C83-C84)/$C$5)</f>
        <v>31.588273016133623</v>
      </c>
      <c r="M83" s="1">
        <f>L83*G83</f>
        <v>0.66922361321592183</v>
      </c>
      <c r="N83" s="1">
        <f t="shared" si="5"/>
        <v>1.4178054123346039E-2</v>
      </c>
      <c r="P83" s="1">
        <f>(P82-1)/F82</f>
        <v>6.9371022895461936</v>
      </c>
      <c r="Q83" s="1">
        <f>1000*(1-$C$3*P83)</f>
        <v>669.66179573589557</v>
      </c>
      <c r="R83" s="1">
        <f>(R82-$H$5*E82)/($H$5*(1-(E82/1000)))</f>
        <v>33675.70388230768</v>
      </c>
      <c r="S83" s="2">
        <f>($C$1/$C$2)*Q83</f>
        <v>686.26720890954823</v>
      </c>
      <c r="V83" s="2">
        <f>((V82-1)/F82)+PRODUCT(F83:F91)</f>
        <v>6.0623757381439995</v>
      </c>
      <c r="W83" s="2">
        <f>((W82-1)/F82)+PRODUCT(F83:F101)</f>
        <v>6.9319627872791649</v>
      </c>
      <c r="Y83" s="2">
        <f>PRODUCT(F83:F92)</f>
        <v>0.22207600317567333</v>
      </c>
      <c r="Z83" s="2">
        <f>PRODUCT(F83:F102)</f>
        <v>4.131938824058508E-3</v>
      </c>
      <c r="AA83" s="2"/>
      <c r="AC83" s="7">
        <f>((($C$1*$C$3)/($AD$1*$AD$2))*V83)-(($C$1-$AD$1)/($AD$1*$AD$2))*(1-Y83)</f>
        <v>5.7006623110080596</v>
      </c>
      <c r="AD83" s="7">
        <f>((($C$1*$C$3)/($AD$1*$AD$2))*W83)-(($C$1-$AD$1)/($AD$1*$AD$2))*(1-Z83)</f>
        <v>6.4687480246993259</v>
      </c>
      <c r="AF83" s="19">
        <f>((($C$1*$C$3)/($AD$1*$AD$2))*P83)-(($C$1-$AD$1)/($AD$1*$AD$2))</f>
        <v>6.4719609569079504</v>
      </c>
      <c r="AH83" s="7">
        <f>((($C$1*$C$3)/($AI$1*$AI$2))*V83)-(($C$1-$AI$1)/($AI$1*$AI$2))*(1-Y83)</f>
        <v>5.8639940208058849</v>
      </c>
      <c r="AI83" s="7">
        <f>((($C$1*$C$3)/($AI$1*$AI$2))*W83)-(($C$1-$AI$1)/($AI$1*$AI$2))*(1-Z83)</f>
        <v>6.6778789010965101</v>
      </c>
      <c r="AK83" s="19">
        <f>((($C$1*$C$3)/($AI$1*$AI$2))*P83)-(($C$1-$AI$1)/($AI$1*$AI$2))</f>
        <v>6.6819606737141948</v>
      </c>
      <c r="AM83" s="11">
        <f>(((1+$C$1)^(A83))-1)/$C$3</f>
        <v>970.22882133684993</v>
      </c>
      <c r="AN83" s="11">
        <f>($C$3/$AD$2)*AM83</f>
        <v>948.86665653755426</v>
      </c>
      <c r="AO83" s="11">
        <f>($C$3/$AI$2)*AM83</f>
        <v>958.53759942812644</v>
      </c>
      <c r="AQ83" s="18"/>
      <c r="AR83" s="18"/>
    </row>
    <row r="84" spans="1:44" x14ac:dyDescent="0.25">
      <c r="A84" s="1">
        <v>80</v>
      </c>
      <c r="B84" s="1">
        <v>79</v>
      </c>
      <c r="C84" s="26">
        <v>5384942.5750423614</v>
      </c>
      <c r="D84" s="26">
        <f t="shared" si="3"/>
        <v>332143.25802861247</v>
      </c>
      <c r="E84" s="25">
        <f t="shared" si="4"/>
        <v>6.1679999999999957</v>
      </c>
      <c r="F84" s="1">
        <f>(C85/C84)/(1+$C$1)</f>
        <v>0.89363809523809523</v>
      </c>
      <c r="G84" s="1">
        <f>(1+$C$1)^(-A84)</f>
        <v>2.0176975860151457E-2</v>
      </c>
      <c r="H84" s="1">
        <f>G84^2</f>
        <v>4.0711035486113464E-4</v>
      </c>
      <c r="J84" s="1">
        <f>C85/$C$5</f>
        <v>0.50527993170137486</v>
      </c>
      <c r="K84" s="1">
        <f>J84*G84</f>
        <v>1.0195020984557617E-2</v>
      </c>
      <c r="L84" s="1">
        <f>1000*((C84-C85)/$C$5)</f>
        <v>33.214325802861246</v>
      </c>
      <c r="M84" s="1">
        <f>L84*G84</f>
        <v>0.67016464993553704</v>
      </c>
      <c r="N84" s="1">
        <f t="shared" si="5"/>
        <v>1.3521895964076183E-2</v>
      </c>
      <c r="P84" s="1">
        <f>(P83-1)/F83</f>
        <v>6.5996436591785876</v>
      </c>
      <c r="Q84" s="1">
        <f>1000*(1-$C$3*P84)</f>
        <v>685.73125432482914</v>
      </c>
      <c r="R84" s="1">
        <f>(R83-$H$5*E83)/($H$5*(1-(E83/1000)))</f>
        <v>37328.761196031432</v>
      </c>
      <c r="S84" s="2">
        <f>($C$1/$C$2)*Q84</f>
        <v>702.73513729479578</v>
      </c>
      <c r="V84" s="2">
        <f>((V83-1)/F83)+PRODUCT(F84:F92)</f>
        <v>5.8741616239698233</v>
      </c>
      <c r="W84" s="2">
        <f>((W83-1)/F83)+PRODUCT(F84:F102)</f>
        <v>6.5985236583156537</v>
      </c>
      <c r="Y84" s="2">
        <f>PRODUCT(F84:F93)</f>
        <v>0.19633927076516614</v>
      </c>
      <c r="Z84" s="2">
        <f>PRODUCT(F84:F103)</f>
        <v>1.1200008644088339E-3</v>
      </c>
      <c r="AA84" s="2"/>
      <c r="AC84" s="7">
        <f>((($C$1*$C$3)/($AD$1*$AD$2))*V84)-(($C$1-$AD$1)/($AD$1*$AD$2))*(1-Y84)</f>
        <v>5.5004047244732428</v>
      </c>
      <c r="AD84" s="7">
        <f>((($C$1*$C$3)/($AD$1*$AD$2))*W84)-(($C$1-$AD$1)/($AD$1*$AD$2))*(1-Z84)</f>
        <v>6.1338381112734579</v>
      </c>
      <c r="AF84" s="19">
        <f>((($C$1*$C$3)/($AD$1*$AD$2))*P84)-(($C$1-$AD$1)/($AD$1*$AD$2))</f>
        <v>6.1344358434038968</v>
      </c>
      <c r="AH84" s="7">
        <f>((($C$1*$C$3)/($AI$1*$AI$2))*V84)-(($C$1-$AI$1)/($AI$1*$AI$2))*(1-Y84)</f>
        <v>5.6691588269984532</v>
      </c>
      <c r="AI84" s="7">
        <f>((($C$1*$C$3)/($AI$1*$AI$2))*W84)-(($C$1-$AI$1)/($AI$1*$AI$2))*(1-Z84)</f>
        <v>6.3436185810970036</v>
      </c>
      <c r="AK84" s="19">
        <f>((($C$1*$C$3)/($AI$1*$AI$2))*P84)-(($C$1-$AI$1)/($AI$1*$AI$2))</f>
        <v>6.3444518337590523</v>
      </c>
      <c r="AM84" s="11">
        <f>(((1+$C$1)^(A84))-1)/$C$3</f>
        <v>1019.7902624036924</v>
      </c>
      <c r="AN84" s="11">
        <f>($C$3/$AD$2)*AM84</f>
        <v>997.3368708252317</v>
      </c>
      <c r="AO84" s="11">
        <f>($C$3/$AI$2)*AM84</f>
        <v>1007.5018269378307</v>
      </c>
      <c r="AQ84" s="18"/>
      <c r="AR84" s="18"/>
    </row>
    <row r="85" spans="1:44" x14ac:dyDescent="0.25">
      <c r="A85" s="1">
        <v>81</v>
      </c>
      <c r="B85" s="1">
        <v>80</v>
      </c>
      <c r="C85" s="26">
        <v>5052799.3170137489</v>
      </c>
      <c r="D85" s="26">
        <f t="shared" si="3"/>
        <v>347683.12100371625</v>
      </c>
      <c r="E85" s="25">
        <f t="shared" si="4"/>
        <v>6.8810000000000038</v>
      </c>
      <c r="F85" s="1">
        <f>(C86/C85)/(1+$C$1)</f>
        <v>0.886847619047619</v>
      </c>
      <c r="G85" s="1">
        <f>(1+$C$1)^(-A85)</f>
        <v>1.9216167485858526E-2</v>
      </c>
      <c r="H85" s="1">
        <f>G85^2</f>
        <v>3.6926109284456641E-4</v>
      </c>
      <c r="J85" s="1">
        <f>C86/$C$5</f>
        <v>0.47051161960100324</v>
      </c>
      <c r="K85" s="1">
        <f>J85*G85</f>
        <v>9.0414300862954339E-3</v>
      </c>
      <c r="L85" s="1">
        <f>1000*((C85-C86)/$C$5)</f>
        <v>34.768312100371624</v>
      </c>
      <c r="M85" s="1">
        <f>L85*G85</f>
        <v>0.66811370852134278</v>
      </c>
      <c r="N85" s="1">
        <f t="shared" si="5"/>
        <v>1.2838584922544189E-2</v>
      </c>
      <c r="P85" s="1">
        <f>(P84-1)/F84</f>
        <v>6.2661201318713413</v>
      </c>
      <c r="Q85" s="1">
        <f>1000*(1-$C$3*P85)</f>
        <v>701.61332705374571</v>
      </c>
      <c r="R85" s="1">
        <f>(R84-$H$5*E84)/($H$5*(1-(E84/1000)))</f>
        <v>41404.17215246104</v>
      </c>
      <c r="S85" s="2">
        <f>($C$1/$C$2)*Q85</f>
        <v>719.01103326612667</v>
      </c>
      <c r="V85" s="2">
        <f>((V84-1)/F84)+PRODUCT(F85:F93)</f>
        <v>5.6739981450589765</v>
      </c>
      <c r="Y85" s="2">
        <f>PRODUCT(F85:F94)</f>
        <v>0.17134070665237475</v>
      </c>
      <c r="Z85" s="2"/>
      <c r="AA85" s="2"/>
      <c r="AC85" s="7">
        <f>((($C$1*$C$3)/($AD$1*$AD$2))*V85)-(($C$1-$AD$1)/($AD$1*$AD$2))*(1-Y85)</f>
        <v>5.2885397804735472</v>
      </c>
      <c r="AF85" s="19">
        <f>((($C$1*$C$3)/($AD$1*$AD$2))*P85)-(($C$1-$AD$1)/($AD$1*$AD$2))</f>
        <v>5.8008466082196568</v>
      </c>
      <c r="AH85" s="7">
        <f>((($C$1*$C$3)/($AI$1*$AI$2))*V85)-(($C$1-$AI$1)/($AI$1*$AI$2))*(1-Y85)</f>
        <v>5.4625615898946984</v>
      </c>
      <c r="AK85" s="19">
        <f>((($C$1*$C$3)/($AI$1*$AI$2))*P85)-(($C$1-$AI$1)/($AI$1*$AI$2))</f>
        <v>6.0108786823579683</v>
      </c>
      <c r="AM85" s="11">
        <f>(((1+$C$1)^(A85))-1)/$C$3</f>
        <v>1071.8297755238771</v>
      </c>
      <c r="AN85" s="11">
        <f>($C$3/$AD$2)*AM85</f>
        <v>1048.2305958272932</v>
      </c>
      <c r="AO85" s="11">
        <f>($C$3/$AI$2)*AM85</f>
        <v>1058.9142658230203</v>
      </c>
      <c r="AQ85" s="18"/>
      <c r="AR85" s="18"/>
    </row>
    <row r="86" spans="1:44" x14ac:dyDescent="0.25">
      <c r="A86" s="1">
        <v>82</v>
      </c>
      <c r="B86" s="1">
        <v>81</v>
      </c>
      <c r="C86" s="26">
        <v>4705116.1960100327</v>
      </c>
      <c r="D86" s="26">
        <f t="shared" si="3"/>
        <v>362340.99825473316</v>
      </c>
      <c r="E86" s="25">
        <f t="shared" si="4"/>
        <v>7.7010000000000129</v>
      </c>
      <c r="F86" s="1">
        <f>(C87/C86)/(1+$C$1)</f>
        <v>0.87903809523809506</v>
      </c>
      <c r="G86" s="1">
        <f>(1+$C$1)^(-A86)</f>
        <v>1.8301111891293836E-2</v>
      </c>
      <c r="H86" s="1">
        <f>G86^2</f>
        <v>3.3493069645765662E-4</v>
      </c>
      <c r="J86" s="1">
        <f>C87/$C$5</f>
        <v>0.43427751977552997</v>
      </c>
      <c r="K86" s="1">
        <f>J86*G86</f>
        <v>7.9477614812855455E-3</v>
      </c>
      <c r="L86" s="1">
        <f>1000*((C86-C87)/$C$5)</f>
        <v>36.234099825473315</v>
      </c>
      <c r="M86" s="1">
        <f>L86*G86</f>
        <v>0.66312431518629755</v>
      </c>
      <c r="N86" s="1">
        <f t="shared" si="5"/>
        <v>1.2135912290062032E-2</v>
      </c>
      <c r="P86" s="1">
        <f>(P85-1)/F85</f>
        <v>5.938021390333776</v>
      </c>
      <c r="Q86" s="1">
        <f>1000*(1-$C$3*P86)</f>
        <v>717.23707665077256</v>
      </c>
      <c r="R86" s="1">
        <f>(R85-$H$5*E85)/($H$5*(1-(E85/1000)))</f>
        <v>45957.452025475599</v>
      </c>
      <c r="S86" s="2">
        <f>($C$1/$C$2)*Q86</f>
        <v>735.02220054030386</v>
      </c>
      <c r="V86" s="2">
        <f>((V85-1)/F85)+PRODUCT(F86:F94)</f>
        <v>5.4635528670807449</v>
      </c>
      <c r="Y86" s="2">
        <f>PRODUCT(F86:F95)</f>
        <v>0.14747198333388331</v>
      </c>
      <c r="Z86" s="2"/>
      <c r="AA86" s="2"/>
      <c r="AC86" s="7">
        <f>((($C$1*$C$3)/($AD$1*$AD$2))*V86)-(($C$1-$AD$1)/($AD$1*$AD$2))*(1-Y86)</f>
        <v>5.0669180915681293</v>
      </c>
      <c r="AF86" s="19">
        <f>((($C$1*$C$3)/($AD$1*$AD$2))*P86)-(($C$1-$AD$1)/($AD$1*$AD$2))</f>
        <v>5.4726832275487611</v>
      </c>
      <c r="AH86" s="7">
        <f>((($C$1*$C$3)/($AI$1*$AI$2))*V86)-(($C$1-$AI$1)/($AI$1*$AI$2))*(1-Y86)</f>
        <v>5.2459704594963643</v>
      </c>
      <c r="AK86" s="19">
        <f>((($C$1*$C$3)/($AI$1*$AI$2))*P86)-(($C$1-$AI$1)/($AI$1*$AI$2))</f>
        <v>5.6827311238662599</v>
      </c>
      <c r="AM86" s="11">
        <f>(((1+$C$1)^(A86))-1)/$C$3</f>
        <v>1126.471264300071</v>
      </c>
      <c r="AN86" s="11">
        <f>($C$3/$AD$2)*AM86</f>
        <v>1101.6690070794575</v>
      </c>
      <c r="AO86" s="11">
        <f>($C$3/$AI$2)*AM86</f>
        <v>1112.8973266524692</v>
      </c>
      <c r="AQ86" s="18"/>
      <c r="AR86" s="18"/>
    </row>
    <row r="87" spans="1:44" x14ac:dyDescent="0.25">
      <c r="A87" s="1">
        <v>83</v>
      </c>
      <c r="B87" s="1">
        <v>82</v>
      </c>
      <c r="C87" s="26">
        <v>4342775.1977552995</v>
      </c>
      <c r="D87" s="26">
        <f t="shared" si="3"/>
        <v>375476.34359792294</v>
      </c>
      <c r="E87" s="25">
        <f t="shared" si="4"/>
        <v>8.6459999999999972</v>
      </c>
      <c r="F87" s="1">
        <f>(C88/C87)/(1+$C$1)</f>
        <v>0.87003809523809517</v>
      </c>
      <c r="G87" s="1">
        <f>(1+$C$1)^(-A87)</f>
        <v>1.7429630372660796E-2</v>
      </c>
      <c r="H87" s="1">
        <f>G87^2</f>
        <v>3.0379201492757973E-4</v>
      </c>
      <c r="J87" s="1">
        <f>C88/$C$5</f>
        <v>0.39672988541573767</v>
      </c>
      <c r="K87" s="1">
        <f>J87*G87</f>
        <v>6.9148552605843789E-3</v>
      </c>
      <c r="L87" s="1">
        <f>1000*((C87-C88)/$C$5)</f>
        <v>37.547634359792298</v>
      </c>
      <c r="M87" s="1">
        <f>L87*G87</f>
        <v>0.65444138825899789</v>
      </c>
      <c r="N87" s="1">
        <f t="shared" si="5"/>
        <v>1.1406671497925328E-2</v>
      </c>
      <c r="P87" s="1">
        <f>(P86-1)/F86</f>
        <v>5.6175283154210405</v>
      </c>
      <c r="Q87" s="1">
        <f>1000*(1-$C$3*P87)</f>
        <v>732.49865164661719</v>
      </c>
      <c r="R87" s="1">
        <f>(R86-$H$5*E86)/($H$5*(1-(E86/1000)))</f>
        <v>51053.55327183324</v>
      </c>
      <c r="S87" s="2">
        <f>($C$1/$C$2)*Q87</f>
        <v>750.66221247267436</v>
      </c>
      <c r="V87" s="2">
        <f>((V86-1)/F86)+PRODUCT(F87:F95)</f>
        <v>5.2455347218662833</v>
      </c>
      <c r="Y87" s="2">
        <f>PRODUCT(F87:F96)</f>
        <v>0.12503778450192357</v>
      </c>
      <c r="Z87" s="2"/>
      <c r="AA87" s="2"/>
      <c r="AC87" s="7">
        <f>((($C$1*$C$3)/($AD$1*$AD$2))*V87)-(($C$1-$AD$1)/($AD$1*$AD$2))*(1-Y87)</f>
        <v>4.8383912606639798</v>
      </c>
      <c r="AF87" s="19">
        <f>((($C$1*$C$3)/($AD$1*$AD$2))*P87)-(($C$1-$AD$1)/($AD$1*$AD$2))</f>
        <v>5.152127011904355</v>
      </c>
      <c r="AH87" s="7">
        <f>((($C$1*$C$3)/($AI$1*$AI$2))*V87)-(($C$1-$AI$1)/($AI$1*$AI$2))*(1-Y87)</f>
        <v>5.0221728226593303</v>
      </c>
      <c r="AK87" s="19">
        <f>((($C$1*$C$3)/($AI$1*$AI$2))*P87)-(($C$1-$AI$1)/($AI$1*$AI$2))</f>
        <v>5.3621903636266381</v>
      </c>
      <c r="AM87" s="11">
        <f>(((1+$C$1)^(A87))-1)/$C$3</f>
        <v>1183.8448275150745</v>
      </c>
      <c r="AN87" s="11">
        <f>($C$3/$AD$2)*AM87</f>
        <v>1157.7793388942302</v>
      </c>
      <c r="AO87" s="11">
        <f>($C$3/$AI$2)*AM87</f>
        <v>1169.5795405233907</v>
      </c>
      <c r="AQ87" s="18"/>
      <c r="AR87" s="18"/>
    </row>
    <row r="88" spans="1:44" x14ac:dyDescent="0.25">
      <c r="A88" s="1">
        <v>84</v>
      </c>
      <c r="B88" s="1">
        <v>83</v>
      </c>
      <c r="C88" s="26">
        <v>3967298.8541573766</v>
      </c>
      <c r="D88" s="26">
        <f t="shared" si="3"/>
        <v>385304.06471576449</v>
      </c>
      <c r="E88" s="25">
        <f t="shared" si="4"/>
        <v>9.711999999999998</v>
      </c>
      <c r="F88" s="1">
        <f>(C89/C88)/(1+$C$1)</f>
        <v>0.85988571428571425</v>
      </c>
      <c r="G88" s="1">
        <f>(1+$C$1)^(-A88)</f>
        <v>1.6599647973962663E-2</v>
      </c>
      <c r="H88" s="1">
        <f>G88^2</f>
        <v>2.755483128594827E-4</v>
      </c>
      <c r="J88" s="1">
        <f>C89/$C$5</f>
        <v>0.35819947894416121</v>
      </c>
      <c r="K88" s="1">
        <f>J88*G88</f>
        <v>5.945985254929927E-3</v>
      </c>
      <c r="L88" s="1">
        <f>1000*((C88-C89)/$C$5)</f>
        <v>38.530406471576448</v>
      </c>
      <c r="M88" s="1">
        <f>L88*G88</f>
        <v>0.63959118372186186</v>
      </c>
      <c r="N88" s="1">
        <f t="shared" si="5"/>
        <v>1.0616988497032985E-2</v>
      </c>
      <c r="P88" s="1">
        <f>(P87-1)/F87</f>
        <v>5.3072714179916511</v>
      </c>
      <c r="Q88" s="1">
        <f>1000*(1-$C$3*P88)</f>
        <v>747.27278961944523</v>
      </c>
      <c r="R88" s="1">
        <f>(R87-$H$5*E87)/($H$5*(1-(E87/1000)))</f>
        <v>56768.718825158467</v>
      </c>
      <c r="S88" s="2">
        <f>($C$1/$C$2)*Q88</f>
        <v>765.80270054473976</v>
      </c>
      <c r="V88" s="2">
        <f>((V87-1)/F87)+PRODUCT(F88:F96)</f>
        <v>5.0234265950988659</v>
      </c>
      <c r="Y88" s="2">
        <f>PRODUCT(F88:F97)</f>
        <v>0.10422370313799037</v>
      </c>
      <c r="Z88" s="2"/>
      <c r="AA88" s="2"/>
      <c r="AC88" s="7">
        <f>((($C$1*$C$3)/($AD$1*$AD$2))*V88)-(($C$1-$AD$1)/($AD$1*$AD$2))*(1-Y88)</f>
        <v>4.6065294402261863</v>
      </c>
      <c r="AF88" s="19">
        <f>((($C$1*$C$3)/($AD$1*$AD$2))*P88)-(($C$1-$AD$1)/($AD$1*$AD$2))</f>
        <v>4.8418089903851085</v>
      </c>
      <c r="AH88" s="7">
        <f>((($C$1*$C$3)/($AI$1*$AI$2))*V88)-(($C$1-$AI$1)/($AI$1*$AI$2))*(1-Y88)</f>
        <v>4.7946996273299236</v>
      </c>
      <c r="AK88" s="19">
        <f>((($C$1*$C$3)/($AI$1*$AI$2))*P88)-(($C$1-$AI$1)/($AI$1*$AI$2))</f>
        <v>5.0518873038844543</v>
      </c>
      <c r="AM88" s="11">
        <f>(((1+$C$1)^(A88))-1)/$C$3</f>
        <v>1244.0870688908283</v>
      </c>
      <c r="AN88" s="11">
        <f>($C$3/$AD$2)*AM88</f>
        <v>1216.6951872997415</v>
      </c>
      <c r="AO88" s="11">
        <f>($C$3/$AI$2)*AM88</f>
        <v>1229.0958650878583</v>
      </c>
      <c r="AQ88" s="18"/>
      <c r="AR88" s="18"/>
    </row>
    <row r="89" spans="1:44" x14ac:dyDescent="0.25">
      <c r="A89" s="1">
        <v>85</v>
      </c>
      <c r="B89" s="1">
        <v>84</v>
      </c>
      <c r="C89" s="26">
        <v>3581994.7894416121</v>
      </c>
      <c r="D89" s="26">
        <f t="shared" si="3"/>
        <v>389971.77272650832</v>
      </c>
      <c r="E89" s="25">
        <f t="shared" si="4"/>
        <v>10.887000000000002</v>
      </c>
      <c r="F89" s="1">
        <f>(C90/C89)/(1+$C$1)</f>
        <v>0.84869523809523806</v>
      </c>
      <c r="G89" s="1">
        <f>(1+$C$1)^(-A89)</f>
        <v>1.580918854663111E-2</v>
      </c>
      <c r="H89" s="1">
        <f>G89^2</f>
        <v>2.4993044250293229E-4</v>
      </c>
      <c r="J89" s="1">
        <f>C90/$C$5</f>
        <v>0.31920230167151037</v>
      </c>
      <c r="K89" s="1">
        <f>J89*G89</f>
        <v>5.0463293716435306E-3</v>
      </c>
      <c r="L89" s="1">
        <f>1000*((C89-C90)/$C$5)</f>
        <v>38.997177272650831</v>
      </c>
      <c r="M89" s="1">
        <f>L89*G89</f>
        <v>0.6165137282897345</v>
      </c>
      <c r="N89" s="1">
        <f t="shared" si="5"/>
        <v>9.7465817721189164E-3</v>
      </c>
      <c r="P89" s="1">
        <f>(P88-1)/F88</f>
        <v>5.0091208010934274</v>
      </c>
      <c r="Q89" s="1">
        <f>1000*(1-$C$3*P89)</f>
        <v>761.47043804317013</v>
      </c>
      <c r="R89" s="1">
        <f>(R88-$H$5*E88)/($H$5*(1-(E88/1000)))</f>
        <v>63191.516513112561</v>
      </c>
      <c r="S89" s="2">
        <f>($C$1/$C$2)*Q89</f>
        <v>780.35240402024067</v>
      </c>
      <c r="V89" s="2">
        <f>((V88-1)/F88)+PRODUCT(F89:F97)</f>
        <v>4.8002312745311659</v>
      </c>
      <c r="Y89" s="2">
        <f>PRODUCT(F89:F98)</f>
        <v>8.5034989053473994E-2</v>
      </c>
      <c r="Z89" s="2"/>
      <c r="AA89" s="2"/>
      <c r="AC89" s="7">
        <f>((($C$1*$C$3)/($AD$1*$AD$2))*V89)-(($C$1-$AD$1)/($AD$1*$AD$2))*(1-Y89)</f>
        <v>4.3743384586694143</v>
      </c>
      <c r="AF89" s="19">
        <f>((($C$1*$C$3)/($AD$1*$AD$2))*P89)-(($C$1-$AD$1)/($AD$1*$AD$2))</f>
        <v>4.5435996344701239</v>
      </c>
      <c r="AH89" s="7">
        <f>((($C$1*$C$3)/($AI$1*$AI$2))*V89)-(($C$1-$AI$1)/($AI$1*$AI$2))*(1-Y89)</f>
        <v>4.5665554529017305</v>
      </c>
      <c r="AK89" s="19">
        <f>((($C$1*$C$3)/($AI$1*$AI$2))*P89)-(($C$1-$AI$1)/($AI$1*$AI$2))</f>
        <v>4.7536923259352726</v>
      </c>
      <c r="AM89" s="11">
        <f>(((1+$C$1)^(A89))-1)/$C$3</f>
        <v>1307.3414223353695</v>
      </c>
      <c r="AN89" s="11">
        <f>($C$3/$AD$2)*AM89</f>
        <v>1278.5568281255282</v>
      </c>
      <c r="AO89" s="11">
        <f>($C$3/$AI$2)*AM89</f>
        <v>1291.5880058805492</v>
      </c>
      <c r="AQ89" s="18"/>
      <c r="AR89" s="18"/>
    </row>
    <row r="90" spans="1:44" x14ac:dyDescent="0.25">
      <c r="A90" s="1">
        <v>86</v>
      </c>
      <c r="B90" s="1">
        <v>85</v>
      </c>
      <c r="C90" s="26">
        <v>3192023.0167151038</v>
      </c>
      <c r="D90" s="26">
        <f t="shared" si="3"/>
        <v>388086.15837222245</v>
      </c>
      <c r="E90" s="25">
        <f t="shared" si="4"/>
        <v>12.158000000000001</v>
      </c>
      <c r="F90" s="1">
        <f>(C91/C90)/(1+$C$1)</f>
        <v>0.83659047619047611</v>
      </c>
      <c r="G90" s="1">
        <f>(1+$C$1)^(-A90)</f>
        <v>1.5056370044410581E-2</v>
      </c>
      <c r="H90" s="1">
        <f>G90^2</f>
        <v>2.2669427891422426E-4</v>
      </c>
      <c r="J90" s="1">
        <f>C91/$C$5</f>
        <v>0.28039368583428814</v>
      </c>
      <c r="K90" s="1">
        <f>J90*G90</f>
        <v>4.2217110920372471E-3</v>
      </c>
      <c r="L90" s="1">
        <f>1000*((C90-C91)/$C$5)</f>
        <v>38.808615837222249</v>
      </c>
      <c r="M90" s="1">
        <f>L90*G90</f>
        <v>0.58431688095659107</v>
      </c>
      <c r="N90" s="1">
        <f t="shared" si="5"/>
        <v>8.7976911828782419E-3</v>
      </c>
      <c r="P90" s="1">
        <f>(P89-1)/F89</f>
        <v>4.7238639044225863</v>
      </c>
      <c r="Q90" s="1">
        <f>1000*(1-$C$3*P90)</f>
        <v>775.05409978940065</v>
      </c>
      <c r="R90" s="1">
        <f>(R89-$H$5*E89)/($H$5*(1-(E89/1000)))</f>
        <v>70424.471173371101</v>
      </c>
      <c r="S90" s="2">
        <f>($C$1/$C$2)*Q90</f>
        <v>794.272895965153</v>
      </c>
      <c r="V90" s="2">
        <f>((V89-1)/F89)+PRODUCT(F90:F98)</f>
        <v>4.5779286711970997</v>
      </c>
      <c r="Y90" s="2">
        <f>PRODUCT(F90:F99)</f>
        <v>6.7251814252933778E-2</v>
      </c>
      <c r="Z90" s="2"/>
      <c r="AA90" s="2"/>
      <c r="AC90" s="7">
        <f>((($C$1*$C$3)/($AD$1*$AD$2))*V90)-(($C$1-$AD$1)/($AD$1*$AD$2))*(1-Y90)</f>
        <v>4.1436960655694568</v>
      </c>
      <c r="AF90" s="19">
        <f>((($C$1*$C$3)/($AD$1*$AD$2))*P90)-(($C$1-$AD$1)/($AD$1*$AD$2))</f>
        <v>4.258286538990073</v>
      </c>
      <c r="AH90" s="7">
        <f>((($C$1*$C$3)/($AI$1*$AI$2))*V90)-(($C$1-$AI$1)/($AI$1*$AI$2))*(1-Y90)</f>
        <v>4.339664190828298</v>
      </c>
      <c r="AK90" s="19">
        <f>((($C$1*$C$3)/($AI$1*$AI$2))*P90)-(($C$1-$AI$1)/($AI$1*$AI$2))</f>
        <v>4.4683929866364025</v>
      </c>
      <c r="AM90" s="11">
        <f>(((1+$C$1)^(A90))-1)/$C$3</f>
        <v>1373.7584934521378</v>
      </c>
      <c r="AN90" s="11">
        <f>($C$3/$AD$2)*AM90</f>
        <v>1343.5115509926043</v>
      </c>
      <c r="AO90" s="11">
        <f>($C$3/$AI$2)*AM90</f>
        <v>1357.2047537128744</v>
      </c>
      <c r="AQ90" s="18"/>
      <c r="AR90" s="18"/>
    </row>
    <row r="91" spans="1:44" x14ac:dyDescent="0.25">
      <c r="A91" s="1">
        <v>87</v>
      </c>
      <c r="B91" s="1">
        <v>86</v>
      </c>
      <c r="C91" s="26">
        <v>2803936.8583428813</v>
      </c>
      <c r="D91" s="26">
        <f t="shared" si="3"/>
        <v>378980.10577362357</v>
      </c>
      <c r="E91" s="25">
        <f t="shared" si="4"/>
        <v>13.515999999999995</v>
      </c>
      <c r="F91" s="1">
        <f>(C92/C91)/(1+$C$1)</f>
        <v>0.82365714285714287</v>
      </c>
      <c r="G91" s="1">
        <f>(1+$C$1)^(-A91)</f>
        <v>1.4339400042295789E-2</v>
      </c>
      <c r="H91" s="1">
        <f>G91^2</f>
        <v>2.0561839357299247E-4</v>
      </c>
      <c r="J91" s="1">
        <f>C92/$C$5</f>
        <v>0.24249567525692578</v>
      </c>
      <c r="K91" s="1">
        <f>J91*G91</f>
        <v>3.4772424960357075E-3</v>
      </c>
      <c r="L91" s="1">
        <f>1000*((C91-C92)/$C$5)</f>
        <v>37.898010577362356</v>
      </c>
      <c r="M91" s="1">
        <f>L91*G91</f>
        <v>0.54343473447595603</v>
      </c>
      <c r="N91" s="1">
        <f t="shared" si="5"/>
        <v>7.7925280545295249E-3</v>
      </c>
      <c r="P91" s="1">
        <f>(P90-1)/F90</f>
        <v>4.4512387008990189</v>
      </c>
      <c r="Q91" s="1">
        <f>1000*(1-$C$3*P91)</f>
        <v>788.03625233814205</v>
      </c>
      <c r="R91" s="1">
        <f>(R90-$H$5*E90)/($H$5*(1-(E90/1000)))</f>
        <v>78586.273380400555</v>
      </c>
      <c r="S91" s="2">
        <f>($C$1/$C$2)*Q91</f>
        <v>807.57696326000632</v>
      </c>
      <c r="V91" s="2">
        <f>((V90-1)/F90)+PRODUCT(F91:F99)</f>
        <v>4.3571862090145208</v>
      </c>
      <c r="Y91" s="2">
        <f>PRODUCT(F91:F100)</f>
        <v>5.04514930857657E-2</v>
      </c>
      <c r="Z91" s="2"/>
      <c r="AA91" s="2"/>
      <c r="AC91" s="7">
        <f>((($C$1*$C$3)/($AD$1*$AD$2))*V91)-(($C$1-$AD$1)/($AD$1*$AD$2))*(1-Y91)</f>
        <v>3.9150726300883822</v>
      </c>
      <c r="AF91" s="19">
        <f>((($C$1*$C$3)/($AD$1*$AD$2))*P91)-(($C$1-$AD$1)/($AD$1*$AD$2))</f>
        <v>3.9856076252425727</v>
      </c>
      <c r="AH91" s="7">
        <f>((($C$1*$C$3)/($AI$1*$AI$2))*V91)-(($C$1-$AI$1)/($AI$1*$AI$2))*(1-Y91)</f>
        <v>4.1145850833554594</v>
      </c>
      <c r="AK91" s="19">
        <f>((($C$1*$C$3)/($AI$1*$AI$2))*P91)-(($C$1-$AI$1)/($AI$1*$AI$2))</f>
        <v>4.1957272199214124</v>
      </c>
      <c r="AM91" s="11">
        <f>(((1+$C$1)^(A91))-1)/$C$3</f>
        <v>1443.4964181247451</v>
      </c>
      <c r="AN91" s="11">
        <f>($C$3/$AD$2)*AM91</f>
        <v>1411.7140100030347</v>
      </c>
      <c r="AO91" s="11">
        <f>($C$3/$AI$2)*AM91</f>
        <v>1426.1023389368163</v>
      </c>
      <c r="AQ91" s="18"/>
      <c r="AR91" s="18"/>
    </row>
    <row r="92" spans="1:44" x14ac:dyDescent="0.25">
      <c r="A92" s="1">
        <v>88</v>
      </c>
      <c r="B92" s="1">
        <v>87</v>
      </c>
      <c r="C92" s="26">
        <v>2424956.7525692577</v>
      </c>
      <c r="D92" s="26">
        <f t="shared" si="3"/>
        <v>362749.28061683523</v>
      </c>
      <c r="E92" s="25">
        <f t="shared" si="4"/>
        <v>14.959</v>
      </c>
      <c r="F92" s="1">
        <f>(C93/C92)/(1+$C$1)</f>
        <v>0.8099142857142857</v>
      </c>
      <c r="G92" s="1">
        <f>(1+$C$1)^(-A92)</f>
        <v>1.3656571468853134E-2</v>
      </c>
      <c r="H92" s="1">
        <f>G92^2</f>
        <v>1.8650194428389345E-4</v>
      </c>
      <c r="J92" s="1">
        <f>C93/$C$5</f>
        <v>0.20622074719524225</v>
      </c>
      <c r="K92" s="1">
        <f>J92*G92</f>
        <v>2.8162683724321205E-3</v>
      </c>
      <c r="L92" s="1">
        <f>1000*((C92-C93)/$C$5)</f>
        <v>36.274928061683525</v>
      </c>
      <c r="M92" s="1">
        <f>L92*G92</f>
        <v>0.49539114760188718</v>
      </c>
      <c r="N92" s="1">
        <f t="shared" si="5"/>
        <v>6.7653446122623436E-3</v>
      </c>
      <c r="P92" s="1">
        <f>(P91-1)/F91</f>
        <v>4.1901399518338298</v>
      </c>
      <c r="Q92" s="1">
        <f>1000*(1-$C$3*P92)</f>
        <v>800.46952610315088</v>
      </c>
      <c r="R92" s="1">
        <f>(R91-$H$5*E91)/($H$5*(1-(E91/1000)))</f>
        <v>87814.754625408648</v>
      </c>
      <c r="S92" s="2">
        <f>($C$1/$C$2)*Q92</f>
        <v>820.31854137996538</v>
      </c>
      <c r="V92" s="2">
        <f>((V91-1)/F91)+PRODUCT(F92:F100)</f>
        <v>4.1372040923237829</v>
      </c>
      <c r="Y92" s="2">
        <f>PRODUCT(F92:F101)</f>
        <v>3.4192022949249549E-2</v>
      </c>
      <c r="Z92" s="2"/>
      <c r="AA92" s="2"/>
      <c r="AC92" s="7">
        <f>((($C$1*$C$3)/($AD$1*$AD$2))*V92)-(($C$1-$AD$1)/($AD$1*$AD$2))*(1-Y92)</f>
        <v>3.6874620012389618</v>
      </c>
      <c r="AF92" s="19">
        <f>((($C$1*$C$3)/($AD$1*$AD$2))*P92)-(($C$1-$AD$1)/($AD$1*$AD$2))</f>
        <v>3.7244574367943062</v>
      </c>
      <c r="AH92" s="7">
        <f>((($C$1*$C$3)/($AI$1*$AI$2))*V92)-(($C$1-$AI$1)/($AI$1*$AI$2))*(1-Y92)</f>
        <v>3.8904049863513501</v>
      </c>
      <c r="AK92" s="19">
        <f>((($C$1*$C$3)/($AI$1*$AI$2))*P92)-(($C$1-$AI$1)/($AI$1*$AI$2))</f>
        <v>3.9345896226558308</v>
      </c>
      <c r="AM92" s="11">
        <f>(((1+$C$1)^(A92))-1)/$C$3</f>
        <v>1516.7212390309821</v>
      </c>
      <c r="AN92" s="11">
        <f>($C$3/$AD$2)*AM92</f>
        <v>1483.3265919639859</v>
      </c>
      <c r="AO92" s="11">
        <f>($C$3/$AI$2)*AM92</f>
        <v>1498.4448034219549</v>
      </c>
      <c r="AQ92" s="18"/>
      <c r="AR92" s="18"/>
    </row>
    <row r="93" spans="1:44" x14ac:dyDescent="0.25">
      <c r="A93" s="1">
        <v>89</v>
      </c>
      <c r="B93" s="1">
        <v>88</v>
      </c>
      <c r="C93" s="26">
        <v>2062207.4719524225</v>
      </c>
      <c r="D93" s="26">
        <f t="shared" si="3"/>
        <v>340016.76797551545</v>
      </c>
      <c r="E93" s="25">
        <f t="shared" si="4"/>
        <v>16.488000000000003</v>
      </c>
      <c r="F93" s="1">
        <f>(C94/C93)/(1+$C$1)</f>
        <v>0.79535238095238092</v>
      </c>
      <c r="G93" s="1">
        <f>(1+$C$1)^(-A93)</f>
        <v>1.3006258541764888E-2</v>
      </c>
      <c r="H93" s="1">
        <f>G93^2</f>
        <v>1.691627612552321E-4</v>
      </c>
      <c r="J93" s="1">
        <f>C94/$C$5</f>
        <v>0.17221907039769072</v>
      </c>
      <c r="K93" s="1">
        <f>J93*G93</f>
        <v>2.2399257554147735E-3</v>
      </c>
      <c r="L93" s="1">
        <f>1000*((C93-C94)/$C$5)</f>
        <v>34.001676797551546</v>
      </c>
      <c r="M93" s="1">
        <f>L93*G93</f>
        <v>0.44223459928248382</v>
      </c>
      <c r="N93" s="1">
        <f t="shared" si="5"/>
        <v>5.7518175343817769E-3</v>
      </c>
      <c r="P93" s="1">
        <f>(P92-1)/F92</f>
        <v>3.9388611956885753</v>
      </c>
      <c r="Q93" s="1">
        <f>1000*(1-$C$3*P93)</f>
        <v>812.43518115768688</v>
      </c>
      <c r="R93" s="1">
        <f>(R92-$H$5*E92)/($H$5*(1-(E92/1000)))</f>
        <v>98270.841492397813</v>
      </c>
      <c r="S93" s="2">
        <f>($C$1/$C$2)*Q93</f>
        <v>832.58090538122519</v>
      </c>
      <c r="V93" s="2">
        <f>((V92-1)/F92)+PRODUCT(F93:F101)</f>
        <v>3.9157182077311936</v>
      </c>
      <c r="Y93" s="2">
        <f>PRODUCT(F93:F102)</f>
        <v>1.8605967168771206E-2</v>
      </c>
      <c r="Z93" s="2"/>
      <c r="AA93" s="2"/>
      <c r="AC93" s="7">
        <f>((($C$1*$C$3)/($AD$1*$AD$2))*V93)-(($C$1-$AD$1)/($AD$1*$AD$2))*(1-Y93)</f>
        <v>3.4586614614261628</v>
      </c>
      <c r="AF93" s="19">
        <f>((($C$1*$C$3)/($AD$1*$AD$2))*P93)-(($C$1-$AD$1)/($AD$1*$AD$2))</f>
        <v>3.4731291759147584</v>
      </c>
      <c r="AH93" s="7">
        <f>((($C$1*$C$3)/($AI$1*$AI$2))*V93)-(($C$1-$AI$1)/($AI$1*$AI$2))*(1-Y93)</f>
        <v>3.6648934087974796</v>
      </c>
      <c r="AK93" s="19">
        <f>((($C$1*$C$3)/($AI$1*$AI$2))*P93)-(($C$1-$AI$1)/($AI$1*$AI$2))</f>
        <v>3.6832734794012616</v>
      </c>
      <c r="AM93" s="11">
        <f>(((1+$C$1)^(A93))-1)/$C$3</f>
        <v>1593.6073009825313</v>
      </c>
      <c r="AN93" s="11">
        <f>($C$3/$AD$2)*AM93</f>
        <v>1558.5198030229851</v>
      </c>
      <c r="AO93" s="11">
        <f>($C$3/$AI$2)*AM93</f>
        <v>1574.4043911313508</v>
      </c>
      <c r="AQ93" s="18"/>
      <c r="AR93" s="18"/>
    </row>
    <row r="94" spans="1:44" x14ac:dyDescent="0.25">
      <c r="A94" s="1">
        <v>90</v>
      </c>
      <c r="B94" s="1">
        <v>89</v>
      </c>
      <c r="C94" s="26">
        <v>1722190.7039769071</v>
      </c>
      <c r="D94" s="26">
        <f t="shared" si="3"/>
        <v>311974.84602541686</v>
      </c>
      <c r="E94" s="25">
        <f t="shared" si="4"/>
        <v>18.115000000000002</v>
      </c>
      <c r="F94" s="1">
        <f>(C95/C94)/(1+$C$1)</f>
        <v>0.7798571428571428</v>
      </c>
      <c r="G94" s="1">
        <f>(1+$C$1)^(-A94)</f>
        <v>1.2386912896918942E-2</v>
      </c>
      <c r="H94" s="1">
        <f>G94^2</f>
        <v>1.5343561111585681E-4</v>
      </c>
      <c r="J94" s="1">
        <f>C95/$C$5</f>
        <v>0.14102158579514901</v>
      </c>
      <c r="K94" s="1">
        <f>J94*G94</f>
        <v>1.7468220998298923E-3</v>
      </c>
      <c r="L94" s="1">
        <f>1000*((C94-C95)/$C$5)</f>
        <v>31.197484602541689</v>
      </c>
      <c r="M94" s="1">
        <f>L94*G94</f>
        <v>0.38644052437465376</v>
      </c>
      <c r="N94" s="1">
        <f t="shared" si="5"/>
        <v>4.7868051152685168E-3</v>
      </c>
      <c r="P94" s="1">
        <f>(P93-1)/F93</f>
        <v>3.6950429345160027</v>
      </c>
      <c r="Q94" s="1">
        <f>1000*(1-$C$3*P94)</f>
        <v>824.04557454685698</v>
      </c>
      <c r="R94" s="1">
        <f>(R93-$H$5*E93)/($H$5*(1-(E93/1000)))</f>
        <v>110143.15508643373</v>
      </c>
      <c r="S94" s="2">
        <f>($C$1/$C$2)*Q94</f>
        <v>844.47919839459882</v>
      </c>
      <c r="V94" s="2">
        <f>((V93-1)/F93)+PRODUCT(F94:F102)</f>
        <v>3.6893385185900986</v>
      </c>
      <c r="Y94" s="2">
        <f>PRODUCT(F94:F103)</f>
        <v>5.7044159329104555E-3</v>
      </c>
      <c r="Z94" s="2"/>
      <c r="AA94" s="2"/>
      <c r="AC94" s="7">
        <f>((($C$1*$C$3)/($AD$1*$AD$2))*V94)-(($C$1-$AD$1)/($AD$1*$AD$2))*(1-Y94)</f>
        <v>3.226218495829233</v>
      </c>
      <c r="AF94" s="19">
        <f>((($C$1*$C$3)/($AD$1*$AD$2))*P94)-(($C$1-$AD$1)/($AD$1*$AD$2))</f>
        <v>3.2292628798091085</v>
      </c>
      <c r="AH94" s="7">
        <f>((($C$1*$C$3)/($AI$1*$AI$2))*V94)-(($C$1-$AI$1)/($AI$1*$AI$2))*(1-Y94)</f>
        <v>3.4351749982062083</v>
      </c>
      <c r="AK94" s="19">
        <f>((($C$1*$C$3)/($AI$1*$AI$2))*P94)-(($C$1-$AI$1)/($AI$1*$AI$2))</f>
        <v>3.4394189411469203</v>
      </c>
      <c r="AM94" s="11">
        <f>(((1+$C$1)^(A94))-1)/$C$3</f>
        <v>1674.3376660316578</v>
      </c>
      <c r="AN94" s="11">
        <f>($C$3/$AD$2)*AM94</f>
        <v>1637.472674634934</v>
      </c>
      <c r="AO94" s="11">
        <f>($C$3/$AI$2)*AM94</f>
        <v>1654.1619582262163</v>
      </c>
      <c r="AQ94" s="18"/>
      <c r="AR94" s="18"/>
    </row>
    <row r="95" spans="1:44" x14ac:dyDescent="0.25">
      <c r="A95" s="1">
        <v>91</v>
      </c>
      <c r="B95" s="1">
        <v>90</v>
      </c>
      <c r="C95" s="26">
        <v>1410215.8579514902</v>
      </c>
      <c r="D95" s="26">
        <f t="shared" si="3"/>
        <v>279970.15427910932</v>
      </c>
      <c r="E95" s="25">
        <f t="shared" si="4"/>
        <v>19.852999999999998</v>
      </c>
      <c r="F95" s="1">
        <f>(C96/C95)/(1+$C$1)</f>
        <v>0.76330476190476193</v>
      </c>
      <c r="G95" s="1">
        <f>(1+$C$1)^(-A95)</f>
        <v>1.1797059901827561E-2</v>
      </c>
      <c r="H95" s="1">
        <f>G95^2</f>
        <v>1.391706223273077E-4</v>
      </c>
      <c r="J95" s="1">
        <f>C96/$C$5</f>
        <v>0.11302457036723809</v>
      </c>
      <c r="K95" s="1">
        <f>J95*G95</f>
        <v>1.333357627000632E-3</v>
      </c>
      <c r="L95" s="1">
        <f>1000*((C95-C96)/$C$5)</f>
        <v>27.997015427910931</v>
      </c>
      <c r="M95" s="1">
        <f>L95*G95</f>
        <v>0.33028246807545564</v>
      </c>
      <c r="N95" s="1">
        <f t="shared" si="5"/>
        <v>3.8963620604095992E-3</v>
      </c>
      <c r="P95" s="1">
        <f>(P94-1)/F94</f>
        <v>3.4558161827462941</v>
      </c>
      <c r="Q95" s="1">
        <f>1000*(1-$C$3*P95)</f>
        <v>835.43732463112883</v>
      </c>
      <c r="R95" s="1">
        <f>(R94-$H$5*E94)/($H$5*(1-(E94/1000)))</f>
        <v>123654.71871226591</v>
      </c>
      <c r="S95" s="2">
        <f>($C$1/$C$2)*Q95</f>
        <v>856.15342646719978</v>
      </c>
      <c r="V95" s="2"/>
      <c r="Y95" s="2"/>
      <c r="Z95" s="2"/>
      <c r="AA95" s="2"/>
      <c r="AF95" s="19">
        <f>((($C$1*$C$3)/($AD$1*$AD$2))*P95)-(($C$1-$AD$1)/($AD$1*$AD$2))</f>
        <v>2.9899889976851917</v>
      </c>
      <c r="AK95" s="19">
        <f>((($C$1*$C$3)/($AI$1*$AI$2))*P95)-(($C$1-$AI$1)/($AI$1*$AI$2))</f>
        <v>3.2001565954541258</v>
      </c>
      <c r="AM95" s="11">
        <f>(((1+$C$1)^(A95))-1)/$C$3</f>
        <v>1759.1045493332413</v>
      </c>
      <c r="AN95" s="11">
        <f>($C$3/$AD$2)*AM95</f>
        <v>1720.3731898274812</v>
      </c>
      <c r="AO95" s="11">
        <f>($C$3/$AI$2)*AM95</f>
        <v>1737.9074036758257</v>
      </c>
      <c r="AQ95" s="18"/>
      <c r="AR95" s="18"/>
    </row>
    <row r="96" spans="1:44" x14ac:dyDescent="0.25">
      <c r="A96" s="1">
        <v>92</v>
      </c>
      <c r="B96" s="1">
        <v>91</v>
      </c>
      <c r="C96" s="26">
        <v>1130245.7036723809</v>
      </c>
      <c r="D96" s="26">
        <f t="shared" si="3"/>
        <v>245738.02089244896</v>
      </c>
      <c r="E96" s="25">
        <f t="shared" si="4"/>
        <v>21.741999999999994</v>
      </c>
      <c r="F96" s="1">
        <f>(C97/C96)/(1+$C$1)</f>
        <v>0.74531428571428571</v>
      </c>
      <c r="G96" s="1">
        <f>(1+$C$1)^(-A96)</f>
        <v>1.123529514459768E-2</v>
      </c>
      <c r="H96" s="1">
        <f>G96^2</f>
        <v>1.2623185698622022E-4</v>
      </c>
      <c r="J96" s="1">
        <f>C97/$C$5</f>
        <v>8.8450768277993197E-2</v>
      </c>
      <c r="K96" s="1">
        <f>J96*G96</f>
        <v>9.9377048736967147E-4</v>
      </c>
      <c r="L96" s="1">
        <f>1000*((C96-C97)/$C$5)</f>
        <v>24.573802089244897</v>
      </c>
      <c r="M96" s="1">
        <f>L96*G96</f>
        <v>0.27609391929759752</v>
      </c>
      <c r="N96" s="1">
        <f t="shared" si="5"/>
        <v>3.1019966709372416E-3</v>
      </c>
      <c r="P96" s="1">
        <f>(P95-1)/F95</f>
        <v>3.2173468649900916</v>
      </c>
      <c r="Q96" s="1">
        <f>1000*(1-$C$3*P96)</f>
        <v>846.7930064290432</v>
      </c>
      <c r="R96" s="1">
        <f>(R95-$H$5*E95)/($H$5*(1-(E95/1000)))</f>
        <v>139070.43982206055</v>
      </c>
      <c r="S96" s="2">
        <f>($C$1/$C$2)*Q96</f>
        <v>867.79069187840003</v>
      </c>
      <c r="V96" s="2"/>
      <c r="Y96" s="2"/>
      <c r="Z96" s="2"/>
      <c r="AA96" s="2"/>
      <c r="AF96" s="19">
        <f>((($C$1*$C$3)/($AD$1*$AD$2))*P96)-(($C$1-$AD$1)/($AD$1*$AD$2))</f>
        <v>2.7514726987977798</v>
      </c>
      <c r="AK96" s="19">
        <f>((($C$1*$C$3)/($AI$1*$AI$2))*P96)-(($C$1-$AI$1)/($AI$1*$AI$2))</f>
        <v>2.9616517964714646</v>
      </c>
      <c r="AM96" s="11">
        <f>(((1+$C$1)^(A96))-1)/$C$3</f>
        <v>1848.1097767999029</v>
      </c>
      <c r="AN96" s="11">
        <f>($C$3/$AD$2)*AM96</f>
        <v>1807.4187307796544</v>
      </c>
      <c r="AO96" s="11">
        <f>($C$3/$AI$2)*AM96</f>
        <v>1825.8401213979143</v>
      </c>
      <c r="AQ96" s="18"/>
      <c r="AR96" s="18"/>
    </row>
    <row r="97" spans="1:44" x14ac:dyDescent="0.25">
      <c r="A97" s="1">
        <v>93</v>
      </c>
      <c r="B97" s="1">
        <v>92</v>
      </c>
      <c r="C97" s="26">
        <v>884507.68277993193</v>
      </c>
      <c r="D97" s="26">
        <f t="shared" si="3"/>
        <v>210981.61757349723</v>
      </c>
      <c r="E97" s="25">
        <f t="shared" si="4"/>
        <v>23.853000000000012</v>
      </c>
      <c r="F97" s="1">
        <f>(C98/C97)/(1+$C$1)</f>
        <v>0.72520952380952364</v>
      </c>
      <c r="G97" s="1">
        <f>(1+$C$1)^(-A97)</f>
        <v>1.0700281090093026E-2</v>
      </c>
      <c r="H97" s="1">
        <f>G97^2</f>
        <v>1.144960154070024E-4</v>
      </c>
      <c r="J97" s="1">
        <f>C98/$C$5</f>
        <v>6.7352606520643468E-2</v>
      </c>
      <c r="K97" s="1">
        <f>J97*G97</f>
        <v>7.2069182192131755E-4</v>
      </c>
      <c r="L97" s="1">
        <f>1000*((C97-C98)/$C$5)</f>
        <v>21.098161757349722</v>
      </c>
      <c r="M97" s="1">
        <f>L97*G97</f>
        <v>0.22575626128789306</v>
      </c>
      <c r="N97" s="1">
        <f t="shared" si="5"/>
        <v>2.4156554536289426E-3</v>
      </c>
      <c r="P97" s="1">
        <f>(P96-1)/F96</f>
        <v>2.9750494623419921</v>
      </c>
      <c r="Q97" s="1">
        <f>1000*(1-$C$3*P97)</f>
        <v>858.33097798371466</v>
      </c>
      <c r="R97" s="1">
        <f>(R96-$H$5*E96)/($H$5*(1-(E96/1000)))</f>
        <v>156710.62020839265</v>
      </c>
      <c r="S97" s="2">
        <f>($C$1/$C$2)*Q97</f>
        <v>879.61476723363353</v>
      </c>
      <c r="V97" s="2"/>
      <c r="Y97" s="2"/>
      <c r="Z97" s="2"/>
      <c r="AA97" s="2"/>
      <c r="AF97" s="19">
        <f>((($C$1*$C$3)/($AD$1*$AD$2))*P97)-(($C$1-$AD$1)/($AD$1*$AD$2))</f>
        <v>2.5091275608427965</v>
      </c>
      <c r="AK97" s="19">
        <f>((($C$1*$C$3)/($AI$1*$AI$2))*P97)-(($C$1-$AI$1)/($AI$1*$AI$2))</f>
        <v>2.7193183430261612</v>
      </c>
      <c r="AM97" s="11">
        <f>(((1+$C$1)^(A97))-1)/$C$3</f>
        <v>1941.5652656398984</v>
      </c>
      <c r="AN97" s="11">
        <f>($C$3/$AD$2)*AM97</f>
        <v>1898.8165487794374</v>
      </c>
      <c r="AO97" s="11">
        <f>($C$3/$AI$2)*AM97</f>
        <v>1918.1694750061085</v>
      </c>
      <c r="AQ97" s="18"/>
      <c r="AR97" s="18"/>
    </row>
    <row r="98" spans="1:44" x14ac:dyDescent="0.25">
      <c r="A98" s="1">
        <v>94</v>
      </c>
      <c r="B98" s="1">
        <v>93</v>
      </c>
      <c r="C98" s="26">
        <v>673526.06520643469</v>
      </c>
      <c r="D98" s="26">
        <f t="shared" si="3"/>
        <v>177373.08927211456</v>
      </c>
      <c r="E98" s="25">
        <f t="shared" si="4"/>
        <v>26.334999999999997</v>
      </c>
      <c r="F98" s="1">
        <f>(C99/C98)/(1+$C$1)</f>
        <v>0.70157142857142851</v>
      </c>
      <c r="G98" s="1">
        <f>(1+$C$1)^(-A98)</f>
        <v>1.0190743895326695E-2</v>
      </c>
      <c r="H98" s="1">
        <f>G98^2</f>
        <v>1.038512611401383E-4</v>
      </c>
      <c r="J98" s="1">
        <f>C99/$C$5</f>
        <v>4.9615297593432015E-2</v>
      </c>
      <c r="K98" s="1">
        <f>J98*G98</f>
        <v>5.056167910650846E-4</v>
      </c>
      <c r="L98" s="1">
        <f>1000*((C98-C99)/$C$5)</f>
        <v>17.737308927211458</v>
      </c>
      <c r="M98" s="1">
        <f>L98*G98</f>
        <v>0.18075637266950387</v>
      </c>
      <c r="N98" s="1">
        <f t="shared" si="5"/>
        <v>1.8420419013231435E-3</v>
      </c>
      <c r="P98" s="1">
        <f>(P97-1)/F97</f>
        <v>2.7234190913090366</v>
      </c>
      <c r="Q98" s="1">
        <f>1000*(1-$C$3*P98)</f>
        <v>870.31337660433167</v>
      </c>
      <c r="R98" s="1">
        <f>(R97-$H$5*E97)/($H$5*(1-(E97/1000)))</f>
        <v>176970.8924780314</v>
      </c>
      <c r="S98" s="2">
        <f>($C$1/$C$2)*Q98</f>
        <v>891.89428998642245</v>
      </c>
      <c r="V98" s="2"/>
      <c r="Y98" s="2"/>
      <c r="Z98" s="2"/>
      <c r="AA98" s="2"/>
      <c r="AF98" s="19">
        <f>((($C$1*$C$3)/($AD$1*$AD$2))*P98)-(($C$1-$AD$1)/($AD$1*$AD$2))</f>
        <v>2.25744761580347</v>
      </c>
      <c r="AK98" s="19">
        <f>((($C$1*$C$3)/($AI$1*$AI$2))*P98)-(($C$1-$AI$1)/($AI$1*$AI$2))</f>
        <v>2.4676505325680309</v>
      </c>
      <c r="AM98" s="11">
        <f>(((1+$C$1)^(A98))-1)/$C$3</f>
        <v>2039.6935289218925</v>
      </c>
      <c r="AN98" s="11">
        <f>($C$3/$AD$2)*AM98</f>
        <v>1994.7842576792082</v>
      </c>
      <c r="AO98" s="11">
        <f>($C$3/$AI$2)*AM98</f>
        <v>2015.115296294711</v>
      </c>
      <c r="AQ98" s="18"/>
      <c r="AR98" s="18"/>
    </row>
    <row r="99" spans="1:44" x14ac:dyDescent="0.25">
      <c r="A99" s="1">
        <v>95</v>
      </c>
      <c r="B99" s="1">
        <v>94</v>
      </c>
      <c r="C99" s="26">
        <v>496152.97593432013</v>
      </c>
      <c r="D99" s="26">
        <f t="shared" si="3"/>
        <v>146479.24308508931</v>
      </c>
      <c r="E99" s="25">
        <f t="shared" si="4"/>
        <v>29.523</v>
      </c>
      <c r="F99" s="1">
        <f>(C100/C99)/(1+$C$1)</f>
        <v>0.67120952380952381</v>
      </c>
      <c r="G99" s="1">
        <f>(1+$C$1)^(-A99)</f>
        <v>9.7054703765016102E-3</v>
      </c>
      <c r="H99" s="1">
        <f>G99^2</f>
        <v>9.4196155229150312E-5</v>
      </c>
      <c r="J99" s="1">
        <f>C100/$C$5</f>
        <v>3.4967373284923081E-2</v>
      </c>
      <c r="K99" s="1">
        <f>J99*G99</f>
        <v>3.3937480556089477E-4</v>
      </c>
      <c r="L99" s="1">
        <f>1000*((C99-C100)/$C$5)</f>
        <v>14.647924308508932</v>
      </c>
      <c r="M99" s="1">
        <f>L99*G99</f>
        <v>0.14216499545347128</v>
      </c>
      <c r="N99" s="1">
        <f t="shared" si="5"/>
        <v>1.3797781519491515E-3</v>
      </c>
      <c r="P99" s="1">
        <f>(P98-1)/F98</f>
        <v>2.4565126530570671</v>
      </c>
      <c r="Q99" s="1">
        <f>1000*(1-$C$3*P99)</f>
        <v>883.0232069972825</v>
      </c>
      <c r="R99" s="1">
        <f>(R98-$H$5*E98)/($H$5*(1-(E98/1000)))</f>
        <v>200360.56955629462</v>
      </c>
      <c r="S99" s="2">
        <f>($C$1/$C$2)*Q99</f>
        <v>904.91928243040547</v>
      </c>
      <c r="V99" s="2"/>
      <c r="Y99" s="2"/>
      <c r="Z99" s="2"/>
      <c r="AA99" s="2"/>
      <c r="AF99" s="19">
        <f>((($C$1*$C$3)/($AD$1*$AD$2))*P99)-(($C$1-$AD$1)/($AD$1*$AD$2))</f>
        <v>1.9904885939884909</v>
      </c>
      <c r="AK99" s="19">
        <f>((($C$1*$C$3)/($AI$1*$AI$2))*P99)-(($C$1-$AI$1)/($AI$1*$AI$2))</f>
        <v>2.2007043820047749</v>
      </c>
      <c r="AM99" s="11">
        <f>(((1+$C$1)^(A99))-1)/$C$3</f>
        <v>2142.7282053679883</v>
      </c>
      <c r="AN99" s="11">
        <f>($C$3/$AD$2)*AM99</f>
        <v>2095.5503520239695</v>
      </c>
      <c r="AO99" s="11">
        <f>($C$3/$AI$2)*AM99</f>
        <v>2116.9084086477455</v>
      </c>
      <c r="AQ99" s="18"/>
      <c r="AR99" s="18"/>
    </row>
    <row r="100" spans="1:44" x14ac:dyDescent="0.25">
      <c r="A100" s="1">
        <v>96</v>
      </c>
      <c r="B100" s="1">
        <v>95</v>
      </c>
      <c r="C100" s="26">
        <v>349673.73284923082</v>
      </c>
      <c r="D100" s="26">
        <f t="shared" si="3"/>
        <v>119245.73637624469</v>
      </c>
      <c r="E100" s="25">
        <f t="shared" si="4"/>
        <v>34.101999999999997</v>
      </c>
      <c r="F100" s="1">
        <f>(C101/C100)/(1+$C$1)</f>
        <v>0.62759999999999994</v>
      </c>
      <c r="G100" s="1">
        <f>(1+$C$1)^(-A100)</f>
        <v>9.2433051204777253E-3</v>
      </c>
      <c r="H100" s="1">
        <f>G100^2</f>
        <v>8.5438689550249735E-5</v>
      </c>
      <c r="J100" s="1">
        <f>C101/$C$5</f>
        <v>2.3042799647298613E-2</v>
      </c>
      <c r="K100" s="1">
        <f>J100*G100</f>
        <v>2.1299162797001759E-4</v>
      </c>
      <c r="L100" s="1">
        <f>1000*((C100-C101)/$C$5)</f>
        <v>11.924573637624469</v>
      </c>
      <c r="M100" s="1">
        <f>L100*G100</f>
        <v>0.11022247256416795</v>
      </c>
      <c r="N100" s="1">
        <f t="shared" si="5"/>
        <v>1.0188199450440892E-3</v>
      </c>
      <c r="P100" s="1">
        <f>(P99-1)/F99</f>
        <v>2.1699821015507479</v>
      </c>
      <c r="Q100" s="1">
        <f>1000*(1-$C$3*P100)</f>
        <v>896.66751897377389</v>
      </c>
      <c r="R100" s="1">
        <f>(R99-$H$5*E99)/($H$5*(1-(E99/1000)))</f>
        <v>227587.05763847553</v>
      </c>
      <c r="S100" s="2">
        <f>($C$1/$C$2)*Q100</f>
        <v>918.90192853209635</v>
      </c>
      <c r="V100" s="2"/>
      <c r="Y100" s="2"/>
      <c r="Z100" s="2"/>
      <c r="AA100" s="2"/>
      <c r="AF100" s="19">
        <f>((($C$1*$C$3)/($AD$1*$AD$2))*P100)-(($C$1-$AD$1)/($AD$1*$AD$2))</f>
        <v>1.7039015927486694</v>
      </c>
      <c r="AK100" s="19">
        <f>((($C$1*$C$3)/($AI$1*$AI$2))*P100)-(($C$1-$AI$1)/($AI$1*$AI$2))</f>
        <v>1.9141311983666536</v>
      </c>
      <c r="AM100" s="11">
        <f>(((1+$C$1)^(A100))-1)/$C$3</f>
        <v>2250.9146156363872</v>
      </c>
      <c r="AN100" s="11">
        <f>($C$3/$AD$2)*AM100</f>
        <v>2201.3547510859671</v>
      </c>
      <c r="AO100" s="11">
        <f>($C$3/$AI$2)*AM100</f>
        <v>2223.7911766184307</v>
      </c>
      <c r="AQ100" s="18"/>
      <c r="AR100" s="18"/>
    </row>
    <row r="101" spans="1:44" x14ac:dyDescent="0.25">
      <c r="A101" s="1">
        <v>97</v>
      </c>
      <c r="B101" s="1">
        <v>96</v>
      </c>
      <c r="C101" s="26">
        <v>230427.99647298612</v>
      </c>
      <c r="D101" s="26">
        <f t="shared" si="3"/>
        <v>95369.539180239517</v>
      </c>
      <c r="E101" s="25">
        <f t="shared" si="4"/>
        <v>41.388000000000012</v>
      </c>
      <c r="F101" s="1">
        <f>(C102/C101)/(1+$C$1)</f>
        <v>0.55820952380952371</v>
      </c>
      <c r="G101" s="1">
        <f>(1+$C$1)^(-A101)</f>
        <v>8.8031477337883104E-3</v>
      </c>
      <c r="H101" s="1">
        <f>G101^2</f>
        <v>7.7495410022902271E-5</v>
      </c>
      <c r="J101" s="1">
        <f>C102/$C$5</f>
        <v>1.350584572927466E-2</v>
      </c>
      <c r="K101" s="1">
        <f>J101*G101</f>
        <v>1.1889395522455876E-4</v>
      </c>
      <c r="L101" s="1">
        <f>1000*((C101-C102)/$C$5)</f>
        <v>9.5369539180239506</v>
      </c>
      <c r="M101" s="1">
        <f>L101*G101</f>
        <v>8.3955214270696091E-2</v>
      </c>
      <c r="N101" s="1">
        <f t="shared" si="5"/>
        <v>7.3907015424679035E-4</v>
      </c>
      <c r="P101" s="1">
        <f>(P100-1)/F100</f>
        <v>1.8642162229935437</v>
      </c>
      <c r="Q101" s="1">
        <f>1000*(1-$C$3*P101)</f>
        <v>911.22779890506933</v>
      </c>
      <c r="R101" s="1">
        <f>(R100-$H$5*E100)/($H$5*(1-(E100/1000)))</f>
        <v>259738.22188928779</v>
      </c>
      <c r="S101" s="2">
        <f>($C$1/$C$2)*Q101</f>
        <v>933.82325558557011</v>
      </c>
      <c r="V101" s="2"/>
      <c r="Y101" s="2"/>
      <c r="Z101" s="2"/>
      <c r="AA101" s="2"/>
      <c r="AF101" s="19">
        <f>((($C$1*$C$3)/($AD$1*$AD$2))*P101)-(($C$1-$AD$1)/($AD$1*$AD$2))</f>
        <v>1.3980754748827149</v>
      </c>
      <c r="AK101" s="19">
        <f>((($C$1*$C$3)/($AI$1*$AI$2))*P101)-(($C$1-$AI$1)/($AI$1*$AI$2))</f>
        <v>1.608319825703614</v>
      </c>
      <c r="AM101" s="11">
        <f>(((1+$C$1)^(A101))-1)/$C$3</f>
        <v>2364.5103464182066</v>
      </c>
      <c r="AN101" s="11">
        <f>($C$3/$AD$2)*AM101</f>
        <v>2312.4493701010656</v>
      </c>
      <c r="AO101" s="11">
        <f>($C$3/$AI$2)*AM101</f>
        <v>2336.0180829876499</v>
      </c>
      <c r="AQ101" s="18"/>
      <c r="AR101" s="18"/>
    </row>
    <row r="102" spans="1:44" x14ac:dyDescent="0.25">
      <c r="A102" s="1">
        <v>98</v>
      </c>
      <c r="B102" s="1">
        <v>97</v>
      </c>
      <c r="C102" s="26">
        <v>135058.45729274661</v>
      </c>
      <c r="D102" s="26">
        <f t="shared" si="3"/>
        <v>72558.8055959552</v>
      </c>
      <c r="E102" s="25">
        <f t="shared" si="4"/>
        <v>53.724000000000004</v>
      </c>
      <c r="F102" s="1">
        <f>(C103/C102)/(1+$C$1)</f>
        <v>0.44072380952380946</v>
      </c>
      <c r="G102" s="1">
        <f>(1+$C$1)^(-A102)</f>
        <v>8.3839502226555323E-3</v>
      </c>
      <c r="H102" s="1">
        <f>G102^2</f>
        <v>7.0290621335965744E-5</v>
      </c>
      <c r="J102" s="1">
        <f>C103/$C$5</f>
        <v>6.2499651696791411E-3</v>
      </c>
      <c r="K102" s="1">
        <f>J102*G102</f>
        <v>5.2399396875920756E-5</v>
      </c>
      <c r="L102" s="1">
        <f>1000*((C102-C103)/$C$5)</f>
        <v>7.2558805595955205</v>
      </c>
      <c r="M102" s="1">
        <f>L102*G102</f>
        <v>6.0832941433182811E-2</v>
      </c>
      <c r="N102" s="1">
        <f t="shared" si="5"/>
        <v>5.1002035287352394E-4</v>
      </c>
      <c r="P102" s="1">
        <f>(P101-1)/F101</f>
        <v>1.5481932610100679</v>
      </c>
      <c r="Q102" s="1">
        <f>1000*(1-$C$3*P102)</f>
        <v>926.27651138047293</v>
      </c>
      <c r="R102" s="1">
        <f>(R101-$H$5*E101)/($H$5*(1-(E101/1000)))</f>
        <v>298681.84586979903</v>
      </c>
      <c r="S102" s="2">
        <f>($C$1/$C$2)*Q102</f>
        <v>949.24512670609397</v>
      </c>
      <c r="V102" s="2"/>
      <c r="Y102" s="2"/>
      <c r="Z102" s="2"/>
      <c r="AA102" s="2"/>
      <c r="AF102" s="19">
        <f>((($C$1*$C$3)/($AD$1*$AD$2))*P102)-(($C$1-$AD$1)/($AD$1*$AD$2))</f>
        <v>1.0819902528299701</v>
      </c>
      <c r="AK102" s="19">
        <f>((($C$1*$C$3)/($AI$1*$AI$2))*P102)-(($C$1-$AI$1)/($AI$1*$AI$2))</f>
        <v>1.2922498434896705</v>
      </c>
      <c r="AM102" s="11">
        <f>(((1+$C$1)^(A102))-1)/$C$3</f>
        <v>2483.7858637391168</v>
      </c>
      <c r="AN102" s="11">
        <f>($C$3/$AD$2)*AM102</f>
        <v>2429.0987200669183</v>
      </c>
      <c r="AO102" s="11">
        <f>($C$3/$AI$2)*AM102</f>
        <v>2453.8563346753303</v>
      </c>
      <c r="AQ102" s="18"/>
      <c r="AR102" s="18"/>
    </row>
    <row r="103" spans="1:44" x14ac:dyDescent="0.25">
      <c r="A103" s="1">
        <v>99</v>
      </c>
      <c r="B103" s="1">
        <v>98</v>
      </c>
      <c r="C103" s="26">
        <v>62499.651696791414</v>
      </c>
      <c r="D103" s="26">
        <f t="shared" si="3"/>
        <v>46497.240876344935</v>
      </c>
      <c r="E103" s="25">
        <f t="shared" si="4"/>
        <v>74.396000000000001</v>
      </c>
      <c r="F103" s="1">
        <f>(C104/C103)/(1+$C$1)</f>
        <v>0.24384761904761909</v>
      </c>
      <c r="G103" s="1">
        <f>(1+$C$1)^(-A103)</f>
        <v>7.9847144977671734E-3</v>
      </c>
      <c r="H103" s="1">
        <f>G103^2</f>
        <v>6.3755665610853288E-5</v>
      </c>
      <c r="J103" s="1">
        <f>C104/$C$5</f>
        <v>1.6002410820446478E-3</v>
      </c>
      <c r="K103" s="1">
        <f>J103*G103</f>
        <v>1.2777468167724528E-5</v>
      </c>
      <c r="L103" s="1">
        <f>1000*((C103-C104)/$C$5)</f>
        <v>4.6497240876344934</v>
      </c>
      <c r="M103" s="1">
        <f>L103*G103</f>
        <v>3.7126719333152383E-2</v>
      </c>
      <c r="N103" s="1">
        <f t="shared" si="5"/>
        <v>2.9644625411395466E-4</v>
      </c>
      <c r="P103" s="1">
        <f>(P102-1)/F102</f>
        <v>1.2438476187669016</v>
      </c>
      <c r="Q103" s="1">
        <f>1000*(1-$C$3*P103)</f>
        <v>940.76916101109998</v>
      </c>
      <c r="R103" s="1">
        <f>(R102-$H$5*E102)/($H$5*(1-(E102/1000)))</f>
        <v>347935.49775272061</v>
      </c>
      <c r="S103" s="2">
        <f>($C$1/$C$2)*Q103</f>
        <v>964.09714644955989</v>
      </c>
      <c r="V103" s="2"/>
      <c r="Y103" s="2"/>
      <c r="Z103" s="2"/>
      <c r="AA103" s="2"/>
      <c r="AF103" s="19">
        <f>((($C$1*$C$3)/($AD$1*$AD$2))*P103)-(($C$1-$AD$1)/($AD$1*$AD$2))</f>
        <v>0.77758465108054209</v>
      </c>
      <c r="AK103" s="19">
        <f>((($C$1*$C$3)/($AI$1*$AI$2))*P103)-(($C$1-$AI$1)/($AI$1*$AI$2))</f>
        <v>0.98785891845391749</v>
      </c>
      <c r="AM103" s="11">
        <f>(((1+$C$1)^(A103))-1)/$C$3</f>
        <v>2609.0251569260731</v>
      </c>
      <c r="AN103" s="11">
        <f>($C$3/$AD$2)*AM103</f>
        <v>2551.5805375310647</v>
      </c>
      <c r="AO103" s="11">
        <f>($C$3/$AI$2)*AM103</f>
        <v>2577.5864989473953</v>
      </c>
      <c r="AQ103" s="18"/>
      <c r="AR103" s="18"/>
    </row>
    <row r="104" spans="1:44" x14ac:dyDescent="0.25">
      <c r="A104" s="1">
        <v>100</v>
      </c>
      <c r="B104" s="1">
        <v>99</v>
      </c>
      <c r="C104" s="26">
        <v>16002.410820446477</v>
      </c>
      <c r="D104" s="26">
        <f t="shared" si="3"/>
        <v>16002.410820446477</v>
      </c>
      <c r="E104" s="25">
        <f t="shared" si="4"/>
        <v>100</v>
      </c>
      <c r="F104" s="1">
        <f>(C105/C104)/(1+$C$1)</f>
        <v>0</v>
      </c>
      <c r="G104" s="1">
        <f>(1+$C$1)^(-A104)</f>
        <v>7.6044899978735007E-3</v>
      </c>
      <c r="H104" s="1">
        <f>G104^2</f>
        <v>5.7828268127758117E-5</v>
      </c>
      <c r="J104" s="1">
        <f>C105/$C$5</f>
        <v>0</v>
      </c>
      <c r="K104" s="1">
        <f>J104*G104</f>
        <v>0</v>
      </c>
      <c r="L104" s="1">
        <f>1000*((C104-C105)/$C$5)</f>
        <v>1.6002410820446478</v>
      </c>
      <c r="M104" s="1">
        <f>L104*G104</f>
        <v>1.2169017302594792E-2</v>
      </c>
      <c r="N104" s="1">
        <f t="shared" si="5"/>
        <v>9.2539170361531661E-5</v>
      </c>
      <c r="P104" s="1">
        <f>(P103-1)/F103</f>
        <v>0.99999999884879975</v>
      </c>
      <c r="Q104" s="1">
        <f>1000*(1-$C$3*P104)</f>
        <v>952.38095243577152</v>
      </c>
      <c r="R104" s="1">
        <f>(R103-$H$5*E103)/($H$5*(1-(E103/1000)))</f>
        <v>414350.51087978715</v>
      </c>
      <c r="S104" s="2">
        <f>($C$1/$C$2)*Q104</f>
        <v>975.99687216512393</v>
      </c>
      <c r="V104" s="2"/>
      <c r="Y104" s="2"/>
      <c r="Z104" s="2"/>
      <c r="AA104" s="2"/>
      <c r="AF104" s="19">
        <f>((($C$1*$C$3)/($AD$1*$AD$2))*P104)-(($C$1-$AD$1)/($AD$1*$AD$2))</f>
        <v>0.53368899044536089</v>
      </c>
      <c r="AK104" s="19">
        <f>((($C$1*$C$3)/($AI$1*$AI$2))*P104)-(($C$1-$AI$1)/($AI$1*$AI$2))</f>
        <v>0.74397501708583635</v>
      </c>
      <c r="AM104" s="11">
        <f>(((1+$C$1)^(A104))-1)/$C$3</f>
        <v>2740.526414772376</v>
      </c>
      <c r="AN104" s="11">
        <f>($C$3/$AD$2)*AM104</f>
        <v>2680.1864458684167</v>
      </c>
      <c r="AO104" s="11">
        <f>($C$3/$AI$2)*AM104</f>
        <v>2707.5031714330626</v>
      </c>
      <c r="AQ104" s="18"/>
      <c r="AR104" s="18"/>
    </row>
    <row r="107" spans="1:44" ht="18.75" x14ac:dyDescent="0.3">
      <c r="A107" s="31" t="s">
        <v>22</v>
      </c>
      <c r="B107" s="31"/>
      <c r="C107" s="31"/>
      <c r="D107" s="31"/>
      <c r="E107" s="31"/>
    </row>
    <row r="108" spans="1:44" ht="15.75" x14ac:dyDescent="0.25">
      <c r="A108" s="29" t="s">
        <v>23</v>
      </c>
      <c r="B108" s="30"/>
      <c r="D108" s="29" t="s">
        <v>24</v>
      </c>
      <c r="E108" s="30"/>
    </row>
    <row r="109" spans="1:44" x14ac:dyDescent="0.25">
      <c r="A109" s="27" t="s">
        <v>25</v>
      </c>
      <c r="B109" s="27" t="s">
        <v>26</v>
      </c>
      <c r="D109" s="27" t="s">
        <v>25</v>
      </c>
      <c r="E109" s="27" t="s">
        <v>26</v>
      </c>
    </row>
    <row r="110" spans="1:44" x14ac:dyDescent="0.25">
      <c r="A110" s="26">
        <v>9874000</v>
      </c>
      <c r="B110" s="26">
        <v>9874000</v>
      </c>
      <c r="C110" s="26"/>
      <c r="D110" s="26">
        <v>9874000</v>
      </c>
      <c r="E110" s="26">
        <v>9874000</v>
      </c>
      <c r="I110" s="25"/>
      <c r="J110" s="25"/>
      <c r="N110" s="25"/>
      <c r="O110" s="25"/>
    </row>
    <row r="111" spans="1:44" x14ac:dyDescent="0.25">
      <c r="A111" s="26">
        <v>9864817.1799999997</v>
      </c>
      <c r="B111" s="26">
        <v>9864817.1799999997</v>
      </c>
      <c r="C111" s="26"/>
      <c r="D111" s="26">
        <v>9864817.1799999997</v>
      </c>
      <c r="E111" s="26">
        <v>9864817.1799999997</v>
      </c>
      <c r="I111" s="25"/>
      <c r="J111" s="25"/>
      <c r="K111" s="25"/>
      <c r="N111" s="25"/>
      <c r="O111" s="25"/>
      <c r="P111" s="25"/>
    </row>
    <row r="112" spans="1:44" x14ac:dyDescent="0.25">
      <c r="A112" s="26">
        <v>9858405.0488329995</v>
      </c>
      <c r="B112" s="26">
        <v>9858405.0488329995</v>
      </c>
      <c r="C112" s="26"/>
      <c r="D112" s="26">
        <v>9858405.0488329995</v>
      </c>
      <c r="E112" s="26">
        <v>9858405.0488329995</v>
      </c>
      <c r="I112" s="25"/>
      <c r="J112" s="25"/>
      <c r="K112" s="25"/>
      <c r="N112" s="25"/>
      <c r="O112" s="25"/>
      <c r="P112" s="25"/>
    </row>
    <row r="113" spans="1:16" x14ac:dyDescent="0.25">
      <c r="A113" s="26">
        <v>9853475.8463085834</v>
      </c>
      <c r="B113" s="26">
        <v>9853475.8463085834</v>
      </c>
      <c r="C113" s="26"/>
      <c r="D113" s="26">
        <v>9853475.8463085834</v>
      </c>
      <c r="E113" s="26">
        <v>9853475.8463085834</v>
      </c>
      <c r="I113" s="25"/>
      <c r="J113" s="25"/>
      <c r="K113" s="25"/>
      <c r="N113" s="25"/>
      <c r="O113" s="25"/>
      <c r="P113" s="25"/>
    </row>
    <row r="114" spans="1:16" x14ac:dyDescent="0.25">
      <c r="A114" s="26">
        <v>9849534.4559700601</v>
      </c>
      <c r="B114" s="26">
        <v>9849534.4559700601</v>
      </c>
      <c r="C114" s="26"/>
      <c r="D114" s="26">
        <v>9849534.4559700601</v>
      </c>
      <c r="E114" s="26">
        <v>9849534.4559700601</v>
      </c>
      <c r="I114" s="25"/>
      <c r="J114" s="25"/>
      <c r="K114" s="25"/>
      <c r="N114" s="25"/>
      <c r="O114" s="25"/>
      <c r="P114" s="25"/>
    </row>
    <row r="115" spans="1:16" x14ac:dyDescent="0.25">
      <c r="A115" s="26">
        <v>9845890.1282213517</v>
      </c>
      <c r="B115" s="26">
        <v>9845890.1282213517</v>
      </c>
      <c r="C115" s="26"/>
      <c r="D115" s="26">
        <v>9845890.1282213517</v>
      </c>
      <c r="E115" s="26">
        <v>9845890.1282213517</v>
      </c>
      <c r="I115" s="25"/>
      <c r="J115" s="25"/>
      <c r="K115" s="25"/>
      <c r="N115" s="25"/>
      <c r="O115" s="25"/>
      <c r="P115" s="25"/>
    </row>
    <row r="116" spans="1:16" x14ac:dyDescent="0.25">
      <c r="A116" s="26">
        <v>9842640.984479038</v>
      </c>
      <c r="B116" s="26">
        <v>9842640.984479038</v>
      </c>
      <c r="C116" s="26"/>
      <c r="D116" s="26">
        <v>9842640.984479038</v>
      </c>
      <c r="E116" s="26">
        <v>9842640.984479038</v>
      </c>
      <c r="I116" s="25"/>
      <c r="J116" s="25"/>
      <c r="K116" s="25"/>
      <c r="N116" s="25"/>
      <c r="O116" s="25"/>
      <c r="P116" s="25"/>
    </row>
    <row r="117" spans="1:16" x14ac:dyDescent="0.25">
      <c r="A117" s="26">
        <v>9839688.1921836939</v>
      </c>
      <c r="B117" s="26">
        <v>9839688.1921836939</v>
      </c>
      <c r="C117" s="26"/>
      <c r="D117" s="26">
        <v>9839688.1921836939</v>
      </c>
      <c r="E117" s="26">
        <v>9839688.1921836939</v>
      </c>
      <c r="I117" s="25"/>
      <c r="J117" s="25"/>
      <c r="K117" s="25"/>
      <c r="N117" s="25"/>
      <c r="O117" s="25"/>
      <c r="P117" s="25"/>
    </row>
    <row r="118" spans="1:16" x14ac:dyDescent="0.25">
      <c r="A118" s="26">
        <v>9837031.4763718043</v>
      </c>
      <c r="B118" s="26">
        <v>9837031.4763718043</v>
      </c>
      <c r="C118" s="26"/>
      <c r="D118" s="26">
        <v>9837031.4763718043</v>
      </c>
      <c r="E118" s="26">
        <v>9837031.4763718043</v>
      </c>
      <c r="I118" s="25"/>
      <c r="J118" s="25"/>
      <c r="K118" s="25"/>
      <c r="N118" s="25"/>
      <c r="O118" s="25"/>
      <c r="P118" s="25"/>
    </row>
    <row r="119" spans="1:16" x14ac:dyDescent="0.25">
      <c r="A119" s="26">
        <v>9834768.9591322392</v>
      </c>
      <c r="B119" s="26">
        <v>9834768.9591322392</v>
      </c>
      <c r="C119" s="26"/>
      <c r="D119" s="26">
        <v>9834768.9591322392</v>
      </c>
      <c r="E119" s="26">
        <v>9834768.9591322392</v>
      </c>
      <c r="I119" s="25"/>
      <c r="J119" s="25"/>
      <c r="K119" s="25"/>
      <c r="N119" s="25"/>
      <c r="O119" s="25"/>
      <c r="P119" s="25"/>
    </row>
    <row r="120" spans="1:16" x14ac:dyDescent="0.25">
      <c r="A120" s="26">
        <v>9832802.0053404123</v>
      </c>
      <c r="B120" s="26">
        <v>9832802.0053404123</v>
      </c>
      <c r="C120" s="26"/>
      <c r="D120" s="26">
        <v>9832802.0053404123</v>
      </c>
      <c r="E120" s="26">
        <v>9832802.0053404123</v>
      </c>
      <c r="I120" s="25"/>
      <c r="J120" s="25"/>
      <c r="K120" s="25"/>
      <c r="N120" s="25"/>
      <c r="O120" s="25"/>
      <c r="P120" s="25"/>
    </row>
    <row r="121" spans="1:16" x14ac:dyDescent="0.25">
      <c r="A121" s="26">
        <v>9830933.7729593981</v>
      </c>
      <c r="B121" s="26">
        <v>9830933.7729593981</v>
      </c>
      <c r="C121" s="26"/>
      <c r="D121" s="26">
        <v>9830933.7729593981</v>
      </c>
      <c r="E121" s="26">
        <v>9830933.7729593981</v>
      </c>
      <c r="I121" s="25"/>
      <c r="J121" s="25"/>
      <c r="K121" s="25"/>
      <c r="N121" s="25"/>
      <c r="O121" s="25"/>
      <c r="P121" s="25"/>
    </row>
    <row r="122" spans="1:16" x14ac:dyDescent="0.25">
      <c r="A122" s="26">
        <v>9828476.0395161584</v>
      </c>
      <c r="B122" s="26">
        <v>9828476.0395161584</v>
      </c>
      <c r="C122" s="26"/>
      <c r="D122" s="26">
        <v>9828476.0395161584</v>
      </c>
      <c r="E122" s="26">
        <v>9828476.0395161584</v>
      </c>
      <c r="I122" s="25"/>
      <c r="J122" s="25"/>
      <c r="K122" s="25"/>
      <c r="N122" s="25"/>
      <c r="O122" s="25"/>
      <c r="P122" s="25"/>
    </row>
    <row r="123" spans="1:16" x14ac:dyDescent="0.25">
      <c r="A123" s="26">
        <v>9824839.5033815373</v>
      </c>
      <c r="B123" s="26">
        <v>9824839.5033815373</v>
      </c>
      <c r="C123" s="26"/>
      <c r="D123" s="26">
        <v>9824839.5033815373</v>
      </c>
      <c r="E123" s="26">
        <v>9824839.5033815373</v>
      </c>
      <c r="I123" s="25"/>
      <c r="J123" s="25"/>
      <c r="K123" s="25"/>
      <c r="N123" s="25"/>
      <c r="O123" s="25"/>
      <c r="P123" s="25"/>
    </row>
    <row r="124" spans="1:16" x14ac:dyDescent="0.25">
      <c r="A124" s="26">
        <v>9819632.3384447452</v>
      </c>
      <c r="B124" s="26">
        <v>9819632.3384447452</v>
      </c>
      <c r="C124" s="26"/>
      <c r="D124" s="26">
        <v>9819632.3384447452</v>
      </c>
      <c r="E124" s="26">
        <v>9819632.3384447452</v>
      </c>
      <c r="I124" s="25"/>
      <c r="J124" s="25"/>
      <c r="K124" s="25"/>
      <c r="N124" s="25"/>
      <c r="O124" s="25"/>
      <c r="P124" s="25"/>
    </row>
    <row r="125" spans="1:16" x14ac:dyDescent="0.25">
      <c r="A125" s="26">
        <v>9802349.7855290826</v>
      </c>
      <c r="B125" s="26">
        <v>9806277.6384644601</v>
      </c>
      <c r="C125" s="26"/>
      <c r="D125" s="26">
        <v>9810205.4913998395</v>
      </c>
      <c r="E125" s="26">
        <v>9811187.454633683</v>
      </c>
      <c r="I125" s="25"/>
      <c r="J125" s="25"/>
      <c r="K125" s="25"/>
      <c r="N125" s="25"/>
      <c r="O125" s="25"/>
      <c r="P125" s="25"/>
    </row>
    <row r="126" spans="1:16" x14ac:dyDescent="0.25">
      <c r="A126" s="26">
        <v>9783137.1799494456</v>
      </c>
      <c r="B126" s="26">
        <v>9791764.3475595322</v>
      </c>
      <c r="C126" s="26"/>
      <c r="D126" s="26">
        <v>9800297.1838535257</v>
      </c>
      <c r="E126" s="26">
        <v>9802357.3859245125</v>
      </c>
      <c r="I126" s="25"/>
      <c r="J126" s="25"/>
      <c r="K126" s="25"/>
      <c r="N126" s="25"/>
      <c r="O126" s="25"/>
      <c r="P126" s="25"/>
    </row>
    <row r="127" spans="1:16" x14ac:dyDescent="0.25">
      <c r="A127" s="26">
        <v>9762592.5918715522</v>
      </c>
      <c r="B127" s="26">
        <v>9776391.2775338646</v>
      </c>
      <c r="C127" s="26"/>
      <c r="D127" s="26">
        <v>9789908.8688386418</v>
      </c>
      <c r="E127" s="26">
        <v>9793241.1935556028</v>
      </c>
      <c r="I127" s="25"/>
      <c r="J127" s="25"/>
      <c r="K127" s="25"/>
      <c r="N127" s="25"/>
      <c r="O127" s="25"/>
      <c r="P127" s="25"/>
    </row>
    <row r="128" spans="1:16" x14ac:dyDescent="0.25">
      <c r="A128" s="26">
        <v>9741017.2622435149</v>
      </c>
      <c r="B128" s="26">
        <v>9760455.7597514838</v>
      </c>
      <c r="C128" s="26"/>
      <c r="D128" s="26">
        <v>9779042.0699942298</v>
      </c>
      <c r="E128" s="26">
        <v>9783839.6820097901</v>
      </c>
      <c r="I128" s="25"/>
      <c r="J128" s="25"/>
      <c r="K128" s="25"/>
      <c r="N128" s="25"/>
      <c r="O128" s="25"/>
      <c r="P128" s="25"/>
    </row>
    <row r="129" spans="1:16" x14ac:dyDescent="0.25">
      <c r="A129" s="26">
        <v>9718807.7428856008</v>
      </c>
      <c r="B129" s="26">
        <v>9744155.7986327</v>
      </c>
      <c r="C129" s="26"/>
      <c r="D129" s="26">
        <v>9767893.9620344359</v>
      </c>
      <c r="E129" s="26">
        <v>9774153.6807246003</v>
      </c>
      <c r="I129" s="25"/>
      <c r="J129" s="25"/>
      <c r="K129" s="25"/>
      <c r="N129" s="25"/>
      <c r="O129" s="25"/>
      <c r="P129" s="25"/>
    </row>
    <row r="130" spans="1:16" x14ac:dyDescent="0.25">
      <c r="A130" s="26">
        <v>9696260.1089221071</v>
      </c>
      <c r="B130" s="26">
        <v>9727785.6168909967</v>
      </c>
      <c r="C130" s="26"/>
      <c r="D130" s="26">
        <v>9756465.5260988548</v>
      </c>
      <c r="E130" s="26">
        <v>9764281.785507068</v>
      </c>
      <c r="I130" s="25"/>
      <c r="J130" s="25"/>
      <c r="K130" s="25"/>
      <c r="N130" s="25"/>
      <c r="O130" s="25"/>
      <c r="P130" s="25"/>
    </row>
    <row r="131" spans="1:16" x14ac:dyDescent="0.25">
      <c r="A131" s="26">
        <v>9673764.7854694072</v>
      </c>
      <c r="B131" s="26">
        <v>9711637.4927669577</v>
      </c>
      <c r="C131" s="26"/>
      <c r="D131" s="26">
        <v>9744855.3321227971</v>
      </c>
      <c r="E131" s="26">
        <v>9754224.5752679966</v>
      </c>
      <c r="I131" s="25"/>
      <c r="J131" s="25"/>
      <c r="K131" s="25"/>
      <c r="N131" s="25"/>
      <c r="O131" s="25"/>
      <c r="P131" s="25"/>
    </row>
    <row r="132" spans="1:16" x14ac:dyDescent="0.25">
      <c r="A132" s="26">
        <v>9651708.6017585378</v>
      </c>
      <c r="B132" s="26">
        <v>9695807.5236537475</v>
      </c>
      <c r="C132" s="26"/>
      <c r="D132" s="26">
        <v>9732966.6086176075</v>
      </c>
      <c r="E132" s="26">
        <v>9744080.181709718</v>
      </c>
      <c r="I132" s="25"/>
      <c r="J132" s="25"/>
      <c r="K132" s="25"/>
      <c r="N132" s="25"/>
      <c r="O132" s="25"/>
      <c r="P132" s="25"/>
    </row>
    <row r="133" spans="1:16" x14ac:dyDescent="0.25">
      <c r="A133" s="26">
        <v>9630088.7744905986</v>
      </c>
      <c r="B133" s="26">
        <v>9680391.1896911375</v>
      </c>
      <c r="C133" s="26"/>
      <c r="D133" s="26">
        <v>9720800.4003568366</v>
      </c>
      <c r="E133" s="26">
        <v>9733751.4567171056</v>
      </c>
      <c r="I133" s="25"/>
      <c r="J133" s="25"/>
      <c r="K133" s="25"/>
      <c r="N133" s="25"/>
      <c r="O133" s="25"/>
      <c r="P133" s="25"/>
    </row>
    <row r="134" spans="1:16" x14ac:dyDescent="0.25">
      <c r="A134" s="26">
        <v>9609095.1809622087</v>
      </c>
      <c r="B134" s="26">
        <v>9665386.5833471157</v>
      </c>
      <c r="C134" s="26"/>
      <c r="D134" s="26">
        <v>9708357.7758443803</v>
      </c>
      <c r="E134" s="26">
        <v>9723239.005143851</v>
      </c>
      <c r="I134" s="25"/>
      <c r="J134" s="25"/>
      <c r="K134" s="25"/>
      <c r="N134" s="25"/>
      <c r="O134" s="25"/>
      <c r="P134" s="25"/>
    </row>
    <row r="135" spans="1:16" x14ac:dyDescent="0.25">
      <c r="A135" s="26">
        <v>9588819.9901303798</v>
      </c>
      <c r="B135" s="26">
        <v>9650888.5034720954</v>
      </c>
      <c r="C135" s="26"/>
      <c r="D135" s="26">
        <v>9695639.8271580245</v>
      </c>
      <c r="E135" s="26">
        <v>9712543.442238193</v>
      </c>
      <c r="I135" s="25"/>
      <c r="J135" s="25"/>
      <c r="K135" s="25"/>
      <c r="N135" s="25"/>
      <c r="O135" s="25"/>
      <c r="P135" s="25"/>
    </row>
    <row r="136" spans="1:16" x14ac:dyDescent="0.25">
      <c r="A136" s="26">
        <v>9568971.1327508092</v>
      </c>
      <c r="B136" s="26">
        <v>9636701.6973719914</v>
      </c>
      <c r="C136" s="26"/>
      <c r="D136" s="26">
        <v>9682453.7569930889</v>
      </c>
      <c r="E136" s="26">
        <v>9701568.2681484651</v>
      </c>
      <c r="I136" s="25"/>
      <c r="J136" s="25"/>
      <c r="K136" s="25"/>
      <c r="N136" s="25"/>
      <c r="O136" s="25"/>
      <c r="P136" s="25"/>
    </row>
    <row r="137" spans="1:16" x14ac:dyDescent="0.25">
      <c r="A137" s="26">
        <v>9549354.7419286706</v>
      </c>
      <c r="B137" s="26">
        <v>9622728.4799108021</v>
      </c>
      <c r="C137" s="26"/>
      <c r="D137" s="26">
        <v>9668898.3217332996</v>
      </c>
      <c r="E137" s="26">
        <v>9690411.464640094</v>
      </c>
      <c r="I137" s="25"/>
      <c r="J137" s="25"/>
      <c r="K137" s="25"/>
      <c r="N137" s="25"/>
      <c r="O137" s="25"/>
      <c r="P137" s="25"/>
    </row>
    <row r="138" spans="1:16" x14ac:dyDescent="0.25">
      <c r="A138" s="26">
        <v>9529778.5647077169</v>
      </c>
      <c r="B138" s="26">
        <v>9608871.7508997303</v>
      </c>
      <c r="C138" s="26"/>
      <c r="D138" s="26">
        <v>9654878.4191667866</v>
      </c>
      <c r="E138" s="26">
        <v>9678976.7791118193</v>
      </c>
      <c r="I138" s="25"/>
      <c r="J138" s="25"/>
      <c r="K138" s="25"/>
      <c r="N138" s="25"/>
      <c r="O138" s="25"/>
      <c r="P138" s="25"/>
    </row>
    <row r="139" spans="1:16" x14ac:dyDescent="0.25">
      <c r="A139" s="26">
        <v>9509956.6252931245</v>
      </c>
      <c r="B139" s="26">
        <v>9595034.9755784348</v>
      </c>
      <c r="C139" s="26"/>
      <c r="D139" s="26">
        <v>9640299.5527538452</v>
      </c>
      <c r="E139" s="26">
        <v>9667168.4274413027</v>
      </c>
      <c r="I139" s="25"/>
      <c r="J139" s="25"/>
      <c r="K139" s="25"/>
      <c r="N139" s="25"/>
      <c r="O139" s="25"/>
      <c r="P139" s="25"/>
    </row>
    <row r="140" spans="1:16" x14ac:dyDescent="0.25">
      <c r="A140" s="26">
        <v>9489700.4176812507</v>
      </c>
      <c r="B140" s="26">
        <v>9581122.174863847</v>
      </c>
      <c r="C140" s="26"/>
      <c r="D140" s="26">
        <v>9625067.8794604931</v>
      </c>
      <c r="E140" s="26">
        <v>9655084.466907002</v>
      </c>
      <c r="I140" s="25"/>
      <c r="J140" s="25"/>
      <c r="K140" s="25"/>
      <c r="N140" s="25"/>
      <c r="O140" s="25"/>
      <c r="P140" s="25"/>
    </row>
    <row r="141" spans="1:16" x14ac:dyDescent="0.25">
      <c r="A141" s="26">
        <v>9468823.0767623521</v>
      </c>
      <c r="B141" s="26">
        <v>9566942.1140450481</v>
      </c>
      <c r="C141" s="26"/>
      <c r="D141" s="26">
        <v>9609282.7681381777</v>
      </c>
      <c r="E141" s="26">
        <v>9642629.4079446923</v>
      </c>
      <c r="I141" s="25"/>
      <c r="J141" s="25"/>
      <c r="K141" s="25"/>
      <c r="N141" s="25"/>
      <c r="O141" s="25"/>
      <c r="P141" s="25"/>
    </row>
    <row r="142" spans="1:16" x14ac:dyDescent="0.25">
      <c r="A142" s="26">
        <v>9447139.4719165657</v>
      </c>
      <c r="B142" s="26">
        <v>9552400.3620317001</v>
      </c>
      <c r="C142" s="26"/>
      <c r="D142" s="26">
        <v>9592850.8946046624</v>
      </c>
      <c r="E142" s="26">
        <v>9629804.7108321246</v>
      </c>
      <c r="I142" s="25"/>
      <c r="J142" s="25"/>
      <c r="K142" s="25"/>
      <c r="N142" s="25"/>
      <c r="O142" s="25"/>
      <c r="P142" s="25"/>
    </row>
    <row r="143" spans="1:16" x14ac:dyDescent="0.25">
      <c r="A143" s="26">
        <v>9424371.8657892458</v>
      </c>
      <c r="B143" s="26">
        <v>9537307.5694596898</v>
      </c>
      <c r="C143" s="26"/>
      <c r="D143" s="26">
        <v>9575583.7629943732</v>
      </c>
      <c r="E143" s="26">
        <v>9616515.5803311765</v>
      </c>
      <c r="I143" s="25"/>
      <c r="J143" s="25"/>
      <c r="K143" s="25"/>
      <c r="N143" s="25"/>
      <c r="O143" s="25"/>
      <c r="P143" s="25"/>
    </row>
    <row r="144" spans="1:16" x14ac:dyDescent="0.25">
      <c r="A144" s="26">
        <v>9400339.7175314836</v>
      </c>
      <c r="B144" s="26">
        <v>9521571.0119700804</v>
      </c>
      <c r="C144" s="26"/>
      <c r="D144" s="26">
        <v>9557390.1538446844</v>
      </c>
      <c r="E144" s="26">
        <v>9602667.7978955004</v>
      </c>
      <c r="I144" s="25"/>
      <c r="J144" s="25"/>
      <c r="K144" s="25"/>
      <c r="N144" s="25"/>
      <c r="O144" s="25"/>
      <c r="P144" s="25"/>
    </row>
    <row r="145" spans="1:16" x14ac:dyDescent="0.25">
      <c r="A145" s="26">
        <v>9374770.7934997976</v>
      </c>
      <c r="B145" s="26">
        <v>9505098.6941193715</v>
      </c>
      <c r="C145" s="26"/>
      <c r="D145" s="26">
        <v>9538179.7996354569</v>
      </c>
      <c r="E145" s="26">
        <v>9588167.7695206776</v>
      </c>
      <c r="I145" s="25"/>
      <c r="J145" s="25"/>
      <c r="K145" s="25"/>
      <c r="N145" s="25"/>
      <c r="O145" s="25"/>
      <c r="P145" s="25"/>
    </row>
    <row r="146" spans="1:16" x14ac:dyDescent="0.25">
      <c r="A146" s="26">
        <v>9347396.4627827778</v>
      </c>
      <c r="B146" s="26">
        <v>9487799.4144960735</v>
      </c>
      <c r="C146" s="26"/>
      <c r="D146" s="26">
        <v>9517386.5676722527</v>
      </c>
      <c r="E146" s="26">
        <v>9572730.819411749</v>
      </c>
      <c r="I146" s="25"/>
      <c r="J146" s="25"/>
      <c r="K146" s="25"/>
      <c r="N146" s="25"/>
      <c r="O146" s="25"/>
      <c r="P146" s="25"/>
    </row>
    <row r="147" spans="1:16" x14ac:dyDescent="0.25">
      <c r="A147" s="26">
        <v>9317765.2159957569</v>
      </c>
      <c r="B147" s="26">
        <v>9469393.0836319514</v>
      </c>
      <c r="C147" s="26"/>
      <c r="D147" s="26">
        <v>9494735.1876411922</v>
      </c>
      <c r="E147" s="26">
        <v>9556169.9950941671</v>
      </c>
      <c r="I147" s="25"/>
      <c r="J147" s="25"/>
      <c r="K147" s="25"/>
      <c r="N147" s="25"/>
      <c r="O147" s="25"/>
      <c r="P147" s="25"/>
    </row>
    <row r="148" spans="1:16" x14ac:dyDescent="0.25">
      <c r="A148" s="26">
        <v>9285618.9260005727</v>
      </c>
      <c r="B148" s="26">
        <v>9449791.4399488326</v>
      </c>
      <c r="C148" s="26"/>
      <c r="D148" s="26">
        <v>9469953.928801449</v>
      </c>
      <c r="E148" s="26">
        <v>9538395.5189032927</v>
      </c>
      <c r="I148" s="25"/>
      <c r="J148" s="25"/>
      <c r="K148" s="25"/>
      <c r="N148" s="25"/>
      <c r="O148" s="25"/>
      <c r="P148" s="25"/>
    </row>
    <row r="149" spans="1:16" x14ac:dyDescent="0.25">
      <c r="A149" s="26">
        <v>9250612.14264955</v>
      </c>
      <c r="B149" s="26">
        <v>9428907.4008665457</v>
      </c>
      <c r="C149" s="26"/>
      <c r="D149" s="26">
        <v>9442869.8605650775</v>
      </c>
      <c r="E149" s="26">
        <v>9519318.7278654855</v>
      </c>
      <c r="I149" s="25"/>
      <c r="J149" s="25"/>
      <c r="K149" s="25"/>
      <c r="N149" s="25"/>
      <c r="O149" s="25"/>
      <c r="P149" s="25"/>
    </row>
    <row r="150" spans="1:16" x14ac:dyDescent="0.25">
      <c r="A150" s="26">
        <v>9212314.6083789803</v>
      </c>
      <c r="B150" s="26">
        <v>9406466.6012524832</v>
      </c>
      <c r="C150" s="26"/>
      <c r="D150" s="26">
        <v>9413030.3918056916</v>
      </c>
      <c r="E150" s="26">
        <v>9498661.806226017</v>
      </c>
      <c r="I150" s="25"/>
      <c r="J150" s="25"/>
      <c r="K150" s="25"/>
      <c r="N150" s="25"/>
      <c r="O150" s="25"/>
      <c r="P150" s="25"/>
    </row>
    <row r="151" spans="1:16" x14ac:dyDescent="0.25">
      <c r="A151" s="26">
        <v>9170490.7000569403</v>
      </c>
      <c r="B151" s="26">
        <v>9382386.0467532761</v>
      </c>
      <c r="C151" s="26"/>
      <c r="D151" s="26">
        <v>9380273.0460422076</v>
      </c>
      <c r="E151" s="26">
        <v>9476339.950981386</v>
      </c>
      <c r="I151" s="25"/>
      <c r="J151" s="25"/>
      <c r="K151" s="25"/>
      <c r="N151" s="25"/>
      <c r="O151" s="25"/>
      <c r="P151" s="25"/>
    </row>
    <row r="152" spans="1:16" x14ac:dyDescent="0.25">
      <c r="A152" s="26">
        <v>9124821.6563706566</v>
      </c>
      <c r="B152" s="26">
        <v>9356584.4851247035</v>
      </c>
      <c r="C152" s="26"/>
      <c r="D152" s="26">
        <v>9344628.0084672477</v>
      </c>
      <c r="E152" s="26">
        <v>9452364.8109054025</v>
      </c>
      <c r="I152" s="25"/>
      <c r="J152" s="25"/>
      <c r="K152" s="25"/>
      <c r="N152" s="25"/>
      <c r="O152" s="25"/>
      <c r="P152" s="25"/>
    </row>
    <row r="153" spans="1:16" x14ac:dyDescent="0.25">
      <c r="A153" s="26">
        <v>9075000.130126873</v>
      </c>
      <c r="B153" s="26">
        <v>9328888.9950487353</v>
      </c>
      <c r="C153" s="26"/>
      <c r="D153" s="26">
        <v>9306128.1410723627</v>
      </c>
      <c r="E153" s="26">
        <v>9426748.9022678491</v>
      </c>
      <c r="I153" s="25"/>
      <c r="J153" s="25"/>
      <c r="K153" s="25"/>
      <c r="N153" s="25"/>
      <c r="O153" s="25"/>
      <c r="P153" s="25"/>
    </row>
    <row r="154" spans="1:16" x14ac:dyDescent="0.25">
      <c r="A154" s="26">
        <v>9020640.8793474119</v>
      </c>
      <c r="B154" s="26">
        <v>9299129.8391545303</v>
      </c>
      <c r="C154" s="26"/>
      <c r="D154" s="26">
        <v>9264808.9321260005</v>
      </c>
      <c r="E154" s="26">
        <v>9399505.5979402959</v>
      </c>
      <c r="I154" s="25"/>
      <c r="J154" s="25"/>
      <c r="K154" s="25"/>
      <c r="N154" s="25"/>
      <c r="O154" s="25"/>
      <c r="P154" s="25"/>
    </row>
    <row r="155" spans="1:16" x14ac:dyDescent="0.25">
      <c r="A155" s="26">
        <v>8961555.6815876868</v>
      </c>
      <c r="B155" s="26">
        <v>9267047.841209447</v>
      </c>
      <c r="C155" s="26"/>
      <c r="D155" s="26">
        <v>9220523.1454304382</v>
      </c>
      <c r="E155" s="26">
        <v>9370461.1256426591</v>
      </c>
      <c r="I155" s="25"/>
      <c r="J155" s="25"/>
      <c r="K155" s="25"/>
      <c r="N155" s="25"/>
      <c r="O155" s="25"/>
      <c r="P155" s="25"/>
    </row>
    <row r="156" spans="1:16" x14ac:dyDescent="0.25">
      <c r="A156" s="26">
        <v>8897659.7895779666</v>
      </c>
      <c r="B156" s="26">
        <v>9232481.7527617365</v>
      </c>
      <c r="C156" s="26"/>
      <c r="D156" s="26">
        <v>9173221.8616943806</v>
      </c>
      <c r="E156" s="26">
        <v>9339538.6039280389</v>
      </c>
      <c r="I156" s="25"/>
      <c r="J156" s="25"/>
      <c r="K156" s="25"/>
      <c r="N156" s="25"/>
      <c r="O156" s="25"/>
      <c r="P156" s="25"/>
    </row>
    <row r="157" spans="1:16" x14ac:dyDescent="0.25">
      <c r="A157" s="26">
        <v>8828613.9496108424</v>
      </c>
      <c r="B157" s="26">
        <v>9195274.8512981068</v>
      </c>
      <c r="C157" s="26"/>
      <c r="D157" s="26">
        <v>9122860.8736736793</v>
      </c>
      <c r="E157" s="26">
        <v>9306570.0326561723</v>
      </c>
      <c r="I157" s="25"/>
      <c r="J157" s="25"/>
      <c r="K157" s="25"/>
      <c r="N157" s="25"/>
      <c r="O157" s="25"/>
      <c r="P157" s="25"/>
    </row>
    <row r="158" spans="1:16" x14ac:dyDescent="0.25">
      <c r="A158" s="26">
        <v>8754100.4478761274</v>
      </c>
      <c r="B158" s="26">
        <v>9155183.4529464468</v>
      </c>
      <c r="C158" s="26"/>
      <c r="D158" s="26">
        <v>9069218.4517364781</v>
      </c>
      <c r="E158" s="26">
        <v>9271484.2636330575</v>
      </c>
      <c r="I158" s="25"/>
      <c r="J158" s="25"/>
      <c r="K158" s="25"/>
      <c r="N158" s="25"/>
      <c r="O158" s="25"/>
      <c r="P158" s="25"/>
    </row>
    <row r="159" spans="1:16" x14ac:dyDescent="0.25">
      <c r="A159" s="26">
        <v>8673737.8057646248</v>
      </c>
      <c r="B159" s="26">
        <v>9111970.9870485403</v>
      </c>
      <c r="C159" s="26"/>
      <c r="D159" s="26">
        <v>9011991.6833060198</v>
      </c>
      <c r="E159" s="26">
        <v>9234027.4672079794</v>
      </c>
      <c r="I159" s="25"/>
      <c r="J159" s="25"/>
      <c r="K159" s="25"/>
      <c r="N159" s="25"/>
      <c r="O159" s="25"/>
      <c r="P159" s="25"/>
    </row>
    <row r="160" spans="1:16" x14ac:dyDescent="0.25">
      <c r="A160" s="26">
        <v>8587000.4277069792</v>
      </c>
      <c r="B160" s="26">
        <v>9065226.5758849811</v>
      </c>
      <c r="C160" s="26"/>
      <c r="D160" s="26">
        <v>8950980.4996100366</v>
      </c>
      <c r="E160" s="26">
        <v>9193951.7880002968</v>
      </c>
      <c r="I160" s="25"/>
      <c r="J160" s="25"/>
      <c r="K160" s="25"/>
      <c r="N160" s="25"/>
      <c r="O160" s="25"/>
      <c r="P160" s="25"/>
    </row>
    <row r="161" spans="1:16" x14ac:dyDescent="0.25">
      <c r="A161" s="26">
        <v>8493144.5130321421</v>
      </c>
      <c r="B161" s="26">
        <v>9014461.3070600256</v>
      </c>
      <c r="C161" s="26"/>
      <c r="D161" s="26">
        <v>8885996.381182868</v>
      </c>
      <c r="E161" s="26">
        <v>9151016.0331503358</v>
      </c>
      <c r="I161" s="25"/>
      <c r="J161" s="25"/>
      <c r="K161" s="25"/>
      <c r="N161" s="25"/>
      <c r="O161" s="25"/>
      <c r="P161" s="25"/>
    </row>
    <row r="162" spans="1:16" x14ac:dyDescent="0.25">
      <c r="A162" s="26">
        <v>8391396.6417660173</v>
      </c>
      <c r="B162" s="26">
        <v>8959112.5146346763</v>
      </c>
      <c r="C162" s="26"/>
      <c r="D162" s="26">
        <v>8816507.8894820176</v>
      </c>
      <c r="E162" s="26">
        <v>9104803.4021829274</v>
      </c>
      <c r="I162" s="25"/>
      <c r="J162" s="25"/>
      <c r="K162" s="25"/>
      <c r="N162" s="25"/>
      <c r="O162" s="25"/>
      <c r="P162" s="25"/>
    </row>
    <row r="163" spans="1:16" x14ac:dyDescent="0.25">
      <c r="A163" s="26">
        <v>8280881.9479939584</v>
      </c>
      <c r="B163" s="26">
        <v>8898548.9140357468</v>
      </c>
      <c r="C163" s="26"/>
      <c r="D163" s="26">
        <v>8742096.5628947895</v>
      </c>
      <c r="E163" s="26">
        <v>9055000.1275729872</v>
      </c>
      <c r="I163" s="25"/>
      <c r="J163" s="25"/>
      <c r="K163" s="25"/>
      <c r="N163" s="25"/>
      <c r="O163" s="25"/>
      <c r="P163" s="25"/>
    </row>
    <row r="164" spans="1:16" x14ac:dyDescent="0.25">
      <c r="A164" s="26">
        <v>8161057.5862064855</v>
      </c>
      <c r="B164" s="26">
        <v>8832254.7246261816</v>
      </c>
      <c r="C164" s="26"/>
      <c r="D164" s="26">
        <v>8662805.7470693327</v>
      </c>
      <c r="E164" s="26">
        <v>9001575.6268203072</v>
      </c>
      <c r="I164" s="25"/>
      <c r="J164" s="25"/>
      <c r="K164" s="25"/>
      <c r="N164" s="25"/>
      <c r="O164" s="25"/>
      <c r="P164" s="25"/>
    </row>
    <row r="165" spans="1:16" x14ac:dyDescent="0.25">
      <c r="A165" s="26">
        <v>8031623.2128892504</v>
      </c>
      <c r="B165" s="26">
        <v>8759653.5907897539</v>
      </c>
      <c r="C165" s="26"/>
      <c r="D165" s="26">
        <v>8578603.2752078194</v>
      </c>
      <c r="E165" s="26">
        <v>8944325.6058337297</v>
      </c>
      <c r="I165" s="25"/>
      <c r="J165" s="25"/>
      <c r="K165" s="25"/>
      <c r="N165" s="25"/>
      <c r="O165" s="25"/>
      <c r="P165" s="25"/>
    </row>
    <row r="166" spans="1:16" x14ac:dyDescent="0.25">
      <c r="A166" s="26">
        <v>7892435.1826098803</v>
      </c>
      <c r="B166" s="26">
        <v>8680291.1292571984</v>
      </c>
      <c r="C166" s="26"/>
      <c r="D166" s="26">
        <v>8489728.9452766664</v>
      </c>
      <c r="E166" s="26">
        <v>8883325.305201944</v>
      </c>
      <c r="I166" s="25"/>
      <c r="J166" s="25"/>
      <c r="K166" s="25"/>
      <c r="N166" s="25"/>
      <c r="O166" s="25"/>
      <c r="P166" s="25"/>
    </row>
    <row r="167" spans="1:16" x14ac:dyDescent="0.25">
      <c r="A167" s="26">
        <v>7743426.0063622054</v>
      </c>
      <c r="B167" s="26">
        <v>8593922.2325210888</v>
      </c>
      <c r="C167" s="26"/>
      <c r="D167" s="26">
        <v>8396681.5160364341</v>
      </c>
      <c r="E167" s="26">
        <v>8818743.5302331261</v>
      </c>
      <c r="I167" s="25"/>
      <c r="J167" s="25"/>
      <c r="K167" s="25"/>
      <c r="N167" s="25"/>
      <c r="O167" s="25"/>
      <c r="P167" s="25"/>
    </row>
    <row r="168" spans="1:16" x14ac:dyDescent="0.25">
      <c r="A168" s="26">
        <v>7584608.3389717164</v>
      </c>
      <c r="B168" s="26">
        <v>8499904.7232973091</v>
      </c>
      <c r="C168" s="26"/>
      <c r="D168" s="26">
        <v>8299699.8445262136</v>
      </c>
      <c r="E168" s="26">
        <v>8750662.8301797267</v>
      </c>
      <c r="I168" s="25"/>
      <c r="J168" s="25"/>
      <c r="K168" s="25"/>
      <c r="N168" s="25"/>
      <c r="O168" s="25"/>
      <c r="P168" s="25"/>
    </row>
    <row r="169" spans="1:16" x14ac:dyDescent="0.25">
      <c r="A169" s="26">
        <v>7415774.9573462065</v>
      </c>
      <c r="B169" s="26">
        <v>8397480.8713815771</v>
      </c>
      <c r="C169" s="26"/>
      <c r="D169" s="26">
        <v>8198609.5004198849</v>
      </c>
      <c r="E169" s="26">
        <v>8678644.8750873487</v>
      </c>
      <c r="I169" s="25"/>
      <c r="J169" s="25"/>
      <c r="K169" s="25"/>
      <c r="N169" s="25"/>
      <c r="O169" s="25"/>
      <c r="P169" s="25"/>
    </row>
    <row r="170" spans="1:16" x14ac:dyDescent="0.25">
      <c r="A170" s="26">
        <v>7236239.045628855</v>
      </c>
      <c r="B170" s="26">
        <v>8285878.350600916</v>
      </c>
      <c r="C170" s="26"/>
      <c r="D170" s="26">
        <v>8092601.4795794562</v>
      </c>
      <c r="E170" s="26">
        <v>8602012.4408403281</v>
      </c>
      <c r="I170" s="25"/>
      <c r="J170" s="25"/>
      <c r="K170" s="25"/>
      <c r="N170" s="25"/>
      <c r="O170" s="25"/>
      <c r="P170" s="25"/>
    </row>
    <row r="171" spans="1:16" x14ac:dyDescent="0.25">
      <c r="A171" s="26">
        <v>7045129.9724337971</v>
      </c>
      <c r="B171" s="26">
        <v>8164324.5151976012</v>
      </c>
      <c r="C171" s="26"/>
      <c r="D171" s="26">
        <v>7980357.097057689</v>
      </c>
      <c r="E171" s="26">
        <v>8519691.1817814857</v>
      </c>
      <c r="I171" s="25"/>
      <c r="J171" s="25"/>
      <c r="K171" s="25"/>
      <c r="N171" s="25"/>
      <c r="O171" s="25"/>
      <c r="P171" s="25"/>
    </row>
    <row r="172" spans="1:16" x14ac:dyDescent="0.25">
      <c r="A172" s="26">
        <v>6841596.1675301846</v>
      </c>
      <c r="B172" s="26">
        <v>8031572.598580488</v>
      </c>
      <c r="C172" s="26"/>
      <c r="D172" s="26">
        <v>7860013.3120340593</v>
      </c>
      <c r="E172" s="26">
        <v>8430319.6212845985</v>
      </c>
      <c r="I172" s="25"/>
      <c r="J172" s="25"/>
      <c r="K172" s="25"/>
      <c r="N172" s="25"/>
      <c r="O172" s="25"/>
      <c r="P172" s="25"/>
    </row>
    <row r="173" spans="1:16" x14ac:dyDescent="0.25">
      <c r="A173" s="26">
        <v>6624991.2328661792</v>
      </c>
      <c r="B173" s="26">
        <v>7886522.3974501248</v>
      </c>
      <c r="C173" s="26"/>
      <c r="D173" s="26">
        <v>7729930.0917198956</v>
      </c>
      <c r="E173" s="26">
        <v>8332359.3072852716</v>
      </c>
      <c r="I173" s="25"/>
      <c r="J173" s="25"/>
      <c r="K173" s="25"/>
      <c r="N173" s="25"/>
      <c r="O173" s="25"/>
      <c r="P173" s="25"/>
    </row>
    <row r="174" spans="1:16" x14ac:dyDescent="0.25">
      <c r="A174" s="26">
        <v>6395170.2869980512</v>
      </c>
      <c r="B174" s="26">
        <v>7728318.7581572756</v>
      </c>
      <c r="C174" s="26"/>
      <c r="D174" s="26">
        <v>7589322.6633515107</v>
      </c>
      <c r="E174" s="26">
        <v>8224955.1958143646</v>
      </c>
      <c r="I174" s="25"/>
      <c r="J174" s="25"/>
      <c r="K174" s="25"/>
      <c r="N174" s="25"/>
      <c r="O174" s="25"/>
      <c r="P174" s="25"/>
    </row>
    <row r="175" spans="1:16" x14ac:dyDescent="0.25">
      <c r="A175" s="26">
        <v>6152793.3331208248</v>
      </c>
      <c r="B175" s="26">
        <v>7556363.6657882761</v>
      </c>
      <c r="C175" s="26"/>
      <c r="D175" s="26">
        <v>7438143.3558975486</v>
      </c>
      <c r="E175" s="26">
        <v>8107667.3347220514</v>
      </c>
      <c r="I175" s="25"/>
      <c r="J175" s="25"/>
      <c r="K175" s="25"/>
      <c r="N175" s="25"/>
      <c r="O175" s="25"/>
      <c r="P175" s="25"/>
    </row>
    <row r="176" spans="1:16" x14ac:dyDescent="0.25">
      <c r="A176" s="26">
        <v>5898929.0801962595</v>
      </c>
      <c r="B176" s="26">
        <v>7370325.9923365694</v>
      </c>
      <c r="C176" s="26"/>
      <c r="D176" s="26">
        <v>7276884.4079416897</v>
      </c>
      <c r="E176" s="26">
        <v>7980539.1109136092</v>
      </c>
      <c r="I176" s="25"/>
      <c r="J176" s="25"/>
      <c r="K176" s="25"/>
      <c r="N176" s="25"/>
      <c r="O176" s="25"/>
      <c r="P176" s="25"/>
    </row>
    <row r="177" spans="1:16" x14ac:dyDescent="0.25">
      <c r="A177" s="26">
        <v>5635010.9931482784</v>
      </c>
      <c r="B177" s="26">
        <v>7170147.938384708</v>
      </c>
      <c r="C177" s="26"/>
      <c r="D177" s="26">
        <v>7106750.8504840136</v>
      </c>
      <c r="E177" s="26">
        <v>7843832.4759436594</v>
      </c>
      <c r="I177" s="25"/>
      <c r="J177" s="25"/>
      <c r="K177" s="25"/>
      <c r="N177" s="25"/>
      <c r="O177" s="25"/>
      <c r="P177" s="25"/>
    </row>
    <row r="178" spans="1:16" x14ac:dyDescent="0.25">
      <c r="A178" s="26">
        <v>5362332.8111898331</v>
      </c>
      <c r="B178" s="26">
        <v>6955617.1120682377</v>
      </c>
      <c r="C178" s="26"/>
      <c r="D178" s="26">
        <v>6928371.4041368645</v>
      </c>
      <c r="E178" s="26">
        <v>7697701.8769168286</v>
      </c>
      <c r="I178" s="25"/>
      <c r="J178" s="25"/>
      <c r="K178" s="25"/>
      <c r="N178" s="25"/>
      <c r="O178" s="25"/>
      <c r="P178" s="25"/>
    </row>
    <row r="179" spans="1:16" x14ac:dyDescent="0.25">
      <c r="A179" s="26">
        <v>5081614.6885240451</v>
      </c>
      <c r="B179" s="26">
        <v>6726220.8597122272</v>
      </c>
      <c r="C179" s="26"/>
      <c r="D179" s="26">
        <v>6741513.2273672931</v>
      </c>
      <c r="E179" s="26">
        <v>7541438.5288154166</v>
      </c>
      <c r="I179" s="25"/>
      <c r="J179" s="25"/>
      <c r="K179" s="25"/>
      <c r="N179" s="25"/>
      <c r="O179" s="25"/>
      <c r="P179" s="25"/>
    </row>
    <row r="180" spans="1:16" x14ac:dyDescent="0.25">
      <c r="A180" s="26">
        <v>4793385.5033909613</v>
      </c>
      <c r="B180" s="26">
        <v>6481117.3715843139</v>
      </c>
      <c r="C180" s="26"/>
      <c r="D180" s="26">
        <v>6544795.8713927157</v>
      </c>
      <c r="E180" s="26">
        <v>7373566.1071639862</v>
      </c>
      <c r="I180" s="25"/>
      <c r="J180" s="25"/>
      <c r="K180" s="25"/>
      <c r="N180" s="25"/>
      <c r="O180" s="25"/>
      <c r="P180" s="25"/>
    </row>
    <row r="181" spans="1:16" x14ac:dyDescent="0.25">
      <c r="A181" s="26">
        <v>4497969.1548169767</v>
      </c>
      <c r="B181" s="26">
        <v>6219345.0409460235</v>
      </c>
      <c r="C181" s="26"/>
      <c r="D181" s="26">
        <v>6335493.2994255768</v>
      </c>
      <c r="E181" s="26">
        <v>7191807.7026223941</v>
      </c>
      <c r="I181" s="25"/>
      <c r="J181" s="25"/>
      <c r="K181" s="25"/>
      <c r="N181" s="25"/>
      <c r="O181" s="25"/>
      <c r="P181" s="25"/>
    </row>
    <row r="182" spans="1:16" x14ac:dyDescent="0.25">
      <c r="A182" s="26">
        <v>4195795.5869963719</v>
      </c>
      <c r="B182" s="26">
        <v>5939785.4813554995</v>
      </c>
      <c r="C182" s="26"/>
      <c r="D182" s="26">
        <v>6111153.4816929176</v>
      </c>
      <c r="E182" s="26">
        <v>6993457.6461840682</v>
      </c>
      <c r="I182" s="25"/>
      <c r="J182" s="25"/>
      <c r="K182" s="25"/>
      <c r="N182" s="25"/>
      <c r="O182" s="25"/>
      <c r="P182" s="25"/>
    </row>
    <row r="183" spans="1:16" x14ac:dyDescent="0.25">
      <c r="A183" s="26">
        <v>3888117.8966019279</v>
      </c>
      <c r="B183" s="26">
        <v>5642142.8308847751</v>
      </c>
      <c r="C183" s="26"/>
      <c r="D183" s="26">
        <v>5869824.0307008643</v>
      </c>
      <c r="E183" s="26">
        <v>6776031.047964206</v>
      </c>
      <c r="I183" s="25"/>
      <c r="J183" s="25"/>
      <c r="K183" s="25"/>
      <c r="N183" s="25"/>
      <c r="O183" s="25"/>
      <c r="P183" s="25"/>
    </row>
    <row r="184" spans="1:16" x14ac:dyDescent="0.25">
      <c r="A184" s="26">
        <v>3576796.2966210116</v>
      </c>
      <c r="B184" s="26">
        <v>5327424.1037780223</v>
      </c>
      <c r="C184" s="26"/>
      <c r="D184" s="26">
        <v>5610729.9979857281</v>
      </c>
      <c r="E184" s="26">
        <v>6537989.0772492234</v>
      </c>
      <c r="I184" s="25"/>
      <c r="J184" s="25"/>
      <c r="K184" s="25"/>
      <c r="N184" s="25"/>
      <c r="O184" s="25"/>
      <c r="P184" s="25"/>
    </row>
    <row r="185" spans="1:16" x14ac:dyDescent="0.25">
      <c r="A185" s="26">
        <v>3264649.2838148959</v>
      </c>
      <c r="B185" s="26">
        <v>4997976.1972003896</v>
      </c>
      <c r="C185" s="26"/>
      <c r="D185" s="26">
        <v>5334569.8674848704</v>
      </c>
      <c r="E185" s="26">
        <v>6278823.1902270643</v>
      </c>
      <c r="I185" s="25"/>
      <c r="J185" s="25"/>
      <c r="K185" s="25"/>
      <c r="N185" s="25"/>
      <c r="O185" s="25"/>
      <c r="P185" s="25"/>
    </row>
    <row r="186" spans="1:16" x14ac:dyDescent="0.25">
      <c r="A186" s="26">
        <v>2955715.5220874925</v>
      </c>
      <c r="B186" s="26">
        <v>4656914.3015034348</v>
      </c>
      <c r="C186" s="26"/>
      <c r="D186" s="26">
        <v>5043195.661322847</v>
      </c>
      <c r="E186" s="26">
        <v>5999289.9817981552</v>
      </c>
      <c r="I186" s="25"/>
      <c r="J186" s="25"/>
      <c r="K186" s="25"/>
      <c r="N186" s="25"/>
      <c r="O186" s="25"/>
      <c r="P186" s="25"/>
    </row>
    <row r="187" spans="1:16" x14ac:dyDescent="0.25">
      <c r="A187" s="26">
        <v>2654173.4245241266</v>
      </c>
      <c r="B187" s="26">
        <v>4307971.7128917826</v>
      </c>
      <c r="C187" s="26"/>
      <c r="D187" s="26">
        <v>4739292.6907715322</v>
      </c>
      <c r="E187" s="26">
        <v>5700825.3052036976</v>
      </c>
      <c r="I187" s="25"/>
      <c r="J187" s="25"/>
      <c r="K187" s="25"/>
      <c r="N187" s="25"/>
      <c r="O187" s="25"/>
      <c r="P187" s="25"/>
    </row>
    <row r="188" spans="1:16" x14ac:dyDescent="0.25">
      <c r="A188" s="26">
        <v>2363567.9762729802</v>
      </c>
      <c r="B188" s="26">
        <v>3954933.4310203013</v>
      </c>
      <c r="C188" s="26"/>
      <c r="D188" s="26">
        <v>4425456.7287886413</v>
      </c>
      <c r="E188" s="26">
        <v>5384942.5750423614</v>
      </c>
      <c r="I188" s="25"/>
      <c r="J188" s="25"/>
      <c r="K188" s="25"/>
      <c r="N188" s="25"/>
      <c r="O188" s="25"/>
      <c r="P188" s="25"/>
    </row>
    <row r="189" spans="1:16" x14ac:dyDescent="0.25">
      <c r="A189" s="26">
        <v>2086321.4526561596</v>
      </c>
      <c r="B189" s="26">
        <v>3600887.7902753637</v>
      </c>
      <c r="C189" s="26"/>
      <c r="D189" s="26">
        <v>4103681.7700384189</v>
      </c>
      <c r="E189" s="26">
        <v>5052799.3170137489</v>
      </c>
      <c r="I189" s="25"/>
      <c r="J189" s="25"/>
      <c r="K189" s="25"/>
      <c r="N189" s="25"/>
      <c r="O189" s="25"/>
      <c r="P189" s="25"/>
    </row>
    <row r="190" spans="1:16" x14ac:dyDescent="0.25">
      <c r="A190" s="26">
        <v>1824049.9828427539</v>
      </c>
      <c r="B190" s="26">
        <v>3248432.8933632113</v>
      </c>
      <c r="C190" s="26"/>
      <c r="D190" s="26">
        <v>3775469.3020707467</v>
      </c>
      <c r="E190" s="26">
        <v>4705116.1960100327</v>
      </c>
      <c r="I190" s="25"/>
      <c r="J190" s="25"/>
      <c r="K190" s="25"/>
      <c r="N190" s="25"/>
      <c r="O190" s="25"/>
      <c r="P190" s="25"/>
    </row>
    <row r="191" spans="1:16" x14ac:dyDescent="0.25">
      <c r="A191" s="26">
        <v>1577876.1971582959</v>
      </c>
      <c r="B191" s="26">
        <v>2900038.4655500068</v>
      </c>
      <c r="C191" s="26"/>
      <c r="D191" s="26">
        <v>3442359.6455490445</v>
      </c>
      <c r="E191" s="26">
        <v>4342775.1977552995</v>
      </c>
      <c r="I191" s="25"/>
      <c r="J191" s="25"/>
      <c r="K191" s="25"/>
      <c r="N191" s="25"/>
      <c r="O191" s="25"/>
      <c r="P191" s="25"/>
    </row>
    <row r="192" spans="1:16" x14ac:dyDescent="0.25">
      <c r="A192" s="26">
        <v>1348752.7945689396</v>
      </c>
      <c r="B192" s="26">
        <v>2558355.9335389049</v>
      </c>
      <c r="C192" s="26"/>
      <c r="D192" s="26">
        <v>3106350.9205470025</v>
      </c>
      <c r="E192" s="26">
        <v>3967298.8541573766</v>
      </c>
      <c r="I192" s="25"/>
      <c r="J192" s="25"/>
      <c r="K192" s="25"/>
      <c r="N192" s="25"/>
      <c r="O192" s="25"/>
      <c r="P192" s="25"/>
    </row>
    <row r="193" spans="1:16" x14ac:dyDescent="0.25">
      <c r="A193" s="26">
        <v>1137956.2203057599</v>
      </c>
      <c r="B193" s="26">
        <v>2226946.505908275</v>
      </c>
      <c r="C193" s="26"/>
      <c r="D193" s="26">
        <v>2769498.2267228854</v>
      </c>
      <c r="E193" s="26">
        <v>3581994.7894416121</v>
      </c>
      <c r="I193" s="25"/>
      <c r="J193" s="25"/>
      <c r="K193" s="25"/>
      <c r="N193" s="25"/>
      <c r="O193" s="25"/>
      <c r="P193" s="25"/>
    </row>
    <row r="194" spans="1:16" x14ac:dyDescent="0.25">
      <c r="A194" s="26">
        <v>946973.02785184421</v>
      </c>
      <c r="B194" s="26">
        <v>1910319.2516982364</v>
      </c>
      <c r="C194" s="26"/>
      <c r="D194" s="26">
        <v>2436659.9298353293</v>
      </c>
      <c r="E194" s="26">
        <v>3192023.0167151038</v>
      </c>
      <c r="I194" s="25"/>
      <c r="J194" s="25"/>
      <c r="K194" s="25"/>
      <c r="N194" s="25"/>
      <c r="O194" s="25"/>
      <c r="P194" s="25"/>
    </row>
    <row r="195" spans="1:16" x14ac:dyDescent="0.25">
      <c r="A195" s="26">
        <v>777048.18773410923</v>
      </c>
      <c r="B195" s="26">
        <v>1613360.1240217455</v>
      </c>
      <c r="C195" s="26"/>
      <c r="D195" s="26">
        <v>2113436.9901426733</v>
      </c>
      <c r="E195" s="26">
        <v>2803936.8583428813</v>
      </c>
      <c r="I195" s="25"/>
      <c r="J195" s="25"/>
      <c r="K195" s="25"/>
      <c r="N195" s="25"/>
      <c r="O195" s="25"/>
      <c r="P195" s="25"/>
    </row>
    <row r="196" spans="1:16" x14ac:dyDescent="0.25">
      <c r="A196" s="26">
        <v>628756.31158693181</v>
      </c>
      <c r="B196" s="26">
        <v>1340411.8582397467</v>
      </c>
      <c r="C196" s="26"/>
      <c r="D196" s="26">
        <v>1805403.5488293786</v>
      </c>
      <c r="E196" s="26">
        <v>2424956.7525692577</v>
      </c>
      <c r="I196" s="25"/>
      <c r="J196" s="25"/>
      <c r="K196" s="25"/>
      <c r="N196" s="25"/>
      <c r="O196" s="25"/>
      <c r="P196" s="25"/>
    </row>
    <row r="197" spans="1:16" x14ac:dyDescent="0.25">
      <c r="A197" s="26">
        <v>501408.00823811471</v>
      </c>
      <c r="B197" s="26">
        <v>1094902.0222845548</v>
      </c>
      <c r="C197" s="26"/>
      <c r="D197" s="26">
        <v>1517712.4933234171</v>
      </c>
      <c r="E197" s="26">
        <v>2062207.4719524225</v>
      </c>
      <c r="I197" s="25"/>
      <c r="J197" s="25"/>
      <c r="K197" s="25"/>
      <c r="N197" s="25"/>
      <c r="O197" s="25"/>
      <c r="P197" s="25"/>
    </row>
    <row r="198" spans="1:16" x14ac:dyDescent="0.25">
      <c r="A198" s="26">
        <v>393740.66662914434</v>
      </c>
      <c r="B198" s="26">
        <v>878845.00622714357</v>
      </c>
      <c r="C198" s="26"/>
      <c r="D198" s="26">
        <v>1254359.0214819377</v>
      </c>
      <c r="E198" s="26">
        <v>1722190.7039769071</v>
      </c>
      <c r="I198" s="25"/>
      <c r="J198" s="25"/>
      <c r="K198" s="25"/>
      <c r="N198" s="25"/>
      <c r="O198" s="25"/>
      <c r="P198" s="25"/>
    </row>
    <row r="199" spans="1:16" x14ac:dyDescent="0.25">
      <c r="A199" s="26">
        <v>304420.59640432295</v>
      </c>
      <c r="B199" s="26">
        <v>692626.53785767406</v>
      </c>
      <c r="C199" s="26"/>
      <c r="D199" s="26">
        <v>1018225.9356879629</v>
      </c>
      <c r="E199" s="26">
        <v>1410215.8579514902</v>
      </c>
      <c r="I199" s="25"/>
      <c r="J199" s="25"/>
      <c r="K199" s="25"/>
      <c r="N199" s="25"/>
      <c r="O199" s="25"/>
      <c r="P199" s="25"/>
    </row>
    <row r="200" spans="1:16" x14ac:dyDescent="0.25">
      <c r="A200" s="26">
        <v>231639.72021597743</v>
      </c>
      <c r="B200" s="26">
        <v>535365.68243708916</v>
      </c>
      <c r="C200" s="26"/>
      <c r="D200" s="26">
        <v>809917.27376491949</v>
      </c>
      <c r="E200" s="26">
        <v>1130245.7036723809</v>
      </c>
      <c r="I200" s="25"/>
      <c r="J200" s="25"/>
      <c r="K200" s="25"/>
      <c r="N200" s="25"/>
      <c r="O200" s="25"/>
      <c r="P200" s="25"/>
    </row>
    <row r="201" spans="1:16" x14ac:dyDescent="0.25">
      <c r="A201" s="26">
        <v>173312.83866559432</v>
      </c>
      <c r="B201" s="26">
        <v>405186.16309568653</v>
      </c>
      <c r="C201" s="26"/>
      <c r="D201" s="26">
        <v>629986.052225305</v>
      </c>
      <c r="E201" s="26">
        <v>884507.68277993193</v>
      </c>
      <c r="I201" s="25"/>
      <c r="J201" s="25"/>
      <c r="K201" s="25"/>
      <c r="N201" s="25"/>
      <c r="O201" s="25"/>
      <c r="P201" s="25"/>
    </row>
    <row r="202" spans="1:16" x14ac:dyDescent="0.25">
      <c r="A202" s="26">
        <v>127116.30151928014</v>
      </c>
      <c r="B202" s="26">
        <v>299505.50803706952</v>
      </c>
      <c r="C202" s="26"/>
      <c r="D202" s="26">
        <v>477743.62284453778</v>
      </c>
      <c r="E202" s="26">
        <v>673526.06520643469</v>
      </c>
      <c r="I202" s="25"/>
      <c r="J202" s="25"/>
      <c r="K202" s="25"/>
      <c r="N202" s="25"/>
      <c r="O202" s="25"/>
      <c r="P202" s="25"/>
    </row>
    <row r="203" spans="1:16" x14ac:dyDescent="0.25">
      <c r="A203" s="26">
        <v>90828.410924571232</v>
      </c>
      <c r="B203" s="26">
        <v>215119.8311476252</v>
      </c>
      <c r="C203" s="26"/>
      <c r="D203" s="26">
        <v>351351.76998478686</v>
      </c>
      <c r="E203" s="26">
        <v>496152.97593432013</v>
      </c>
      <c r="I203" s="25"/>
      <c r="J203" s="25"/>
      <c r="K203" s="25"/>
      <c r="N203" s="25"/>
      <c r="O203" s="25"/>
      <c r="P203" s="25"/>
    </row>
    <row r="204" spans="1:16" x14ac:dyDescent="0.25">
      <c r="A204" s="26">
        <v>62556.251456079954</v>
      </c>
      <c r="B204" s="26">
        <v>148469.25386315648</v>
      </c>
      <c r="C204" s="26"/>
      <c r="D204" s="26">
        <v>247622.18693217824</v>
      </c>
      <c r="E204" s="26">
        <v>349673.73284923082</v>
      </c>
      <c r="I204" s="25"/>
      <c r="J204" s="25"/>
      <c r="K204" s="25"/>
      <c r="N204" s="25"/>
      <c r="O204" s="25"/>
      <c r="P204" s="25"/>
    </row>
    <row r="205" spans="1:16" x14ac:dyDescent="0.25">
      <c r="A205" s="26">
        <v>40545.20881874366</v>
      </c>
      <c r="B205" s="26">
        <v>96228.862198866234</v>
      </c>
      <c r="C205" s="26"/>
      <c r="D205" s="26">
        <v>163178.06874456682</v>
      </c>
      <c r="E205" s="26">
        <v>230427.99647298612</v>
      </c>
      <c r="I205" s="25"/>
      <c r="J205" s="25"/>
      <c r="K205" s="25"/>
      <c r="N205" s="25"/>
      <c r="O205" s="25"/>
      <c r="P205" s="25"/>
    </row>
    <row r="206" spans="1:16" x14ac:dyDescent="0.25">
      <c r="A206" s="26">
        <v>23476.081358140767</v>
      </c>
      <c r="B206" s="26">
        <v>55717.47350176554</v>
      </c>
      <c r="C206" s="26"/>
      <c r="D206" s="26">
        <v>95641.929652565494</v>
      </c>
      <c r="E206" s="26">
        <v>135058.45729274661</v>
      </c>
      <c r="I206" s="25"/>
      <c r="J206" s="25"/>
      <c r="K206" s="25"/>
      <c r="N206" s="25"/>
      <c r="O206" s="25"/>
      <c r="P206" s="25"/>
    </row>
    <row r="207" spans="1:16" x14ac:dyDescent="0.25">
      <c r="A207" s="26">
        <v>10775.521343386612</v>
      </c>
      <c r="B207" s="26">
        <v>25574.320337310382</v>
      </c>
      <c r="C207" s="26"/>
      <c r="D207" s="26">
        <v>44259.259366021201</v>
      </c>
      <c r="E207" s="26">
        <v>62499.651696791414</v>
      </c>
      <c r="I207" s="25"/>
      <c r="J207" s="25"/>
      <c r="K207" s="25"/>
      <c r="N207" s="25"/>
      <c r="O207" s="25"/>
      <c r="P207" s="25"/>
    </row>
    <row r="208" spans="1:16" x14ac:dyDescent="0.25">
      <c r="A208" s="26">
        <v>2746.1416143620781</v>
      </c>
      <c r="B208" s="26">
        <v>6517.6155379635511</v>
      </c>
      <c r="C208" s="26"/>
      <c r="D208" s="26">
        <v>11332.140768076069</v>
      </c>
      <c r="E208" s="26">
        <v>16002.410820446477</v>
      </c>
      <c r="I208" s="25"/>
      <c r="J208" s="25"/>
      <c r="K208" s="25"/>
      <c r="N208" s="25"/>
      <c r="O208" s="25"/>
      <c r="P208" s="25"/>
    </row>
    <row r="209" spans="9:16" x14ac:dyDescent="0.25">
      <c r="I209" s="25"/>
      <c r="J209" s="25"/>
      <c r="K209" s="25"/>
      <c r="N209" s="25"/>
      <c r="O209" s="25"/>
      <c r="P209" s="25"/>
    </row>
    <row r="210" spans="9:16" x14ac:dyDescent="0.25">
      <c r="N210" s="25"/>
      <c r="O210" s="25"/>
      <c r="P210" s="25"/>
    </row>
    <row r="211" spans="9:16" x14ac:dyDescent="0.25">
      <c r="N211" s="25"/>
      <c r="O211" s="25"/>
      <c r="P211" s="25"/>
    </row>
    <row r="212" spans="9:16" x14ac:dyDescent="0.25">
      <c r="N212" s="25"/>
      <c r="O212" s="25"/>
      <c r="P212" s="25"/>
    </row>
    <row r="213" spans="9:16" x14ac:dyDescent="0.25">
      <c r="N213" s="25"/>
      <c r="O213" s="25"/>
      <c r="P213" s="25"/>
    </row>
    <row r="214" spans="9:16" x14ac:dyDescent="0.25">
      <c r="N214" s="25"/>
      <c r="O214" s="25"/>
      <c r="P214" s="25"/>
    </row>
    <row r="215" spans="9:16" x14ac:dyDescent="0.25">
      <c r="N215" s="25"/>
      <c r="O215" s="25"/>
      <c r="P215" s="25"/>
    </row>
    <row r="216" spans="9:16" x14ac:dyDescent="0.25">
      <c r="N216" s="25"/>
      <c r="O216" s="25"/>
      <c r="P216" s="25"/>
    </row>
    <row r="217" spans="9:16" x14ac:dyDescent="0.25">
      <c r="N217" s="25"/>
      <c r="O217" s="25"/>
      <c r="P217" s="25"/>
    </row>
    <row r="218" spans="9:16" x14ac:dyDescent="0.25">
      <c r="N218" s="25"/>
      <c r="O218" s="25"/>
      <c r="P218" s="25"/>
    </row>
    <row r="219" spans="9:16" x14ac:dyDescent="0.25">
      <c r="N219" s="25"/>
      <c r="O219" s="25"/>
      <c r="P219" s="25"/>
    </row>
  </sheetData>
  <mergeCells count="13">
    <mergeCell ref="A1:B1"/>
    <mergeCell ref="J3:K3"/>
    <mergeCell ref="A2:B2"/>
    <mergeCell ref="A3:B3"/>
    <mergeCell ref="P3:R3"/>
    <mergeCell ref="D1:F1"/>
    <mergeCell ref="A108:B108"/>
    <mergeCell ref="D108:E108"/>
    <mergeCell ref="A107:E107"/>
    <mergeCell ref="AM2:AN3"/>
    <mergeCell ref="V3:Y3"/>
    <mergeCell ref="AH3:AJ3"/>
    <mergeCell ref="AC3:A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zoomScale="70" zoomScaleNormal="70" workbookViewId="0">
      <selection activeCell="W6" sqref="W6:Y7"/>
    </sheetView>
  </sheetViews>
  <sheetFormatPr defaultRowHeight="15" x14ac:dyDescent="0.25"/>
  <cols>
    <col min="2" max="4" width="14.7109375" customWidth="1"/>
    <col min="6" max="8" width="14.7109375" customWidth="1"/>
    <col min="10" max="12" width="14.7109375" customWidth="1"/>
    <col min="13" max="13" width="10.85546875" customWidth="1"/>
    <col min="15" max="17" width="14.7109375" customWidth="1"/>
    <col min="19" max="21" width="14.7109375" customWidth="1"/>
    <col min="23" max="25" width="14.7109375" customWidth="1"/>
  </cols>
  <sheetData>
    <row r="1" spans="1:25" ht="36" customHeight="1" x14ac:dyDescent="0.25">
      <c r="A1" s="41" t="s">
        <v>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30.75" customHeight="1" x14ac:dyDescent="0.25">
      <c r="A2" s="42" t="s">
        <v>62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  <c r="N2" s="42" t="s">
        <v>63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4"/>
    </row>
    <row r="3" spans="1:25" x14ac:dyDescent="0.25">
      <c r="A3" s="16"/>
      <c r="B3" s="45" t="s">
        <v>64</v>
      </c>
      <c r="C3" s="46"/>
      <c r="D3" s="47"/>
      <c r="E3" s="16"/>
      <c r="F3" s="45" t="s">
        <v>65</v>
      </c>
      <c r="G3" s="46"/>
      <c r="H3" s="47"/>
      <c r="I3" s="16"/>
      <c r="J3" s="45" t="s">
        <v>8</v>
      </c>
      <c r="K3" s="46"/>
      <c r="L3" s="47"/>
      <c r="N3" s="16"/>
      <c r="O3" s="45" t="s">
        <v>64</v>
      </c>
      <c r="P3" s="46"/>
      <c r="Q3" s="47"/>
      <c r="R3" s="16"/>
      <c r="S3" s="45" t="s">
        <v>65</v>
      </c>
      <c r="T3" s="46"/>
      <c r="U3" s="47"/>
      <c r="V3" s="16"/>
      <c r="W3" s="45" t="s">
        <v>8</v>
      </c>
      <c r="X3" s="46"/>
      <c r="Y3" s="47"/>
    </row>
    <row r="4" spans="1:25" x14ac:dyDescent="0.25">
      <c r="A4" s="8"/>
      <c r="B4" s="48"/>
      <c r="C4" s="49"/>
      <c r="D4" s="50"/>
      <c r="E4" s="8"/>
      <c r="F4" s="48"/>
      <c r="G4" s="49"/>
      <c r="H4" s="50"/>
      <c r="I4" s="8"/>
      <c r="J4" s="48"/>
      <c r="K4" s="49"/>
      <c r="L4" s="50"/>
      <c r="N4" s="8"/>
      <c r="O4" s="48"/>
      <c r="P4" s="49"/>
      <c r="Q4" s="50"/>
      <c r="R4" s="8"/>
      <c r="S4" s="48"/>
      <c r="T4" s="49"/>
      <c r="U4" s="50"/>
      <c r="V4" s="8"/>
      <c r="W4" s="48"/>
      <c r="X4" s="49"/>
      <c r="Y4" s="50"/>
    </row>
    <row r="5" spans="1:25" ht="16.5" customHeight="1" x14ac:dyDescent="0.25">
      <c r="A5" s="8"/>
      <c r="B5" s="51"/>
      <c r="C5" s="52"/>
      <c r="D5" s="53"/>
      <c r="E5" s="8"/>
      <c r="F5" s="51"/>
      <c r="G5" s="52"/>
      <c r="H5" s="53"/>
      <c r="I5" s="8"/>
      <c r="J5" s="51"/>
      <c r="K5" s="52"/>
      <c r="L5" s="53"/>
      <c r="N5" s="8"/>
      <c r="O5" s="51"/>
      <c r="P5" s="52"/>
      <c r="Q5" s="53"/>
      <c r="R5" s="8"/>
      <c r="S5" s="51"/>
      <c r="T5" s="52"/>
      <c r="U5" s="53"/>
      <c r="V5" s="8"/>
      <c r="W5" s="51"/>
      <c r="X5" s="52"/>
      <c r="Y5" s="53"/>
    </row>
    <row r="6" spans="1:25" ht="13.5" customHeight="1" x14ac:dyDescent="0.25">
      <c r="A6" s="8"/>
      <c r="B6" s="65" t="s">
        <v>7</v>
      </c>
      <c r="C6" s="65" t="s">
        <v>6</v>
      </c>
      <c r="D6" s="65" t="s">
        <v>5</v>
      </c>
      <c r="E6" s="8"/>
      <c r="F6" s="65" t="s">
        <v>7</v>
      </c>
      <c r="G6" s="65" t="s">
        <v>6</v>
      </c>
      <c r="H6" s="65" t="s">
        <v>5</v>
      </c>
      <c r="I6" s="8"/>
      <c r="J6" s="65" t="s">
        <v>7</v>
      </c>
      <c r="K6" s="65" t="s">
        <v>6</v>
      </c>
      <c r="L6" s="65" t="s">
        <v>5</v>
      </c>
      <c r="N6" s="8"/>
      <c r="O6" s="65" t="s">
        <v>7</v>
      </c>
      <c r="P6" s="65" t="s">
        <v>6</v>
      </c>
      <c r="Q6" s="67" t="s">
        <v>5</v>
      </c>
      <c r="R6" s="8"/>
      <c r="S6" s="65" t="s">
        <v>7</v>
      </c>
      <c r="T6" s="65" t="s">
        <v>6</v>
      </c>
      <c r="U6" s="69" t="s">
        <v>5</v>
      </c>
      <c r="V6" s="8"/>
      <c r="W6" s="65" t="s">
        <v>7</v>
      </c>
      <c r="X6" s="65" t="s">
        <v>6</v>
      </c>
      <c r="Y6" s="69" t="s">
        <v>5</v>
      </c>
    </row>
    <row r="7" spans="1:25" x14ac:dyDescent="0.25">
      <c r="A7" s="54" t="s">
        <v>0</v>
      </c>
      <c r="B7" s="66"/>
      <c r="C7" s="66"/>
      <c r="D7" s="66"/>
      <c r="E7" s="54" t="s">
        <v>0</v>
      </c>
      <c r="F7" s="66"/>
      <c r="G7" s="66"/>
      <c r="H7" s="66"/>
      <c r="I7" s="54" t="s">
        <v>0</v>
      </c>
      <c r="J7" s="66"/>
      <c r="K7" s="66"/>
      <c r="L7" s="66"/>
      <c r="N7" s="54" t="s">
        <v>0</v>
      </c>
      <c r="O7" s="68"/>
      <c r="P7" s="68"/>
      <c r="Q7" s="67"/>
      <c r="R7" s="54" t="s">
        <v>0</v>
      </c>
      <c r="S7" s="66"/>
      <c r="T7" s="66"/>
      <c r="U7" s="70"/>
      <c r="V7" s="54" t="s">
        <v>0</v>
      </c>
      <c r="W7" s="66"/>
      <c r="X7" s="66"/>
      <c r="Y7" s="70"/>
    </row>
    <row r="8" spans="1:25" ht="17.100000000000001" customHeight="1" x14ac:dyDescent="0.25">
      <c r="A8" s="55">
        <v>20</v>
      </c>
      <c r="B8" s="15">
        <f>(10*'Net Single Premiums'!$G$1)*(('Net Single Premiums'!S35*'Net Single Premiums'!Y25)/'Net Single Premiums'!AC25)</f>
        <v>2389.0116280044899</v>
      </c>
      <c r="C8" s="15">
        <f>(10*'Net Single Premiums'!$G$1)*(('Net Single Premiums'!S45*'Net Single Premiums'!Z25)/'Net Single Premiums'!AD25)</f>
        <v>1345.3237226709089</v>
      </c>
      <c r="D8" s="17">
        <f>(10*'Net Single Premiums'!$G$1)*(('Net Single Premiums'!S55*'Net Single Premiums'!AA25)/'Net Single Premiums'!AE25)</f>
        <v>960.21868473310076</v>
      </c>
      <c r="E8" s="59">
        <v>20</v>
      </c>
      <c r="F8" s="15">
        <f>(10*'Net Single Premiums'!$G$1)*(('Net Single Premiums'!S35*'Net Single Premiums'!Y25)/'Net Single Premiums'!AH25)</f>
        <v>2364.3732089973064</v>
      </c>
      <c r="G8" s="15">
        <f>(10*'Net Single Premiums'!$G$1)*(('Net Single Premiums'!S45*'Net Single Premiums'!Z25)/'Net Single Premiums'!AI25)</f>
        <v>1331.4057215341052</v>
      </c>
      <c r="H8" s="17">
        <f>(10*'Net Single Premiums'!$G$1)*(('Net Single Premiums'!S55*'Net Single Premiums'!AA25)/'Net Single Premiums'!AJ25)</f>
        <v>950.22260312351523</v>
      </c>
      <c r="I8" s="62">
        <v>20</v>
      </c>
      <c r="J8" s="9">
        <f>(10*'Net Single Premiums'!$G$1)*(('Net Single Premiums'!S35*'Net Single Premiums'!Y25)/'Net Single Premiums'!V25)</f>
        <v>2335.2533490413025</v>
      </c>
      <c r="K8" s="10">
        <f>(10*'Net Single Premiums'!$G$1)*(('Net Single Premiums'!S45*'Net Single Premiums'!Z25)/'Net Single Premiums'!W25)</f>
        <v>1314.9570019264975</v>
      </c>
      <c r="L8" s="10">
        <f>(10*'Net Single Premiums'!$G$1)*(('Net Single Premiums'!S55*'Net Single Premiums'!AA25)/'Net Single Premiums'!X25)</f>
        <v>938.41009195353593</v>
      </c>
      <c r="N8" s="55">
        <v>20</v>
      </c>
      <c r="O8" s="15">
        <f>(10*'Net Single Premiums'!$G$1)*(('Net Single Premiums'!S35)/('Net Single Premiums'!$AN$14))</f>
        <v>2403.8290073754092</v>
      </c>
      <c r="P8" s="15">
        <f>(10*'Net Single Premiums'!$G$1)*(('Net Single Premiums'!S45)/('Net Single Premiums'!$AN$24))</f>
        <v>1368.1816870233563</v>
      </c>
      <c r="Q8" s="17">
        <f>(10*'Net Single Premiums'!$G$1)*(('Net Single Premiums'!S55)/'Net Single Premiums'!$AN$34)</f>
        <v>1001.2582667056515</v>
      </c>
      <c r="R8" s="59">
        <v>20</v>
      </c>
      <c r="S8" s="10">
        <f>(10*'Net Single Premiums'!$G$1)*(('Net Single Premiums'!S35)/('Net Single Premiums'!$AO$14))</f>
        <v>2379.5761318878976</v>
      </c>
      <c r="T8" s="10">
        <f>(10*'Net Single Premiums'!$G$1)*(('Net Single Premiums'!S45)/('Net Single Premiums'!$AO$24))</f>
        <v>1354.3777350792452</v>
      </c>
      <c r="U8" s="10">
        <f>(10*'Net Single Premiums'!$G$1)*(('Net Single Premiums'!S55)/('Net Single Premiums'!$AO$34))</f>
        <v>991.15630354656332</v>
      </c>
      <c r="V8" s="62">
        <v>20</v>
      </c>
      <c r="W8" s="9">
        <f>(10*'Net Single Premiums'!$G$1)*(('Net Single Premiums'!S35)/('Net Single Premiums'!$AM$14))</f>
        <v>2350.9023262919445</v>
      </c>
      <c r="X8" s="10">
        <f>(10*'Net Single Premiums'!$G$1)*(('Net Single Premiums'!S45)/('Net Single Premiums'!$AM$24))</f>
        <v>1338.057532771476</v>
      </c>
      <c r="Y8" s="10">
        <f>(10*'Net Single Premiums'!$G$1)*(('Net Single Premiums'!S55)/('Net Single Premiums'!$AM$34))</f>
        <v>979.21290624052745</v>
      </c>
    </row>
    <row r="9" spans="1:25" ht="17.100000000000001" customHeight="1" x14ac:dyDescent="0.25">
      <c r="A9" s="56">
        <v>21</v>
      </c>
      <c r="B9" s="10">
        <f>(10*'Net Single Premiums'!$G$1)*(('Net Single Premiums'!S36*'Net Single Premiums'!Y26)/'Net Single Premiums'!AC26)</f>
        <v>2486.5588345219453</v>
      </c>
      <c r="C9" s="10">
        <f>(10*'Net Single Premiums'!$G$1)*(('Net Single Premiums'!S46*'Net Single Premiums'!Z26)/'Net Single Premiums'!AD26)</f>
        <v>1398.264601181256</v>
      </c>
      <c r="D9" s="9">
        <f>(10*'Net Single Premiums'!$G$1)*(('Net Single Premiums'!S56*'Net Single Premiums'!AA26)/'Net Single Premiums'!AE26)</f>
        <v>994.18854263036053</v>
      </c>
      <c r="E9" s="60">
        <v>21</v>
      </c>
      <c r="F9" s="10">
        <f>(10*'Net Single Premiums'!$G$1)*(('Net Single Premiums'!S36*'Net Single Premiums'!Y26)/'Net Single Premiums'!AH26)</f>
        <v>2460.9025881315847</v>
      </c>
      <c r="G9" s="10">
        <f>(10*'Net Single Premiums'!$G$1)*(('Net Single Premiums'!S46*'Net Single Premiums'!Z26)/'Net Single Premiums'!AI26)</f>
        <v>1383.7854844677474</v>
      </c>
      <c r="H9" s="9">
        <f>(10*'Net Single Premiums'!$G$1)*(('Net Single Premiums'!S56*'Net Single Premiums'!AA26)/'Net Single Premiums'!AJ26)</f>
        <v>983.82316991539722</v>
      </c>
      <c r="I9" s="57">
        <v>21</v>
      </c>
      <c r="J9" s="9">
        <f>(10*'Net Single Premiums'!$G$1)*(('Net Single Premiums'!S36*'Net Single Premiums'!Y26)/'Net Single Premiums'!V26)</f>
        <v>2430.5799876550277</v>
      </c>
      <c r="K9" s="10">
        <f>(10*'Net Single Premiums'!$G$1)*(('Net Single Premiums'!S46*'Net Single Premiums'!Z26)/'Net Single Premiums'!W26)</f>
        <v>1366.6738705711361</v>
      </c>
      <c r="L9" s="10">
        <f>(10*'Net Single Premiums'!$G$1)*(('Net Single Premiums'!S56*'Net Single Premiums'!AA26)/'Net Single Premiums'!X26)</f>
        <v>971.5745568052107</v>
      </c>
      <c r="N9" s="56">
        <v>21</v>
      </c>
      <c r="O9" s="10">
        <f>(10*'Net Single Premiums'!$G$1)*(('Net Single Premiums'!S36)/('Net Single Premiums'!$AN$14))</f>
        <v>2502.3536601088608</v>
      </c>
      <c r="P9" s="10">
        <f>(10*'Net Single Premiums'!$G$1)*(('Net Single Premiums'!S46)/('Net Single Premiums'!$AN$24))</f>
        <v>1423.3060501651389</v>
      </c>
      <c r="Q9" s="9">
        <f>(10*'Net Single Premiums'!$G$1)*(('Net Single Premiums'!S56)/'Net Single Premiums'!$AN$34)</f>
        <v>1039.5351096877428</v>
      </c>
      <c r="R9" s="60">
        <v>21</v>
      </c>
      <c r="S9" s="10">
        <f>(10*'Net Single Premiums'!$G$1)*(('Net Single Premiums'!S36)/('Net Single Premiums'!$AO$14))</f>
        <v>2477.1067429786767</v>
      </c>
      <c r="T9" s="10">
        <f>(10*'Net Single Premiums'!$G$1)*(('Net Single Premiums'!S46)/('Net Single Premiums'!$AO$24))</f>
        <v>1408.9459337386525</v>
      </c>
      <c r="U9" s="10">
        <f>(10*'Net Single Premiums'!$G$1)*(('Net Single Premiums'!S56)/('Net Single Premiums'!$AO$34))</f>
        <v>1029.0469611951507</v>
      </c>
      <c r="V9" s="57">
        <v>21</v>
      </c>
      <c r="W9" s="9">
        <f>(10*'Net Single Premiums'!$G$1)*(('Net Single Premiums'!S36)/('Net Single Premiums'!$AM$14))</f>
        <v>2447.257697076438</v>
      </c>
      <c r="X9" s="10">
        <f>(10*'Net Single Premiums'!$G$1)*(('Net Single Premiums'!S46)/('Net Single Premiums'!$AM$24))</f>
        <v>1391.9681866273722</v>
      </c>
      <c r="Y9" s="10">
        <f>(10*'Net Single Premiums'!$G$1)*(('Net Single Premiums'!S56)/('Net Single Premiums'!$AM$34))</f>
        <v>1016.6469828464833</v>
      </c>
    </row>
    <row r="10" spans="1:25" ht="17.100000000000001" customHeight="1" x14ac:dyDescent="0.25">
      <c r="A10" s="56">
        <v>22</v>
      </c>
      <c r="B10" s="10">
        <f>(10*'Net Single Premiums'!$G$1)*(('Net Single Premiums'!S37*'Net Single Premiums'!Y27)/'Net Single Premiums'!AC27)</f>
        <v>2588.3726360224468</v>
      </c>
      <c r="C10" s="10">
        <f>(10*'Net Single Premiums'!$G$1)*(('Net Single Premiums'!S47*'Net Single Premiums'!Z27)/'Net Single Premiums'!AD27)</f>
        <v>1452.673736783559</v>
      </c>
      <c r="D10" s="9">
        <f>(10*'Net Single Premiums'!$G$1)*(('Net Single Premiums'!S57*'Net Single Premiums'!AA27)/'Net Single Premiums'!AE27)</f>
        <v>1028.8523383255763</v>
      </c>
      <c r="E10" s="60">
        <v>22</v>
      </c>
      <c r="F10" s="10">
        <f>(10*'Net Single Premiums'!$G$1)*(('Net Single Premiums'!S37*'Net Single Premiums'!Y27)/'Net Single Premiums'!AH27)</f>
        <v>2561.6526686806383</v>
      </c>
      <c r="G10" s="10">
        <f>(10*'Net Single Premiums'!$G$1)*(('Net Single Premiums'!S47*'Net Single Premiums'!Z27)/'Net Single Premiums'!AI27)</f>
        <v>1437.6154468813791</v>
      </c>
      <c r="H10" s="9">
        <f>(10*'Net Single Premiums'!$G$1)*(('Net Single Premiums'!S57*'Net Single Premiums'!AA27)/'Net Single Premiums'!AJ27)</f>
        <v>1018.1078125385359</v>
      </c>
      <c r="I10" s="57">
        <v>22</v>
      </c>
      <c r="J10" s="9">
        <f>(10*'Net Single Premiums'!$G$1)*(('Net Single Premiums'!S37*'Net Single Premiums'!Y27)/'Net Single Premiums'!V27)</f>
        <v>2530.0731218517753</v>
      </c>
      <c r="K10" s="10">
        <f>(10*'Net Single Premiums'!$G$1)*(('Net Single Premiums'!S47*'Net Single Premiums'!Z27)/'Net Single Premiums'!W27)</f>
        <v>1419.8196517737622</v>
      </c>
      <c r="L10" s="10">
        <f>(10*'Net Single Premiums'!$G$1)*(('Net Single Premiums'!S57*'Net Single Premiums'!AA27)/'Net Single Premiums'!X27)</f>
        <v>1005.4114946169203</v>
      </c>
      <c r="N10" s="56">
        <v>22</v>
      </c>
      <c r="O10" s="10">
        <f>(10*'Net Single Premiums'!$G$1)*(('Net Single Premiums'!S37)/('Net Single Premiums'!$AN$14))</f>
        <v>2605.2439364110828</v>
      </c>
      <c r="P10" s="10">
        <f>(10*'Net Single Premiums'!$G$1)*(('Net Single Premiums'!S47)/('Net Single Premiums'!$AN$24))</f>
        <v>1480.2184170849414</v>
      </c>
      <c r="Q10" s="9">
        <f>(10*'Net Single Premiums'!$G$1)*(('Net Single Premiums'!S57)/'Net Single Premiums'!$AN$34)</f>
        <v>1079.0139853117539</v>
      </c>
      <c r="R10" s="60">
        <v>22</v>
      </c>
      <c r="S10" s="10">
        <f>(10*'Net Single Premiums'!$G$1)*(('Net Single Premiums'!S37)/('Net Single Premiums'!$AO$14))</f>
        <v>2578.958931691317</v>
      </c>
      <c r="T10" s="10">
        <f>(10*'Net Single Premiums'!$G$1)*(('Net Single Premiums'!S47)/('Net Single Premiums'!$AO$24))</f>
        <v>1465.2840965264759</v>
      </c>
      <c r="U10" s="10">
        <f>(10*'Net Single Premiums'!$G$1)*(('Net Single Premiums'!S57)/('Net Single Premiums'!$AO$34))</f>
        <v>1068.1275238559858</v>
      </c>
      <c r="V10" s="57">
        <v>22</v>
      </c>
      <c r="W10" s="9">
        <f>(10*'Net Single Premiums'!$G$1)*(('Net Single Premiums'!S37)/('Net Single Premiums'!$AM$14))</f>
        <v>2547.8825706300745</v>
      </c>
      <c r="X10" s="10">
        <f>(10*'Net Single Premiums'!$G$1)*(('Net Single Premiums'!S47)/('Net Single Premiums'!$AM$24))</f>
        <v>1447.6274766084957</v>
      </c>
      <c r="Y10" s="10">
        <f>(10*'Net Single Premiums'!$G$1)*(('Net Single Premiums'!S57)/('Net Single Premiums'!$AM$34))</f>
        <v>1055.2566261526902</v>
      </c>
    </row>
    <row r="11" spans="1:25" ht="17.100000000000001" customHeight="1" x14ac:dyDescent="0.25">
      <c r="A11" s="56">
        <v>23</v>
      </c>
      <c r="B11" s="10">
        <f>(10*'Net Single Premiums'!$G$1)*(('Net Single Premiums'!S38*'Net Single Premiums'!Y28)/'Net Single Premiums'!AC28)</f>
        <v>2694.6834423052242</v>
      </c>
      <c r="C11" s="10">
        <f>(10*'Net Single Premiums'!$G$1)*(('Net Single Premiums'!S48*'Net Single Premiums'!Z28)/'Net Single Premiums'!AD28)</f>
        <v>1508.646896886396</v>
      </c>
      <c r="D11" s="9">
        <f>(10*'Net Single Premiums'!$G$1)*(('Net Single Premiums'!S58*'Net Single Premiums'!AA28)/'Net Single Premiums'!AE28)</f>
        <v>1064.0918054233991</v>
      </c>
      <c r="E11" s="60">
        <v>23</v>
      </c>
      <c r="F11" s="10">
        <f>(10*'Net Single Premiums'!$G$1)*(('Net Single Premiums'!S38*'Net Single Premiums'!Y28)/'Net Single Premiums'!AH28)</f>
        <v>2666.8505363861091</v>
      </c>
      <c r="G11" s="10">
        <f>(10*'Net Single Premiums'!$G$1)*(('Net Single Premiums'!S48*'Net Single Premiums'!Z28)/'Net Single Premiums'!AI28)</f>
        <v>1492.9897836494415</v>
      </c>
      <c r="H11" s="9">
        <f>(10*'Net Single Premiums'!$G$1)*(('Net Single Premiums'!S58*'Net Single Premiums'!AA28)/'Net Single Premiums'!AJ28)</f>
        <v>1052.9589301562407</v>
      </c>
      <c r="I11" s="57">
        <v>23</v>
      </c>
      <c r="J11" s="9">
        <f>(10*'Net Single Premiums'!$G$1)*(('Net Single Premiums'!S38*'Net Single Premiums'!Y28)/'Net Single Premiums'!V28)</f>
        <v>2633.9559263707642</v>
      </c>
      <c r="K11" s="10">
        <f>(10*'Net Single Premiums'!$G$1)*(('Net Single Premiums'!S48*'Net Single Premiums'!Z28)/'Net Single Premiums'!W28)</f>
        <v>1474.4866499508394</v>
      </c>
      <c r="L11" s="10">
        <f>(10*'Net Single Premiums'!$G$1)*(('Net Single Premiums'!S58*'Net Single Premiums'!AA28)/'Net Single Premiums'!X28)</f>
        <v>1039.8041023678013</v>
      </c>
      <c r="N11" s="56">
        <v>23</v>
      </c>
      <c r="O11" s="10">
        <f>(10*'Net Single Premiums'!$G$1)*(('Net Single Premiums'!S38)/('Net Single Premiums'!$AN$14))</f>
        <v>2712.7324643573052</v>
      </c>
      <c r="P11" s="10">
        <f>(10*'Net Single Premiums'!$G$1)*(('Net Single Premiums'!S48)/('Net Single Premiums'!$AN$24))</f>
        <v>1539.0334902706068</v>
      </c>
      <c r="Q11" s="9">
        <f>(10*'Net Single Premiums'!$G$1)*(('Net Single Premiums'!S58)/'Net Single Premiums'!$AN$34)</f>
        <v>1119.6550841618885</v>
      </c>
      <c r="R11" s="60">
        <v>23</v>
      </c>
      <c r="S11" s="10">
        <f>(10*'Net Single Premiums'!$G$1)*(('Net Single Premiums'!S38)/('Net Single Premiums'!$AO$14))</f>
        <v>2685.3629790540131</v>
      </c>
      <c r="T11" s="10">
        <f>(10*'Net Single Premiums'!$G$1)*(('Net Single Premiums'!S48)/('Net Single Premiums'!$AO$24))</f>
        <v>1523.5057686663995</v>
      </c>
      <c r="U11" s="10">
        <f>(10*'Net Single Premiums'!$G$1)*(('Net Single Premiums'!S58)/('Net Single Premiums'!$AO$34))</f>
        <v>1108.3585837611438</v>
      </c>
      <c r="V11" s="57">
        <v>23</v>
      </c>
      <c r="W11" s="9">
        <f>(10*'Net Single Premiums'!$G$1)*(('Net Single Premiums'!S38)/('Net Single Premiums'!$AM$14))</f>
        <v>2653.0044531030599</v>
      </c>
      <c r="X11" s="10">
        <f>(10*'Net Single Premiums'!$G$1)*(('Net Single Premiums'!S48)/('Net Single Premiums'!$AM$24))</f>
        <v>1505.1475797227263</v>
      </c>
      <c r="Y11" s="10">
        <f>(10*'Net Single Premiums'!$G$1)*(('Net Single Premiums'!S58)/('Net Single Premiums'!$AM$34))</f>
        <v>1095.0029032533894</v>
      </c>
    </row>
    <row r="12" spans="1:25" ht="17.100000000000001" customHeight="1" x14ac:dyDescent="0.25">
      <c r="A12" s="56">
        <v>24</v>
      </c>
      <c r="B12" s="10">
        <f>(10*'Net Single Premiums'!$G$1)*(('Net Single Premiums'!S39*'Net Single Premiums'!Y29)/'Net Single Premiums'!AC29)</f>
        <v>2805.5389687376492</v>
      </c>
      <c r="C12" s="10">
        <f>(10*'Net Single Premiums'!$G$1)*(('Net Single Premiums'!S49*'Net Single Premiums'!Z29)/'Net Single Premiums'!AD29)</f>
        <v>1566.2871753236989</v>
      </c>
      <c r="D12" s="9">
        <f>(10*'Net Single Premiums'!$G$1)*(('Net Single Premiums'!S59*'Net Single Premiums'!AA29)/'Net Single Premiums'!AE29)</f>
        <v>1099.8239163032649</v>
      </c>
      <c r="E12" s="60">
        <v>24</v>
      </c>
      <c r="F12" s="10">
        <f>(10*'Net Single Premiums'!$G$1)*(('Net Single Premiums'!S39*'Net Single Premiums'!Y29)/'Net Single Premiums'!AH29)</f>
        <v>2776.5433334926965</v>
      </c>
      <c r="G12" s="10">
        <f>(10*'Net Single Premiums'!$G$1)*(('Net Single Premiums'!S49*'Net Single Premiums'!Z29)/'Net Single Premiums'!AI29)</f>
        <v>1550.0103539978379</v>
      </c>
      <c r="H12" s="9">
        <f>(10*'Net Single Premiums'!$G$1)*(('Net Single Premiums'!S59*'Net Single Premiums'!AA29)/'Net Single Premiums'!AJ29)</f>
        <v>1088.2940562837275</v>
      </c>
      <c r="I12" s="57">
        <v>24</v>
      </c>
      <c r="J12" s="9">
        <f>(10*'Net Single Premiums'!$G$1)*(('Net Single Premiums'!S39*'Net Single Premiums'!Y29)/'Net Single Premiums'!V29)</f>
        <v>2742.2748677873915</v>
      </c>
      <c r="K12" s="10">
        <f>(10*'Net Single Premiums'!$G$1)*(('Net Single Premiums'!S49*'Net Single Premiums'!Z29)/'Net Single Premiums'!W29)</f>
        <v>1530.7752689145041</v>
      </c>
      <c r="L12" s="10">
        <f>(10*'Net Single Premiums'!$G$1)*(('Net Single Premiums'!S59*'Net Single Premiums'!AA29)/'Net Single Premiums'!X29)</f>
        <v>1074.6705832295411</v>
      </c>
      <c r="N12" s="56">
        <v>24</v>
      </c>
      <c r="O12" s="10">
        <f>(10*'Net Single Premiums'!$G$1)*(('Net Single Premiums'!S39)/('Net Single Premiums'!$AN$14))</f>
        <v>2824.8940487220675</v>
      </c>
      <c r="P12" s="10">
        <f>(10*'Net Single Premiums'!$G$1)*(('Net Single Premiums'!S49)/('Net Single Premiums'!$AN$24))</f>
        <v>1599.8730648605829</v>
      </c>
      <c r="Q12" s="9">
        <f>(10*'Net Single Premiums'!$G$1)*(('Net Single Premiums'!S59)/'Net Single Premiums'!$AN$34)</f>
        <v>1161.449918634841</v>
      </c>
      <c r="R12" s="60">
        <v>24</v>
      </c>
      <c r="S12" s="10">
        <f>(10*'Net Single Premiums'!$G$1)*(('Net Single Premiums'!S39)/('Net Single Premiums'!$AO$14))</f>
        <v>2796.392935115874</v>
      </c>
      <c r="T12" s="10">
        <f>(10*'Net Single Premiums'!$G$1)*(('Net Single Premiums'!S49)/('Net Single Premiums'!$AO$24))</f>
        <v>1583.7315164730576</v>
      </c>
      <c r="U12" s="10">
        <f>(10*'Net Single Premiums'!$G$1)*(('Net Single Premiums'!S59)/('Net Single Premiums'!$AO$34))</f>
        <v>1149.7317389410255</v>
      </c>
      <c r="V12" s="57">
        <v>24</v>
      </c>
      <c r="W12" s="9">
        <f>(10*'Net Single Premiums'!$G$1)*(('Net Single Premiums'!S39)/('Net Single Premiums'!$AM$14))</f>
        <v>2762.6965022441123</v>
      </c>
      <c r="X12" s="10">
        <f>(10*'Net Single Premiums'!$G$1)*(('Net Single Premiums'!S49)/('Net Single Premiums'!$AM$24))</f>
        <v>1564.6476094650041</v>
      </c>
      <c r="Y12" s="10">
        <f>(10*'Net Single Premiums'!$G$1)*(('Net Single Premiums'!S59)/('Net Single Premiums'!$AM$34))</f>
        <v>1135.8775134224093</v>
      </c>
    </row>
    <row r="13" spans="1:25" ht="17.100000000000001" customHeight="1" x14ac:dyDescent="0.25">
      <c r="A13" s="56">
        <v>25</v>
      </c>
      <c r="B13" s="10">
        <f>(10*'Net Single Premiums'!$G$1)*(('Net Single Premiums'!S40*'Net Single Premiums'!Y30)/'Net Single Premiums'!AC30)</f>
        <v>2920.9917875821752</v>
      </c>
      <c r="C13" s="10">
        <f>(10*'Net Single Premiums'!$G$1)*(('Net Single Premiums'!S50*'Net Single Premiums'!Z30)/'Net Single Premiums'!AD30)</f>
        <v>1625.7047038096507</v>
      </c>
      <c r="D13" s="9">
        <f>(10*'Net Single Premiums'!$G$1)*(('Net Single Premiums'!S60*'Net Single Premiums'!AA30)/'Net Single Premiums'!AE30)</f>
        <v>1136.0731642758276</v>
      </c>
      <c r="E13" s="60">
        <v>25</v>
      </c>
      <c r="F13" s="10">
        <f>(10*'Net Single Premiums'!$G$1)*(('Net Single Premiums'!S40*'Net Single Premiums'!Y30)/'Net Single Premiums'!AH30)</f>
        <v>2890.7822534017046</v>
      </c>
      <c r="G13" s="10">
        <f>(10*'Net Single Premiums'!$G$1)*(('Net Single Premiums'!S50*'Net Single Premiums'!Z30)/'Net Single Premiums'!AI30)</f>
        <v>1608.7857200324095</v>
      </c>
      <c r="H13" s="9">
        <f>(10*'Net Single Premiums'!$G$1)*(('Net Single Premiums'!S60*'Net Single Premiums'!AA30)/'Net Single Premiums'!AJ30)</f>
        <v>1124.137049323358</v>
      </c>
      <c r="I13" s="57">
        <v>25</v>
      </c>
      <c r="J13" s="9">
        <f>(10*'Net Single Premiums'!$G$1)*(('Net Single Premiums'!S40*'Net Single Premiums'!Y30)/'Net Single Premiums'!V30)</f>
        <v>2855.0795256091878</v>
      </c>
      <c r="K13" s="10">
        <f>(10*'Net Single Premiums'!$G$1)*(('Net Single Premiums'!S50*'Net Single Premiums'!Z30)/'Net Single Premiums'!W30)</f>
        <v>1588.7922244729659</v>
      </c>
      <c r="L13" s="10">
        <f>(10*'Net Single Premiums'!$G$1)*(('Net Single Premiums'!S60*'Net Single Premiums'!AA30)/'Net Single Premiums'!X30)</f>
        <v>1110.0340535392622</v>
      </c>
      <c r="N13" s="56">
        <v>25</v>
      </c>
      <c r="O13" s="10">
        <f>(10*'Net Single Premiums'!$G$1)*(('Net Single Premiums'!S40)/('Net Single Premiums'!$AN$14))</f>
        <v>2941.8114194557434</v>
      </c>
      <c r="P13" s="10">
        <f>(10*'Net Single Premiums'!$G$1)*(('Net Single Premiums'!S50)/('Net Single Premiums'!$AN$24))</f>
        <v>1662.8664928081396</v>
      </c>
      <c r="Q13" s="9">
        <f>(10*'Net Single Premiums'!$G$1)*(('Net Single Premiums'!S60)/'Net Single Premiums'!$AN$34)</f>
        <v>1204.4730101415121</v>
      </c>
      <c r="R13" s="60">
        <v>25</v>
      </c>
      <c r="S13" s="10">
        <f>(10*'Net Single Premiums'!$G$1)*(('Net Single Premiums'!S40)/('Net Single Premiums'!$AO$14))</f>
        <v>2912.13069514262</v>
      </c>
      <c r="T13" s="10">
        <f>(10*'Net Single Premiums'!$G$1)*(('Net Single Premiums'!S50)/('Net Single Premiums'!$AO$24))</f>
        <v>1646.0893868331755</v>
      </c>
      <c r="U13" s="10">
        <f>(10*'Net Single Premiums'!$G$1)*(('Net Single Premiums'!S60)/('Net Single Premiums'!$AO$34))</f>
        <v>1192.320758940032</v>
      </c>
      <c r="V13" s="57">
        <v>25</v>
      </c>
      <c r="W13" s="9">
        <f>(10*'Net Single Premiums'!$G$1)*(('Net Single Premiums'!S40)/('Net Single Premiums'!$AM$14))</f>
        <v>2877.0396264839851</v>
      </c>
      <c r="X13" s="10">
        <f>(10*'Net Single Premiums'!$G$1)*(('Net Single Premiums'!S50)/('Net Single Premiums'!$AM$24))</f>
        <v>1626.2540697617401</v>
      </c>
      <c r="Y13" s="10">
        <f>(10*'Net Single Premiums'!$G$1)*(('Net Single Premiums'!S60)/('Net Single Premiums'!$AM$34))</f>
        <v>1177.9533372838309</v>
      </c>
    </row>
    <row r="14" spans="1:25" ht="17.100000000000001" customHeight="1" x14ac:dyDescent="0.25">
      <c r="A14" s="56">
        <v>26</v>
      </c>
      <c r="B14" s="10">
        <f>(10*'Net Single Premiums'!$G$1)*(('Net Single Premiums'!S41*'Net Single Premiums'!Y31)/'Net Single Premiums'!AC31)</f>
        <v>3041.1020248162295</v>
      </c>
      <c r="C14" s="10">
        <f>(10*'Net Single Premiums'!$G$1)*(('Net Single Premiums'!S51*'Net Single Premiums'!Z31)/'Net Single Premiums'!AD31)</f>
        <v>1686.8704884261742</v>
      </c>
      <c r="D14" s="9">
        <f>(10*'Net Single Premiums'!$G$1)*(('Net Single Premiums'!S61*'Net Single Premiums'!AA31)/'Net Single Premiums'!AE31)</f>
        <v>1172.7981854020591</v>
      </c>
      <c r="E14" s="60">
        <v>26</v>
      </c>
      <c r="F14" s="10">
        <f>(10*'Net Single Premiums'!$G$1)*(('Net Single Premiums'!S41*'Net Single Premiums'!Y31)/'Net Single Premiums'!AH31)</f>
        <v>3009.6258262329989</v>
      </c>
      <c r="G14" s="10">
        <f>(10*'Net Single Premiums'!$G$1)*(('Net Single Premiums'!S51*'Net Single Premiums'!Z31)/'Net Single Premiums'!AI31)</f>
        <v>1669.2865183485367</v>
      </c>
      <c r="H14" s="9">
        <f>(10*'Net Single Premiums'!$G$1)*(('Net Single Premiums'!S61*'Net Single Premiums'!AA31)/'Net Single Premiums'!AJ31)</f>
        <v>1160.4465019162785</v>
      </c>
      <c r="I14" s="57">
        <v>26</v>
      </c>
      <c r="J14" s="9">
        <f>(10*'Net Single Premiums'!$G$1)*(('Net Single Premiums'!S41*'Net Single Premiums'!Y31)/'Net Single Premiums'!V31)</f>
        <v>2972.4265623246156</v>
      </c>
      <c r="K14" s="10">
        <f>(10*'Net Single Premiums'!$G$1)*(('Net Single Premiums'!S51*'Net Single Premiums'!Z31)/'Net Single Premiums'!W31)</f>
        <v>1648.5077299707816</v>
      </c>
      <c r="L14" s="10">
        <f>(10*'Net Single Premiums'!$G$1)*(('Net Single Premiums'!S61*'Net Single Premiums'!AA31)/'Net Single Premiums'!X31)</f>
        <v>1145.8530649097897</v>
      </c>
      <c r="N14" s="56">
        <v>26</v>
      </c>
      <c r="O14" s="10">
        <f>(10*'Net Single Premiums'!$G$1)*(('Net Single Premiums'!S41)/('Net Single Premiums'!$AN$14))</f>
        <v>3063.5759445345484</v>
      </c>
      <c r="P14" s="10">
        <f>(10*'Net Single Premiums'!$G$1)*(('Net Single Premiums'!S51)/('Net Single Premiums'!$AN$24))</f>
        <v>1728.0344750385468</v>
      </c>
      <c r="Q14" s="9">
        <f>(10*'Net Single Premiums'!$G$1)*(('Net Single Premiums'!S61)/'Net Single Premiums'!$AN$34)</f>
        <v>1248.7555497797623</v>
      </c>
      <c r="R14" s="60">
        <v>26</v>
      </c>
      <c r="S14" s="10">
        <f>(10*'Net Single Premiums'!$G$1)*(('Net Single Premiums'!S41)/('Net Single Premiums'!$AO$14))</f>
        <v>3032.6667052744497</v>
      </c>
      <c r="T14" s="10">
        <f>(10*'Net Single Premiums'!$G$1)*(('Net Single Premiums'!S51)/('Net Single Premiums'!$AO$24))</f>
        <v>1710.599871814836</v>
      </c>
      <c r="U14" s="10">
        <f>(10*'Net Single Premiums'!$G$1)*(('Net Single Premiums'!S61)/('Net Single Premiums'!$AO$34))</f>
        <v>1236.1565201606732</v>
      </c>
      <c r="V14" s="57">
        <v>26</v>
      </c>
      <c r="W14" s="9">
        <f>(10*'Net Single Premiums'!$G$1)*(('Net Single Premiums'!S41)/('Net Single Premiums'!$AM$14))</f>
        <v>2996.1231820901894</v>
      </c>
      <c r="X14" s="10">
        <f>(10*'Net Single Premiums'!$G$1)*(('Net Single Premiums'!S51)/('Net Single Premiums'!$AM$24))</f>
        <v>1689.9872057523444</v>
      </c>
      <c r="Y14" s="10">
        <f>(10*'Net Single Premiums'!$G$1)*(('Net Single Premiums'!S61)/('Net Single Premiums'!$AM$34))</f>
        <v>1221.2608791806408</v>
      </c>
    </row>
    <row r="15" spans="1:25" ht="17.100000000000001" customHeight="1" x14ac:dyDescent="0.25">
      <c r="A15" s="56">
        <v>27</v>
      </c>
      <c r="B15" s="10">
        <f>(10*'Net Single Premiums'!$G$1)*(('Net Single Premiums'!S42*'Net Single Premiums'!Y32)/'Net Single Premiums'!AC32)</f>
        <v>3165.5445969353341</v>
      </c>
      <c r="C15" s="10">
        <f>(10*'Net Single Premiums'!$G$1)*(('Net Single Premiums'!S52*'Net Single Premiums'!Z32)/'Net Single Premiums'!AD32)</f>
        <v>1749.8318242759433</v>
      </c>
      <c r="D15" s="9">
        <f>(10*'Net Single Premiums'!$G$1)*(('Net Single Premiums'!S62*'Net Single Premiums'!AA32)/'Net Single Premiums'!AE32)</f>
        <v>1210.0665183079609</v>
      </c>
      <c r="E15" s="60">
        <v>27</v>
      </c>
      <c r="F15" s="10">
        <f>(10*'Net Single Premiums'!$G$1)*(('Net Single Premiums'!S42*'Net Single Premiums'!Y32)/'Net Single Premiums'!AH32)</f>
        <v>3132.7510273342873</v>
      </c>
      <c r="G15" s="10">
        <f>(10*'Net Single Premiums'!$G$1)*(('Net Single Premiums'!S52*'Net Single Premiums'!Z32)/'Net Single Premiums'!AI32)</f>
        <v>1731.5591962617284</v>
      </c>
      <c r="H15" s="9">
        <f>(10*'Net Single Premiums'!$G$1)*(('Net Single Premiums'!S62*'Net Single Premiums'!AA32)/'Net Single Premiums'!AJ32)</f>
        <v>1197.288989499988</v>
      </c>
      <c r="I15" s="57">
        <v>27</v>
      </c>
      <c r="J15" s="9">
        <f>(10*'Net Single Premiums'!$G$1)*(('Net Single Premiums'!S42*'Net Single Premiums'!Y32)/'Net Single Premiums'!V32)</f>
        <v>3093.995411240774</v>
      </c>
      <c r="K15" s="10">
        <f>(10*'Net Single Premiums'!$G$1)*(('Net Single Premiums'!S52*'Net Single Premiums'!Z32)/'Net Single Premiums'!W32)</f>
        <v>1709.9672385540491</v>
      </c>
      <c r="L15" s="10">
        <f>(10*'Net Single Premiums'!$G$1)*(('Net Single Premiums'!S62*'Net Single Premiums'!AA32)/'Net Single Premiums'!X32)</f>
        <v>1182.1930609793028</v>
      </c>
      <c r="N15" s="56">
        <v>27</v>
      </c>
      <c r="O15" s="10">
        <f>(10*'Net Single Premiums'!$G$1)*(('Net Single Premiums'!S42)/('Net Single Premiums'!$AN$14))</f>
        <v>3189.9549444748154</v>
      </c>
      <c r="P15" s="10">
        <f>(10*'Net Single Premiums'!$G$1)*(('Net Single Premiums'!S52)/('Net Single Premiums'!$AN$24))</f>
        <v>1795.4617411463012</v>
      </c>
      <c r="Q15" s="9">
        <f>(10*'Net Single Premiums'!$G$1)*(('Net Single Premiums'!S62)/'Net Single Premiums'!$AN$34)</f>
        <v>1294.4106104863249</v>
      </c>
      <c r="R15" s="60">
        <v>27</v>
      </c>
      <c r="S15" s="10">
        <f>(10*'Net Single Premiums'!$G$1)*(('Net Single Premiums'!S42)/('Net Single Premiums'!$AO$14))</f>
        <v>3157.7706335934063</v>
      </c>
      <c r="T15" s="10">
        <f>(10*'Net Single Premiums'!$G$1)*(('Net Single Premiums'!S52)/('Net Single Premiums'!$AO$24))</f>
        <v>1777.3468461529358</v>
      </c>
      <c r="U15" s="10">
        <f>(10*'Net Single Premiums'!$G$1)*(('Net Single Premiums'!S62)/('Net Single Premiums'!$AO$34))</f>
        <v>1281.3509547165015</v>
      </c>
      <c r="V15" s="57">
        <v>27</v>
      </c>
      <c r="W15" s="9">
        <f>(10*'Net Single Premiums'!$G$1)*(('Net Single Premiums'!S42)/('Net Single Premiums'!$AM$14))</f>
        <v>3119.7196126359763</v>
      </c>
      <c r="X15" s="10">
        <f>(10*'Net Single Premiums'!$G$1)*(('Net Single Premiums'!S52)/('Net Single Premiums'!$AM$24))</f>
        <v>1755.929881484217</v>
      </c>
      <c r="Y15" s="10">
        <f>(10*'Net Single Premiums'!$G$1)*(('Net Single Premiums'!S62)/('Net Single Premiums'!$AM$34))</f>
        <v>1265.9107224485051</v>
      </c>
    </row>
    <row r="16" spans="1:25" ht="17.100000000000001" customHeight="1" x14ac:dyDescent="0.25">
      <c r="A16" s="56">
        <v>28</v>
      </c>
      <c r="B16" s="10">
        <f>(10*'Net Single Premiums'!$G$1)*(('Net Single Premiums'!S43*'Net Single Premiums'!Y33)/'Net Single Premiums'!AC33)</f>
        <v>3294.1859656676934</v>
      </c>
      <c r="C16" s="10">
        <f>(10*'Net Single Premiums'!$G$1)*(('Net Single Premiums'!S53*'Net Single Premiums'!Z33)/'Net Single Premiums'!AD33)</f>
        <v>1814.5690895129444</v>
      </c>
      <c r="D16" s="9">
        <f>(10*'Net Single Premiums'!$G$1)*(('Net Single Premiums'!S63*'Net Single Premiums'!AA33)/'Net Single Premiums'!AE33)</f>
        <v>1247.9875829421155</v>
      </c>
      <c r="E16" s="60">
        <v>28</v>
      </c>
      <c r="F16" s="10">
        <f>(10*'Net Single Premiums'!$G$1)*(('Net Single Premiums'!S43*'Net Single Premiums'!Y33)/'Net Single Premiums'!AH33)</f>
        <v>3260.0229661277299</v>
      </c>
      <c r="G16" s="10">
        <f>(10*'Net Single Premiums'!$G$1)*(('Net Single Premiums'!S53*'Net Single Premiums'!Z33)/'Net Single Premiums'!AI33)</f>
        <v>1795.5832551211215</v>
      </c>
      <c r="H16" s="9">
        <f>(10*'Net Single Premiums'!$G$1)*(('Net Single Premiums'!S63*'Net Single Premiums'!AA33)/'Net Single Premiums'!AJ33)</f>
        <v>1234.7722117275346</v>
      </c>
      <c r="I16" s="57">
        <v>28</v>
      </c>
      <c r="J16" s="9">
        <f>(10*'Net Single Premiums'!$G$1)*(('Net Single Premiums'!S43*'Net Single Premiums'!Y33)/'Net Single Premiums'!V33)</f>
        <v>3219.6496353339217</v>
      </c>
      <c r="K16" s="10">
        <f>(10*'Net Single Premiums'!$G$1)*(('Net Single Premiums'!S53*'Net Single Premiums'!Z33)/'Net Single Premiums'!W33)</f>
        <v>1773.149237116666</v>
      </c>
      <c r="L16" s="10">
        <f>(10*'Net Single Premiums'!$G$1)*(('Net Single Premiums'!S63*'Net Single Premiums'!AA33)/'Net Single Premiums'!X33)</f>
        <v>1219.1597214572537</v>
      </c>
      <c r="N16" s="56">
        <v>28</v>
      </c>
      <c r="O16" s="10">
        <f>(10*'Net Single Premiums'!$G$1)*(('Net Single Premiums'!S43)/('Net Single Premiums'!$AN$14))</f>
        <v>3320.8818976221746</v>
      </c>
      <c r="P16" s="10">
        <f>(10*'Net Single Premiums'!$G$1)*(('Net Single Premiums'!S53)/('Net Single Premiums'!$AN$24))</f>
        <v>1865.1840280327101</v>
      </c>
      <c r="Q16" s="9">
        <f>(10*'Net Single Premiums'!$G$1)*(('Net Single Premiums'!S63)/'Net Single Premiums'!$AN$34)</f>
        <v>1341.5840108382024</v>
      </c>
      <c r="R16" s="60">
        <v>28</v>
      </c>
      <c r="S16" s="10">
        <f>(10*'Net Single Premiums'!$G$1)*(('Net Single Premiums'!S43)/('Net Single Premiums'!$AO$14))</f>
        <v>3287.3766295999294</v>
      </c>
      <c r="T16" s="10">
        <f>(10*'Net Single Premiums'!$G$1)*(('Net Single Premiums'!S53)/('Net Single Premiums'!$AO$24))</f>
        <v>1846.3656861896011</v>
      </c>
      <c r="U16" s="10">
        <f>(10*'Net Single Premiums'!$G$1)*(('Net Single Premiums'!S63)/('Net Single Premiums'!$AO$34))</f>
        <v>1328.0484099817918</v>
      </c>
      <c r="V16" s="57">
        <v>28</v>
      </c>
      <c r="W16" s="9">
        <f>(10*'Net Single Premiums'!$G$1)*(('Net Single Premiums'!S43)/('Net Single Premiums'!$AM$14))</f>
        <v>3247.763861117905</v>
      </c>
      <c r="X16" s="10">
        <f>(10*'Net Single Premiums'!$G$1)*(('Net Single Premiums'!S53)/('Net Single Premiums'!$AM$24))</f>
        <v>1824.117047015852</v>
      </c>
      <c r="Y16" s="10">
        <f>(10*'Net Single Premiums'!$G$1)*(('Net Single Premiums'!S63)/('Net Single Premiums'!$AM$34))</f>
        <v>1312.0454750811041</v>
      </c>
    </row>
    <row r="17" spans="1:25" ht="17.100000000000001" customHeight="1" x14ac:dyDescent="0.25">
      <c r="A17" s="56">
        <v>29</v>
      </c>
      <c r="B17" s="10">
        <f>(10*'Net Single Premiums'!$G$1)*(('Net Single Premiums'!S44*'Net Single Premiums'!Y34)/'Net Single Premiums'!AC34)</f>
        <v>3427.0934090333394</v>
      </c>
      <c r="C17" s="10">
        <f>(10*'Net Single Premiums'!$G$1)*(('Net Single Premiums'!S54*'Net Single Premiums'!Z34)/'Net Single Premiums'!AD34)</f>
        <v>1881.1408808279702</v>
      </c>
      <c r="D17" s="9">
        <f>(10*'Net Single Premiums'!$G$1)*(('Net Single Premiums'!S64*'Net Single Premiums'!AA34)/'Net Single Premiums'!AE34)</f>
        <v>1286.6441047260691</v>
      </c>
      <c r="E17" s="60">
        <v>29</v>
      </c>
      <c r="F17" s="10">
        <f>(10*'Net Single Premiums'!$G$1)*(('Net Single Premiums'!S44*'Net Single Premiums'!Y34)/'Net Single Premiums'!AH34)</f>
        <v>3391.5073852528603</v>
      </c>
      <c r="G17" s="10">
        <f>(10*'Net Single Premiums'!$G$1)*(('Net Single Premiums'!S54*'Net Single Premiums'!Z34)/'Net Single Premiums'!AI34)</f>
        <v>1861.416185948869</v>
      </c>
      <c r="H17" s="9">
        <f>(10*'Net Single Premiums'!$G$1)*(('Net Single Premiums'!S64*'Net Single Premiums'!AA34)/'Net Single Premiums'!AJ34)</f>
        <v>1272.9777001763471</v>
      </c>
      <c r="I17" s="57">
        <v>29</v>
      </c>
      <c r="J17" s="9">
        <f>(10*'Net Single Premiums'!$G$1)*(('Net Single Premiums'!S44*'Net Single Premiums'!Y34)/'Net Single Premiums'!V34)</f>
        <v>3349.4531796557126</v>
      </c>
      <c r="K17" s="10">
        <f>(10*'Net Single Premiums'!$G$1)*(('Net Single Premiums'!S54*'Net Single Premiums'!Z34)/'Net Single Premiums'!W34)</f>
        <v>1838.1099210814104</v>
      </c>
      <c r="L17" s="10">
        <f>(10*'Net Single Premiums'!$G$1)*(('Net Single Premiums'!S64*'Net Single Premiums'!AA34)/'Net Single Premiums'!X34)</f>
        <v>1256.8331755880254</v>
      </c>
      <c r="N17" s="56">
        <v>29</v>
      </c>
      <c r="O17" s="10">
        <f>(10*'Net Single Premiums'!$G$1)*(('Net Single Premiums'!S44)/('Net Single Premiums'!$AN$14))</f>
        <v>3456.4604362255095</v>
      </c>
      <c r="P17" s="10">
        <f>(10*'Net Single Premiums'!$G$1)*(('Net Single Premiums'!S54)/('Net Single Premiums'!$AN$24))</f>
        <v>1937.3010833549151</v>
      </c>
      <c r="Q17" s="9">
        <f>(10*'Net Single Premiums'!$G$1)*(('Net Single Premiums'!S64)/'Net Single Premiums'!$AN$34)</f>
        <v>1390.4068576042957</v>
      </c>
      <c r="R17" s="60">
        <v>29</v>
      </c>
      <c r="S17" s="10">
        <f>(10*'Net Single Premiums'!$G$1)*(('Net Single Premiums'!S44)/('Net Single Premiums'!$AO$14))</f>
        <v>3421.587279969352</v>
      </c>
      <c r="T17" s="10">
        <f>(10*'Net Single Premiums'!$G$1)*(('Net Single Premiums'!S54)/('Net Single Premiums'!$AO$24))</f>
        <v>1917.7551332011114</v>
      </c>
      <c r="U17" s="10">
        <f>(10*'Net Single Premiums'!$G$1)*(('Net Single Premiums'!S64)/('Net Single Premiums'!$AO$34))</f>
        <v>1376.3786699540944</v>
      </c>
      <c r="V17" s="57">
        <v>29</v>
      </c>
      <c r="W17" s="9">
        <f>(10*'Net Single Premiums'!$G$1)*(('Net Single Premiums'!S44)/('Net Single Premiums'!$AM$14))</f>
        <v>3380.3572780456111</v>
      </c>
      <c r="X17" s="10">
        <f>(10*'Net Single Premiums'!$G$1)*(('Net Single Premiums'!S54)/('Net Single Premiums'!$AM$24))</f>
        <v>1894.6462537947516</v>
      </c>
      <c r="Y17" s="10">
        <f>(10*'Net Single Premiums'!$G$1)*(('Net Single Premiums'!S64)/('Net Single Premiums'!$AM$34))</f>
        <v>1359.7933571835515</v>
      </c>
    </row>
    <row r="18" spans="1:25" ht="16.5" customHeight="1" x14ac:dyDescent="0.25">
      <c r="A18" s="56">
        <v>30</v>
      </c>
      <c r="B18" s="10">
        <f>(10*'Net Single Premiums'!$G$1)*(('Net Single Premiums'!S45*'Net Single Premiums'!Y35)/'Net Single Premiums'!AC35)</f>
        <v>3564.3427154550677</v>
      </c>
      <c r="C18" s="10">
        <f>(10*'Net Single Premiums'!$G$1)*(('Net Single Premiums'!S55*'Net Single Premiums'!Z35)/'Net Single Premiums'!AD35)</f>
        <v>1949.4661147313298</v>
      </c>
      <c r="D18" s="9">
        <f>(10*'Net Single Premiums'!$G$1)*(('Net Single Premiums'!S65*'Net Single Premiums'!AA35)/'Net Single Premiums'!AE35)</f>
        <v>1325.9171457315374</v>
      </c>
      <c r="E18" s="60">
        <v>30</v>
      </c>
      <c r="F18" s="10">
        <f>(10*'Net Single Premiums'!$G$1)*(('Net Single Premiums'!S45*'Net Single Premiums'!Y35)/'Net Single Premiums'!AH35)</f>
        <v>3527.2784052218049</v>
      </c>
      <c r="G18" s="10">
        <f>(10*'Net Single Premiums'!$G$1)*(('Net Single Premiums'!S55*'Net Single Premiums'!Z35)/'Net Single Premiums'!AI35)</f>
        <v>1928.9770066409183</v>
      </c>
      <c r="H18" s="9">
        <f>(10*'Net Single Premiums'!$G$1)*(('Net Single Premiums'!S65*'Net Single Premiums'!AA35)/'Net Single Premiums'!AJ35)</f>
        <v>1311.7872255383359</v>
      </c>
      <c r="I18" s="57">
        <v>30</v>
      </c>
      <c r="J18" s="9">
        <f>(10*'Net Single Premiums'!$G$1)*(('Net Single Premiums'!S45*'Net Single Premiums'!Y35)/'Net Single Premiums'!V35)</f>
        <v>3483.4782117118907</v>
      </c>
      <c r="K18" s="10">
        <f>(10*'Net Single Premiums'!$G$1)*(('Net Single Premiums'!S55*'Net Single Premiums'!Z35)/'Net Single Premiums'!W35)</f>
        <v>1904.7684442147511</v>
      </c>
      <c r="L18" s="10">
        <f>(10*'Net Single Premiums'!$G$1)*(('Net Single Premiums'!S65*'Net Single Premiums'!AA35)/'Net Single Premiums'!X35)</f>
        <v>1295.0960441765797</v>
      </c>
      <c r="N18" s="56">
        <v>30</v>
      </c>
      <c r="O18" s="10">
        <f>(10*'Net Single Premiums'!$G$1)*(('Net Single Premiums'!S45)/('Net Single Premiums'!$AN$14))</f>
        <v>3596.8054854709967</v>
      </c>
      <c r="P18" s="10">
        <f>(10*'Net Single Premiums'!$G$1)*(('Net Single Premiums'!S55)/('Net Single Premiums'!$AN$24))</f>
        <v>2011.8108519051386</v>
      </c>
      <c r="Q18" s="9">
        <f>(10*'Net Single Premiums'!$G$1)*(('Net Single Premiums'!S65)/'Net Single Premiums'!$AN$34)</f>
        <v>1440.8801877565645</v>
      </c>
      <c r="R18" s="60">
        <v>30</v>
      </c>
      <c r="S18" s="10">
        <f>(10*'Net Single Premiums'!$G$1)*(('Net Single Premiums'!S45)/('Net Single Premiums'!$AO$14))</f>
        <v>3560.5163503768285</v>
      </c>
      <c r="T18" s="10">
        <f>(10*'Net Single Premiums'!$G$1)*(('Net Single Premiums'!S55)/('Net Single Premiums'!$AO$24))</f>
        <v>1991.5131527152314</v>
      </c>
      <c r="U18" s="10">
        <f>(10*'Net Single Premiums'!$G$1)*(('Net Single Premiums'!S65)/('Net Single Premiums'!$AO$34))</f>
        <v>1426.3427611430809</v>
      </c>
      <c r="V18" s="57">
        <v>30</v>
      </c>
      <c r="W18" s="9">
        <f>(10*'Net Single Premiums'!$G$1)*(('Net Single Premiums'!S45)/('Net Single Premiums'!$AM$14))</f>
        <v>3517.6122582220132</v>
      </c>
      <c r="X18" s="10">
        <f>(10*'Net Single Premiums'!$G$1)*(('Net Single Premiums'!S55)/('Net Single Premiums'!$AM$24))</f>
        <v>1967.5154918639964</v>
      </c>
      <c r="Y18" s="10">
        <f>(10*'Net Single Premiums'!$G$1)*(('Net Single Premiums'!S65)/('Net Single Premiums'!$AM$34))</f>
        <v>1409.1553828961146</v>
      </c>
    </row>
    <row r="19" spans="1:25" ht="17.100000000000001" customHeight="1" x14ac:dyDescent="0.25">
      <c r="A19" s="56">
        <v>31</v>
      </c>
      <c r="B19" s="10">
        <f>(10*'Net Single Premiums'!$G$1)*(('Net Single Premiums'!S46*'Net Single Premiums'!Y36)/'Net Single Premiums'!AC36)</f>
        <v>3705.6322438293269</v>
      </c>
      <c r="C19" s="10">
        <f>(10*'Net Single Premiums'!$G$1)*(('Net Single Premiums'!S56*'Net Single Premiums'!Z36)/'Net Single Premiums'!AD36)</f>
        <v>2019.4674618093024</v>
      </c>
      <c r="D19" s="9">
        <f>(10*'Net Single Premiums'!$G$1)*(('Net Single Premiums'!S66*'Net Single Premiums'!AA36)/'Net Single Premiums'!AE36)</f>
        <v>1365.5874875300017</v>
      </c>
      <c r="E19" s="60">
        <v>31</v>
      </c>
      <c r="F19" s="10">
        <f>(10*'Net Single Premiums'!$G$1)*(('Net Single Premiums'!S46*'Net Single Premiums'!Y36)/'Net Single Premiums'!AH36)</f>
        <v>3667.033417158576</v>
      </c>
      <c r="G19" s="10">
        <f>(10*'Net Single Premiums'!$G$1)*(('Net Single Premiums'!S56*'Net Single Premiums'!Z36)/'Net Single Premiums'!AI36)</f>
        <v>1998.1877170016132</v>
      </c>
      <c r="H19" s="9">
        <f>(10*'Net Single Premiums'!$G$1)*(('Net Single Premiums'!S66*'Net Single Premiums'!AA36)/'Net Single Premiums'!AJ36)</f>
        <v>1350.982833516648</v>
      </c>
      <c r="I19" s="57">
        <v>31</v>
      </c>
      <c r="J19" s="9">
        <f>(10*'Net Single Premiums'!$G$1)*(('Net Single Premiums'!S46*'Net Single Premiums'!Y36)/'Net Single Premiums'!V36)</f>
        <v>3621.4210581120828</v>
      </c>
      <c r="K19" s="10">
        <f>(10*'Net Single Premiums'!$G$1)*(('Net Single Premiums'!S56*'Net Single Premiums'!Z36)/'Net Single Premiums'!W36)</f>
        <v>1973.0460444247551</v>
      </c>
      <c r="L19" s="10">
        <f>(10*'Net Single Premiums'!$G$1)*(('Net Single Premiums'!S66*'Net Single Premiums'!AA36)/'Net Single Premiums'!X36)</f>
        <v>1333.7318899070249</v>
      </c>
      <c r="N19" s="56">
        <v>31</v>
      </c>
      <c r="O19" s="10">
        <f>(10*'Net Single Premiums'!$G$1)*(('Net Single Premiums'!S46)/('Net Single Premiums'!$AN$14))</f>
        <v>3741.7216275389578</v>
      </c>
      <c r="P19" s="10">
        <f>(10*'Net Single Premiums'!$G$1)*(('Net Single Premiums'!S56)/('Net Single Premiums'!$AN$24))</f>
        <v>2088.7198479640729</v>
      </c>
      <c r="Q19" s="9">
        <f>(10*'Net Single Premiums'!$G$1)*(('Net Single Premiums'!S66)/'Net Single Premiums'!$AN$34)</f>
        <v>1492.9483426228503</v>
      </c>
      <c r="R19" s="60">
        <v>31</v>
      </c>
      <c r="S19" s="10">
        <f>(10*'Net Single Premiums'!$G$1)*(('Net Single Premiums'!S46)/('Net Single Premiums'!$AO$14))</f>
        <v>3703.9703946254681</v>
      </c>
      <c r="T19" s="10">
        <f>(10*'Net Single Premiums'!$G$1)*(('Net Single Premiums'!S56)/('Net Single Premiums'!$AO$24))</f>
        <v>2067.646193288329</v>
      </c>
      <c r="U19" s="10">
        <f>(10*'Net Single Premiums'!$G$1)*(('Net Single Premiums'!S66)/('Net Single Premiums'!$AO$34))</f>
        <v>1477.885586431863</v>
      </c>
      <c r="V19" s="57">
        <v>31</v>
      </c>
      <c r="W19" s="9">
        <f>(10*'Net Single Premiums'!$G$1)*(('Net Single Premiums'!S46)/('Net Single Premiums'!$AM$14))</f>
        <v>3659.3376864698384</v>
      </c>
      <c r="X19" s="10">
        <f>(10*'Net Single Premiums'!$G$1)*(('Net Single Premiums'!S56)/('Net Single Premiums'!$AM$24))</f>
        <v>2042.7311320750846</v>
      </c>
      <c r="Y19" s="10">
        <f>(10*'Net Single Premiums'!$G$1)*(('Net Single Premiums'!S66)/('Net Single Premiums'!$AM$34))</f>
        <v>1460.0771190201533</v>
      </c>
    </row>
    <row r="20" spans="1:25" ht="17.100000000000001" customHeight="1" x14ac:dyDescent="0.25">
      <c r="A20" s="56">
        <v>32</v>
      </c>
      <c r="B20" s="10">
        <f>(10*'Net Single Premiums'!$G$1)*(('Net Single Premiums'!S47*'Net Single Premiums'!Y37)/'Net Single Premiums'!AC37)</f>
        <v>3851.0554345689552</v>
      </c>
      <c r="C20" s="10">
        <f>(10*'Net Single Premiums'!$G$1)*(('Net Single Premiums'!S57*'Net Single Premiums'!Z37)/'Net Single Premiums'!AD37)</f>
        <v>2091.0727489834921</v>
      </c>
      <c r="D20" s="9">
        <f>(10*'Net Single Premiums'!$G$1)*(('Net Single Premiums'!S67*'Net Single Premiums'!AA37)/'Net Single Premiums'!AE37)</f>
        <v>1405.2666671274592</v>
      </c>
      <c r="E20" s="60">
        <v>32</v>
      </c>
      <c r="F20" s="10">
        <f>(10*'Net Single Premiums'!$G$1)*(('Net Single Premiums'!S47*'Net Single Premiums'!Y37)/'Net Single Premiums'!AH37)</f>
        <v>3810.8633940956856</v>
      </c>
      <c r="G20" s="10">
        <f>(10*'Net Single Premiums'!$G$1)*(('Net Single Premiums'!S57*'Net Single Premiums'!Z37)/'Net Single Premiums'!AI37)</f>
        <v>2068.9759251621799</v>
      </c>
      <c r="H20" s="9">
        <f>(10*'Net Single Premiums'!$G$1)*(('Net Single Premiums'!S67*'Net Single Premiums'!AA37)/'Net Single Premiums'!AJ37)</f>
        <v>1390.179237572517</v>
      </c>
      <c r="I20" s="57">
        <v>32</v>
      </c>
      <c r="J20" s="9">
        <f>(10*'Net Single Premiums'!$G$1)*(('Net Single Premiums'!S47*'Net Single Premiums'!Y37)/'Net Single Premiums'!V37)</f>
        <v>3763.3698076191949</v>
      </c>
      <c r="K20" s="10">
        <f>(10*'Net Single Premiums'!$G$1)*(('Net Single Premiums'!S57*'Net Single Premiums'!Z37)/'Net Single Premiums'!W37)</f>
        <v>2042.8700931319686</v>
      </c>
      <c r="L20" s="10">
        <f>(10*'Net Single Premiums'!$G$1)*(('Net Single Premiums'!S67*'Net Single Premiums'!AA37)/'Net Single Premiums'!X37)</f>
        <v>1372.3592010056561</v>
      </c>
      <c r="N20" s="56">
        <v>32</v>
      </c>
      <c r="O20" s="10">
        <f>(10*'Net Single Premiums'!$G$1)*(('Net Single Premiums'!S47)/('Net Single Premiums'!$AN$14))</f>
        <v>3891.3382431316122</v>
      </c>
      <c r="P20" s="10">
        <f>(10*'Net Single Premiums'!$G$1)*(('Net Single Premiums'!S57)/('Net Single Premiums'!$AN$24))</f>
        <v>2168.0440673412777</v>
      </c>
      <c r="Q20" s="9">
        <f>(10*'Net Single Premiums'!$G$1)*(('Net Single Premiums'!S67)/'Net Single Premiums'!$AN$34)</f>
        <v>1546.4579111296814</v>
      </c>
      <c r="R20" s="60">
        <v>32</v>
      </c>
      <c r="S20" s="10">
        <f>(10*'Net Single Premiums'!$G$1)*(('Net Single Premiums'!S47)/('Net Single Premiums'!$AO$14))</f>
        <v>3852.0774880608901</v>
      </c>
      <c r="T20" s="10">
        <f>(10*'Net Single Premiums'!$G$1)*(('Net Single Premiums'!S57)/('Net Single Premiums'!$AO$24))</f>
        <v>2146.1700893439506</v>
      </c>
      <c r="U20" s="10">
        <f>(10*'Net Single Premiums'!$G$1)*(('Net Single Premiums'!S67)/('Net Single Premiums'!$AO$34))</f>
        <v>1530.8552825524282</v>
      </c>
      <c r="V20" s="57">
        <v>32</v>
      </c>
      <c r="W20" s="9">
        <f>(10*'Net Single Premiums'!$G$1)*(('Net Single Premiums'!S47)/('Net Single Premiums'!$AM$14))</f>
        <v>3805.6600948314613</v>
      </c>
      <c r="X20" s="10">
        <f>(10*'Net Single Premiums'!$G$1)*(('Net Single Premiums'!S57)/('Net Single Premiums'!$AM$24))</f>
        <v>2120.3088180473378</v>
      </c>
      <c r="Y20" s="10">
        <f>(10*'Net Single Premiums'!$G$1)*(('Net Single Premiums'!S67)/('Net Single Premiums'!$AM$34))</f>
        <v>1512.4085322344968</v>
      </c>
    </row>
    <row r="21" spans="1:25" ht="17.100000000000001" customHeight="1" x14ac:dyDescent="0.25">
      <c r="A21" s="56">
        <v>33</v>
      </c>
      <c r="B21" s="10">
        <f>(10*'Net Single Premiums'!$G$1)*(('Net Single Premiums'!S48*'Net Single Premiums'!Y38)/'Net Single Premiums'!AC38)</f>
        <v>4000.9169326034817</v>
      </c>
      <c r="C21" s="10">
        <f>(10*'Net Single Premiums'!$G$1)*(('Net Single Premiums'!S58*'Net Single Premiums'!Z38)/'Net Single Premiums'!AD38)</f>
        <v>2164.0697937692394</v>
      </c>
      <c r="D21" s="9">
        <f>(10*'Net Single Premiums'!$G$1)*(('Net Single Premiums'!S68*'Net Single Premiums'!AA38)/'Net Single Premiums'!AE38)</f>
        <v>1444.4301809673063</v>
      </c>
      <c r="E21" s="60">
        <v>33</v>
      </c>
      <c r="F21" s="10">
        <f>(10*'Net Single Premiums'!$G$1)*(('Net Single Premiums'!S48*'Net Single Premiums'!Y38)/'Net Single Premiums'!AH38)</f>
        <v>3959.0677772561057</v>
      </c>
      <c r="G21" s="10">
        <f>(10*'Net Single Premiums'!$G$1)*(('Net Single Premiums'!S58*'Net Single Premiums'!Z38)/'Net Single Premiums'!AI38)</f>
        <v>2141.1300172178248</v>
      </c>
      <c r="H21" s="9">
        <f>(10*'Net Single Premiums'!$G$1)*(('Net Single Premiums'!S68*'Net Single Premiums'!AA38)/'Net Single Premiums'!AJ38)</f>
        <v>1428.8561930042363</v>
      </c>
      <c r="I21" s="57">
        <v>33</v>
      </c>
      <c r="J21" s="9">
        <f>(10*'Net Single Premiums'!$G$1)*(('Net Single Premiums'!S48*'Net Single Premiums'!Y38)/'Net Single Premiums'!V38)</f>
        <v>3909.6177948417103</v>
      </c>
      <c r="K21" s="10">
        <f>(10*'Net Single Premiums'!$G$1)*(('Net Single Premiums'!S58*'Net Single Premiums'!Z38)/'Net Single Premiums'!W38)</f>
        <v>2114.0296841973272</v>
      </c>
      <c r="L21" s="10">
        <f>(10*'Net Single Premiums'!$G$1)*(('Net Single Premiums'!S68*'Net Single Premiums'!AA38)/'Net Single Premiums'!X38)</f>
        <v>1410.4627946569412</v>
      </c>
      <c r="N21" s="56">
        <v>33</v>
      </c>
      <c r="O21" s="10">
        <f>(10*'Net Single Premiums'!$G$1)*(('Net Single Premiums'!S48)/('Net Single Premiums'!$AN$14))</f>
        <v>4045.95687300293</v>
      </c>
      <c r="P21" s="10">
        <f>(10*'Net Single Premiums'!$G$1)*(('Net Single Premiums'!S58)/('Net Single Premiums'!$AN$24))</f>
        <v>2249.7035216687455</v>
      </c>
      <c r="Q21" s="9">
        <f>(10*'Net Single Premiums'!$G$1)*(('Net Single Premiums'!S68)/'Net Single Premiums'!$AN$34)</f>
        <v>1601.1849843774257</v>
      </c>
      <c r="R21" s="60">
        <v>33</v>
      </c>
      <c r="S21" s="10">
        <f>(10*'Net Single Premiums'!$G$1)*(('Net Single Premiums'!S48)/('Net Single Premiums'!$AO$14))</f>
        <v>4005.1361291115331</v>
      </c>
      <c r="T21" s="10">
        <f>(10*'Net Single Premiums'!$G$1)*(('Net Single Premiums'!S58)/('Net Single Premiums'!$AO$24))</f>
        <v>2227.0056595381857</v>
      </c>
      <c r="U21" s="10">
        <f>(10*'Net Single Premiums'!$G$1)*(('Net Single Premiums'!S68)/('Net Single Premiums'!$AO$34))</f>
        <v>1585.0301996820788</v>
      </c>
      <c r="V21" s="57">
        <v>33</v>
      </c>
      <c r="W21" s="9">
        <f>(10*'Net Single Premiums'!$G$1)*(('Net Single Premiums'!S48)/('Net Single Premiums'!$AM$14))</f>
        <v>3956.8743848401459</v>
      </c>
      <c r="X21" s="10">
        <f>(10*'Net Single Premiums'!$G$1)*(('Net Single Premiums'!S58)/('Net Single Premiums'!$AM$24))</f>
        <v>2200.1703225691504</v>
      </c>
      <c r="Y21" s="10">
        <f>(10*'Net Single Premiums'!$G$1)*(('Net Single Premiums'!S68)/('Net Single Premiums'!$AM$34))</f>
        <v>1565.9306435887254</v>
      </c>
    </row>
    <row r="22" spans="1:25" ht="17.100000000000001" customHeight="1" x14ac:dyDescent="0.25">
      <c r="A22" s="56">
        <v>34</v>
      </c>
      <c r="B22" s="10">
        <f>(10*'Net Single Premiums'!$G$1)*(('Net Single Premiums'!S49*'Net Single Premiums'!Y39)/'Net Single Premiums'!AC39)</f>
        <v>4155.5454460590136</v>
      </c>
      <c r="C22" s="10">
        <f>(10*'Net Single Premiums'!$G$1)*(('Net Single Premiums'!S59*'Net Single Premiums'!Z39)/'Net Single Premiums'!AD39)</f>
        <v>2238.3211408713673</v>
      </c>
      <c r="D22" s="9">
        <f>(10*'Net Single Premiums'!$G$1)*(('Net Single Premiums'!S69*'Net Single Premiums'!AA39)/'Net Single Premiums'!AE39)</f>
        <v>1482.4531493690301</v>
      </c>
      <c r="E22" s="60">
        <v>34</v>
      </c>
      <c r="F22" s="10">
        <f>(10*'Net Single Premiums'!$G$1)*(('Net Single Premiums'!S49*'Net Single Premiums'!Y39)/'Net Single Premiums'!AH39)</f>
        <v>4111.970710886957</v>
      </c>
      <c r="G22" s="10">
        <f>(10*'Net Single Premiums'!$G$1)*(('Net Single Premiums'!S59*'Net Single Premiums'!Z39)/'Net Single Premiums'!AI39)</f>
        <v>2214.5126458188424</v>
      </c>
      <c r="H22" s="9">
        <f>(10*'Net Single Premiums'!$G$1)*(('Net Single Premiums'!S69*'Net Single Premiums'!AA39)/'Net Single Premiums'!AJ39)</f>
        <v>1466.3942094262136</v>
      </c>
      <c r="I22" s="57">
        <v>34</v>
      </c>
      <c r="J22" s="9">
        <f>(10*'Net Single Premiums'!$G$1)*(('Net Single Premiums'!S49*'Net Single Premiums'!Y39)/'Net Single Premiums'!V39)</f>
        <v>4060.4837977926236</v>
      </c>
      <c r="K22" s="10">
        <f>(10*'Net Single Premiums'!$G$1)*(('Net Single Premiums'!S59*'Net Single Premiums'!Z39)/'Net Single Premiums'!W39)</f>
        <v>2186.387628738767</v>
      </c>
      <c r="L22" s="10">
        <f>(10*'Net Single Premiums'!$G$1)*(('Net Single Premiums'!S69*'Net Single Premiums'!AA39)/'Net Single Premiums'!X39)</f>
        <v>1447.4295781374585</v>
      </c>
      <c r="N22" s="56">
        <v>34</v>
      </c>
      <c r="O22" s="10">
        <f>(10*'Net Single Premiums'!$G$1)*(('Net Single Premiums'!S49)/('Net Single Premiums'!$AN$14))</f>
        <v>4205.8977037379436</v>
      </c>
      <c r="P22" s="10">
        <f>(10*'Net Single Premiums'!$G$1)*(('Net Single Premiums'!S59)/('Net Single Premiums'!$AN$24))</f>
        <v>2333.6811569525134</v>
      </c>
      <c r="Q22" s="9">
        <f>(10*'Net Single Premiums'!$G$1)*(('Net Single Premiums'!S69)/'Net Single Premiums'!$AN$34)</f>
        <v>1656.8613111764703</v>
      </c>
      <c r="R22" s="60">
        <v>34</v>
      </c>
      <c r="S22" s="10">
        <f>(10*'Net Single Premiums'!$G$1)*(('Net Single Premiums'!S49)/('Net Single Premiums'!$AO$14))</f>
        <v>4163.4632739141098</v>
      </c>
      <c r="T22" s="10">
        <f>(10*'Net Single Premiums'!$G$1)*(('Net Single Premiums'!S59)/('Net Single Premiums'!$AO$24))</f>
        <v>2310.1360219393887</v>
      </c>
      <c r="U22" s="10">
        <f>(10*'Net Single Premiums'!$G$1)*(('Net Single Premiums'!S69)/('Net Single Premiums'!$AO$34))</f>
        <v>1640.1447930893905</v>
      </c>
      <c r="V22" s="57">
        <v>34</v>
      </c>
      <c r="W22" s="9">
        <f>(10*'Net Single Premiums'!$G$1)*(('Net Single Premiums'!S49)/('Net Single Premiums'!$AM$14))</f>
        <v>4113.2936933227184</v>
      </c>
      <c r="X22" s="10">
        <f>(10*'Net Single Premiums'!$G$1)*(('Net Single Premiums'!S59)/('Net Single Premiums'!$AM$24))</f>
        <v>2282.2989671355381</v>
      </c>
      <c r="Y22" s="10">
        <f>(10*'Net Single Premiums'!$G$1)*(('Net Single Premiums'!S69)/('Net Single Premiums'!$AM$34))</f>
        <v>1620.3811081557433</v>
      </c>
    </row>
    <row r="23" spans="1:25" ht="17.100000000000001" customHeight="1" x14ac:dyDescent="0.25">
      <c r="A23" s="56">
        <v>35</v>
      </c>
      <c r="B23" s="10">
        <f>(10*'Net Single Premiums'!$G$1)*(('Net Single Premiums'!S50*'Net Single Premiums'!Y40)/'Net Single Premiums'!AC40)</f>
        <v>4315.2923756325772</v>
      </c>
      <c r="C23" s="10">
        <f>(10*'Net Single Premiums'!$G$1)*(('Net Single Premiums'!S60*'Net Single Premiums'!Z40)/'Net Single Premiums'!AD40)</f>
        <v>2313.911071004467</v>
      </c>
      <c r="D23" s="9">
        <f>(10*'Net Single Premiums'!$G$1)*(('Net Single Premiums'!S70*'Net Single Premiums'!AA40)/'Net Single Premiums'!AE40)</f>
        <v>1518.950071104334</v>
      </c>
      <c r="E23" s="60">
        <v>35</v>
      </c>
      <c r="F23" s="10">
        <f>(10*'Net Single Premiums'!$G$1)*(('Net Single Premiums'!S50*'Net Single Premiums'!Y40)/'Net Single Premiums'!AH40)</f>
        <v>4269.9187756993124</v>
      </c>
      <c r="G23" s="10">
        <f>(10*'Net Single Premiums'!$G$1)*(('Net Single Premiums'!S60*'Net Single Premiums'!Z40)/'Net Single Premiums'!AI40)</f>
        <v>2289.2061458155558</v>
      </c>
      <c r="H23" s="9">
        <f>(10*'Net Single Premiums'!$G$1)*(('Net Single Premiums'!S70*'Net Single Premiums'!AA40)/'Net Single Premiums'!AJ40)</f>
        <v>1502.4108923005022</v>
      </c>
      <c r="I23" s="57">
        <v>35</v>
      </c>
      <c r="J23" s="9">
        <f>(10*'Net Single Premiums'!$G$1)*(('Net Single Premiums'!S50*'Net Single Premiums'!Y40)/'Net Single Premiums'!V40)</f>
        <v>4216.3087296511367</v>
      </c>
      <c r="K23" s="10">
        <f>(10*'Net Single Premiums'!$G$1)*(('Net Single Premiums'!S60*'Net Single Premiums'!Z40)/'Net Single Premiums'!W40)</f>
        <v>2260.0239892034924</v>
      </c>
      <c r="L23" s="10">
        <f>(10*'Net Single Premiums'!$G$1)*(('Net Single Premiums'!S70*'Net Single Premiums'!AA40)/'Net Single Premiums'!X40)</f>
        <v>1482.880854556515</v>
      </c>
      <c r="N23" s="56">
        <v>35</v>
      </c>
      <c r="O23" s="10">
        <f>(10*'Net Single Premiums'!$G$1)*(('Net Single Premiums'!S50)/('Net Single Premiums'!$AN$14))</f>
        <v>4371.5007879915674</v>
      </c>
      <c r="P23" s="10">
        <f>(10*'Net Single Premiums'!$G$1)*(('Net Single Premiums'!S60)/('Net Single Premiums'!$AN$24))</f>
        <v>2420.1267077696966</v>
      </c>
      <c r="Q23" s="9">
        <f>(10*'Net Single Premiums'!$G$1)*(('Net Single Premiums'!S70)/'Net Single Premiums'!$AN$34)</f>
        <v>1713.3851314296865</v>
      </c>
      <c r="R23" s="60">
        <v>35</v>
      </c>
      <c r="S23" s="10">
        <f>(10*'Net Single Premiums'!$G$1)*(('Net Single Premiums'!S50)/('Net Single Premiums'!$AO$14))</f>
        <v>4327.3955442411079</v>
      </c>
      <c r="T23" s="10">
        <f>(10*'Net Single Premiums'!$G$1)*(('Net Single Premiums'!S60)/('Net Single Premiums'!$AO$24))</f>
        <v>2395.7094004123724</v>
      </c>
      <c r="U23" s="10">
        <f>(10*'Net Single Premiums'!$G$1)*(('Net Single Premiums'!S70)/('Net Single Premiums'!$AO$34))</f>
        <v>1696.098329362143</v>
      </c>
      <c r="V23" s="57">
        <v>35</v>
      </c>
      <c r="W23" s="9">
        <f>(10*'Net Single Premiums'!$G$1)*(('Net Single Premiums'!S50)/('Net Single Premiums'!$AM$14))</f>
        <v>4275.2505857715851</v>
      </c>
      <c r="X23" s="10">
        <f>(10*'Net Single Premiums'!$G$1)*(('Net Single Premiums'!S60)/('Net Single Premiums'!$AM$24))</f>
        <v>2366.8411895191484</v>
      </c>
      <c r="Y23" s="10">
        <f>(10*'Net Single Premiums'!$G$1)*(('Net Single Premiums'!S70)/('Net Single Premiums'!$AM$34))</f>
        <v>1675.6604063572736</v>
      </c>
    </row>
    <row r="24" spans="1:25" ht="17.100000000000001" customHeight="1" x14ac:dyDescent="0.25">
      <c r="A24" s="56">
        <v>36</v>
      </c>
      <c r="B24" s="10">
        <f>(10*'Net Single Premiums'!$G$1)*(('Net Single Premiums'!S51*'Net Single Premiums'!Y41)/'Net Single Premiums'!AC41)</f>
        <v>4480.1436850935333</v>
      </c>
      <c r="C24" s="10">
        <f>(10*'Net Single Premiums'!$G$1)*(('Net Single Premiums'!S61*'Net Single Premiums'!Z41)/'Net Single Premiums'!AD41)</f>
        <v>2390.7921159298057</v>
      </c>
      <c r="D24" s="9">
        <f>(10*'Net Single Premiums'!$G$1)*(('Net Single Premiums'!S71*'Net Single Premiums'!AA41)/'Net Single Premiums'!AE41)</f>
        <v>1553.6802149484981</v>
      </c>
      <c r="E24" s="60">
        <v>36</v>
      </c>
      <c r="F24" s="10">
        <f>(10*'Net Single Premiums'!$G$1)*(('Net Single Premiums'!S51*'Net Single Premiums'!Y41)/'Net Single Premiums'!AH41)</f>
        <v>4432.8955042242524</v>
      </c>
      <c r="G24" s="10">
        <f>(10*'Net Single Premiums'!$G$1)*(('Net Single Premiums'!S61*'Net Single Premiums'!Z41)/'Net Single Premiums'!AI41)</f>
        <v>2365.1621599800774</v>
      </c>
      <c r="H24" s="9">
        <f>(10*'Net Single Premiums'!$G$1)*(('Net Single Premiums'!S71*'Net Single Premiums'!AA41)/'Net Single Premiums'!AJ41)</f>
        <v>1536.6672461887035</v>
      </c>
      <c r="I24" s="57">
        <v>36</v>
      </c>
      <c r="J24" s="9">
        <f>(10*'Net Single Premiums'!$G$1)*(('Net Single Premiums'!S51*'Net Single Premiums'!Y41)/'Net Single Premiums'!V41)</f>
        <v>4377.0733068034069</v>
      </c>
      <c r="K24" s="10">
        <f>(10*'Net Single Premiums'!$G$1)*(('Net Single Premiums'!S61*'Net Single Premiums'!Z41)/'Net Single Premiums'!W41)</f>
        <v>2334.8893925204929</v>
      </c>
      <c r="L24" s="10">
        <f>(10*'Net Single Premiums'!$G$1)*(('Net Single Premiums'!S71*'Net Single Premiums'!AA41)/'Net Single Premiums'!X41)</f>
        <v>1516.5797050284123</v>
      </c>
      <c r="N24" s="56">
        <v>36</v>
      </c>
      <c r="O24" s="10">
        <f>(10*'Net Single Premiums'!$G$1)*(('Net Single Premiums'!S51)/('Net Single Premiums'!$AN$14))</f>
        <v>4542.8205463150125</v>
      </c>
      <c r="P24" s="10">
        <f>(10*'Net Single Premiums'!$G$1)*(('Net Single Premiums'!S61)/('Net Single Premiums'!$AN$24))</f>
        <v>2509.1028458517026</v>
      </c>
      <c r="Q24" s="9">
        <f>(10*'Net Single Premiums'!$G$1)*(('Net Single Premiums'!S71)/'Net Single Premiums'!$AN$34)</f>
        <v>1770.7559372705875</v>
      </c>
      <c r="R24" s="60">
        <v>36</v>
      </c>
      <c r="S24" s="10">
        <f>(10*'Net Single Premiums'!$G$1)*(('Net Single Premiums'!S51)/('Net Single Premiums'!$AO$14))</f>
        <v>4496.9868115802028</v>
      </c>
      <c r="T24" s="10">
        <f>(10*'Net Single Premiums'!$G$1)*(('Net Single Premiums'!S61)/('Net Single Premiums'!$AO$24))</f>
        <v>2483.7878343766379</v>
      </c>
      <c r="U24" s="10">
        <f>(10*'Net Single Premiums'!$G$1)*(('Net Single Premiums'!S71)/('Net Single Premiums'!$AO$34))</f>
        <v>1752.8903057578514</v>
      </c>
      <c r="V24" s="57">
        <v>36</v>
      </c>
      <c r="W24" s="9">
        <f>(10*'Net Single Premiums'!$G$1)*(('Net Single Premiums'!S51)/('Net Single Premiums'!$AM$14))</f>
        <v>4442.7982845249608</v>
      </c>
      <c r="X24" s="10">
        <f>(10*'Net Single Premiums'!$G$1)*(('Net Single Premiums'!S61)/('Net Single Premiums'!$AM$24))</f>
        <v>2453.858281566741</v>
      </c>
      <c r="Y24" s="10">
        <f>(10*'Net Single Premiums'!$G$1)*(('Net Single Premiums'!S71)/('Net Single Premiums'!$AM$34))</f>
        <v>1731.7680415088591</v>
      </c>
    </row>
    <row r="25" spans="1:25" ht="17.100000000000001" customHeight="1" x14ac:dyDescent="0.25">
      <c r="A25" s="56">
        <v>37</v>
      </c>
      <c r="B25" s="10">
        <f>(10*'Net Single Premiums'!$G$1)*(('Net Single Premiums'!S52*'Net Single Premiums'!Y42)/'Net Single Premiums'!AC42)</f>
        <v>4650.2888498917864</v>
      </c>
      <c r="C25" s="10">
        <f>(10*'Net Single Premiums'!$G$1)*(('Net Single Premiums'!S62*'Net Single Premiums'!Z42)/'Net Single Premiums'!AD42)</f>
        <v>2469.1398978808306</v>
      </c>
      <c r="D25" s="9">
        <f>(10*'Net Single Premiums'!$G$1)*(('Net Single Premiums'!S72*'Net Single Premiums'!AA42)/'Net Single Premiums'!AE42)</f>
        <v>1586.5828683264222</v>
      </c>
      <c r="E25" s="60">
        <v>37</v>
      </c>
      <c r="F25" s="10">
        <f>(10*'Net Single Premiums'!$G$1)*(('Net Single Premiums'!S52*'Net Single Premiums'!Y42)/'Net Single Premiums'!AH42)</f>
        <v>4601.0887785567802</v>
      </c>
      <c r="G25" s="10">
        <f>(10*'Net Single Premiums'!$G$1)*(('Net Single Premiums'!S62*'Net Single Premiums'!Z42)/'Net Single Premiums'!AI42)</f>
        <v>2442.5541904460561</v>
      </c>
      <c r="H25" s="9">
        <f>(10*'Net Single Premiums'!$G$1)*(('Net Single Premiums'!S72*'Net Single Premiums'!AA42)/'Net Single Premiums'!AJ42)</f>
        <v>1569.1030183797443</v>
      </c>
      <c r="I25" s="57">
        <v>37</v>
      </c>
      <c r="J25" s="9">
        <f>(10*'Net Single Premiums'!$G$1)*(('Net Single Premiums'!S52*'Net Single Premiums'!Y42)/'Net Single Premiums'!V42)</f>
        <v>4542.963529216745</v>
      </c>
      <c r="K25" s="10">
        <f>(10*'Net Single Premiums'!$G$1)*(('Net Single Premiums'!S62*'Net Single Premiums'!Z42)/'Net Single Premiums'!W42)</f>
        <v>2411.1548491915378</v>
      </c>
      <c r="L25" s="10">
        <f>(10*'Net Single Premiums'!$G$1)*(('Net Single Premiums'!S72*'Net Single Premiums'!AA42)/'Net Single Premiums'!X42)</f>
        <v>1548.4664343631223</v>
      </c>
      <c r="N25" s="56">
        <v>37</v>
      </c>
      <c r="O25" s="10">
        <f>(10*'Net Single Premiums'!$G$1)*(('Net Single Premiums'!S52)/('Net Single Premiums'!$AN$14))</f>
        <v>4720.0797238839814</v>
      </c>
      <c r="P25" s="10">
        <f>(10*'Net Single Premiums'!$G$1)*(('Net Single Premiums'!S62)/('Net Single Premiums'!$AN$24))</f>
        <v>2600.8367666871868</v>
      </c>
      <c r="Q25" s="9">
        <f>(10*'Net Single Premiums'!$G$1)*(('Net Single Premiums'!S72)/'Net Single Premiums'!$AN$34)</f>
        <v>1829.0920554449631</v>
      </c>
      <c r="R25" s="60">
        <v>37</v>
      </c>
      <c r="S25" s="10">
        <f>(10*'Net Single Premiums'!$G$1)*(('Net Single Premiums'!S52)/('Net Single Premiums'!$AO$14))</f>
        <v>4672.4575737712848</v>
      </c>
      <c r="T25" s="10">
        <f>(10*'Net Single Premiums'!$G$1)*(('Net Single Premiums'!S62)/('Net Single Premiums'!$AO$24))</f>
        <v>2574.5962270846312</v>
      </c>
      <c r="U25" s="10">
        <f>(10*'Net Single Premiums'!$G$1)*(('Net Single Premiums'!S72)/('Net Single Premiums'!$AO$34))</f>
        <v>1810.6378551920347</v>
      </c>
      <c r="V25" s="57">
        <v>37</v>
      </c>
      <c r="W25" s="9">
        <f>(10*'Net Single Premiums'!$G$1)*(('Net Single Premiums'!S52)/('Net Single Premiums'!$AM$14))</f>
        <v>4616.1546304318081</v>
      </c>
      <c r="X25" s="10">
        <f>(10*'Net Single Premiums'!$G$1)*(('Net Single Premiums'!S62)/('Net Single Premiums'!$AM$24))</f>
        <v>2543.5724364547727</v>
      </c>
      <c r="Y25" s="10">
        <f>(10*'Net Single Premiums'!$G$1)*(('Net Single Premiums'!S72)/('Net Single Premiums'!$AM$34))</f>
        <v>1788.8197350786604</v>
      </c>
    </row>
    <row r="26" spans="1:25" ht="17.100000000000001" customHeight="1" x14ac:dyDescent="0.25">
      <c r="A26" s="56">
        <v>38</v>
      </c>
      <c r="B26" s="10">
        <f>(10*'Net Single Premiums'!$G$1)*(('Net Single Premiums'!S53*'Net Single Premiums'!Y43)/'Net Single Premiums'!AC43)</f>
        <v>4825.7341186814601</v>
      </c>
      <c r="C26" s="10">
        <f>(10*'Net Single Premiums'!$G$1)*(('Net Single Premiums'!S63*'Net Single Premiums'!Z43)/'Net Single Premiums'!AD43)</f>
        <v>2549.2143516769684</v>
      </c>
      <c r="D26" s="9">
        <f>(10*'Net Single Premiums'!$G$1)*(('Net Single Premiums'!S73*'Net Single Premiums'!AA43)/'Net Single Premiums'!AE43)</f>
        <v>1617.6794449935783</v>
      </c>
      <c r="E26" s="60">
        <v>38</v>
      </c>
      <c r="F26" s="10">
        <f>(10*'Net Single Premiums'!$G$1)*(('Net Single Premiums'!S53*'Net Single Premiums'!Y43)/'Net Single Premiums'!AH43)</f>
        <v>4774.5034848565165</v>
      </c>
      <c r="G26" s="10">
        <f>(10*'Net Single Premiums'!$G$1)*(('Net Single Premiums'!S63*'Net Single Premiums'!Z43)/'Net Single Premiums'!AI43)</f>
        <v>2521.6389405495452</v>
      </c>
      <c r="H26" s="9">
        <f>(10*'Net Single Premiums'!$G$1)*(('Net Single Premiums'!S73*'Net Single Premiums'!AA43)/'Net Single Premiums'!AJ43)</f>
        <v>1599.7391329430834</v>
      </c>
      <c r="I26" s="57">
        <v>38</v>
      </c>
      <c r="J26" s="9">
        <f>(10*'Net Single Premiums'!$G$1)*(('Net Single Premiums'!S53*'Net Single Premiums'!Y43)/'Net Single Premiums'!V43)</f>
        <v>4713.9827069585763</v>
      </c>
      <c r="K26" s="10">
        <f>(10*'Net Single Premiums'!$G$1)*(('Net Single Premiums'!S63*'Net Single Premiums'!Z43)/'Net Single Premiums'!W43)</f>
        <v>2489.0732629692561</v>
      </c>
      <c r="L26" s="10">
        <f>(10*'Net Single Premiums'!$G$1)*(('Net Single Premiums'!S73*'Net Single Premiums'!AA43)/'Net Single Premiums'!X43)</f>
        <v>1578.561405341726</v>
      </c>
      <c r="N26" s="56">
        <v>38</v>
      </c>
      <c r="O26" s="10">
        <f>(10*'Net Single Premiums'!$G$1)*(('Net Single Premiums'!S53)/('Net Single Premiums'!$AN$14))</f>
        <v>4903.3722692462961</v>
      </c>
      <c r="P26" s="10">
        <f>(10*'Net Single Premiums'!$G$1)*(('Net Single Premiums'!S63)/('Net Single Premiums'!$AN$24))</f>
        <v>2695.6214610112861</v>
      </c>
      <c r="Q26" s="9">
        <f>(10*'Net Single Premiums'!$G$1)*(('Net Single Premiums'!S73)/'Net Single Premiums'!$AN$34)</f>
        <v>1888.5709684805975</v>
      </c>
      <c r="R26" s="60">
        <v>38</v>
      </c>
      <c r="S26" s="10">
        <f>(10*'Net Single Premiums'!$G$1)*(('Net Single Premiums'!S53)/('Net Single Premiums'!$AO$14))</f>
        <v>4853.9008314900857</v>
      </c>
      <c r="T26" s="10">
        <f>(10*'Net Single Premiums'!$G$1)*(('Net Single Premiums'!S63)/('Net Single Premiums'!$AO$24))</f>
        <v>2668.4246132093913</v>
      </c>
      <c r="U26" s="10">
        <f>(10*'Net Single Premiums'!$G$1)*(('Net Single Premiums'!S73)/('Net Single Premiums'!$AO$34))</f>
        <v>1869.5166695236601</v>
      </c>
      <c r="V26" s="57">
        <v>38</v>
      </c>
      <c r="W26" s="9">
        <f>(10*'Net Single Premiums'!$G$1)*(('Net Single Premiums'!S53)/('Net Single Premiums'!$AM$14))</f>
        <v>4795.4115035131081</v>
      </c>
      <c r="X26" s="10">
        <f>(10*'Net Single Premiums'!$G$1)*(('Net Single Premiums'!S63)/('Net Single Premiums'!$AM$24))</f>
        <v>2636.2701939490507</v>
      </c>
      <c r="Y26" s="10">
        <f>(10*'Net Single Premiums'!$G$1)*(('Net Single Premiums'!S73)/('Net Single Premiums'!$AM$34))</f>
        <v>1846.9890618451509</v>
      </c>
    </row>
    <row r="27" spans="1:25" ht="17.100000000000001" customHeight="1" x14ac:dyDescent="0.25">
      <c r="A27" s="56">
        <v>39</v>
      </c>
      <c r="B27" s="10">
        <f>(10*'Net Single Premiums'!$G$1)*(('Net Single Premiums'!S54*'Net Single Premiums'!Y44)/'Net Single Premiums'!AC44)</f>
        <v>5006.6918308241793</v>
      </c>
      <c r="C27" s="10">
        <f>(10*'Net Single Premiums'!$G$1)*(('Net Single Premiums'!S64*'Net Single Premiums'!Z44)/'Net Single Premiums'!AD44)</f>
        <v>2631.2210736415477</v>
      </c>
      <c r="D27" s="9">
        <f>(10*'Net Single Premiums'!$G$1)*(('Net Single Premiums'!S74*'Net Single Premiums'!AA44)/'Net Single Premiums'!AE44)</f>
        <v>1646.9455564684008</v>
      </c>
      <c r="E27" s="60">
        <v>39</v>
      </c>
      <c r="F27" s="10">
        <f>(10*'Net Single Premiums'!$G$1)*(('Net Single Premiums'!S54*'Net Single Premiums'!Y44)/'Net Single Premiums'!AH44)</f>
        <v>4953.3478823657042</v>
      </c>
      <c r="G27" s="10">
        <f>(10*'Net Single Premiums'!$G$1)*(('Net Single Premiums'!S64*'Net Single Premiums'!Z44)/'Net Single Premiums'!AI44)</f>
        <v>2602.618780711307</v>
      </c>
      <c r="H27" s="9">
        <f>(10*'Net Single Premiums'!$G$1)*(('Net Single Premiums'!S74*'Net Single Premiums'!AA44)/'Net Single Premiums'!AJ44)</f>
        <v>1628.5509596235397</v>
      </c>
      <c r="I27" s="57">
        <v>39</v>
      </c>
      <c r="J27" s="9">
        <f>(10*'Net Single Premiums'!$G$1)*(('Net Single Premiums'!S54*'Net Single Premiums'!Y44)/'Net Single Premiums'!V44)</f>
        <v>4890.3343242678047</v>
      </c>
      <c r="K27" s="10">
        <f>(10*'Net Single Premiums'!$G$1)*(('Net Single Premiums'!S64*'Net Single Premiums'!Z44)/'Net Single Premiums'!W44)</f>
        <v>2568.8432238477153</v>
      </c>
      <c r="L27" s="10">
        <f>(10*'Net Single Premiums'!$G$1)*(('Net Single Premiums'!S74*'Net Single Premiums'!AA44)/'Net Single Premiums'!X44)</f>
        <v>1606.8397260857082</v>
      </c>
      <c r="N27" s="56">
        <v>39</v>
      </c>
      <c r="O27" s="10">
        <f>(10*'Net Single Premiums'!$G$1)*(('Net Single Premiums'!S54)/('Net Single Premiums'!$AN$14))</f>
        <v>5092.9604084818529</v>
      </c>
      <c r="P27" s="10">
        <f>(10*'Net Single Premiums'!$G$1)*(('Net Single Premiums'!S64)/('Net Single Premiums'!$AN$24))</f>
        <v>2793.720359378538</v>
      </c>
      <c r="Q27" s="9">
        <f>(10*'Net Single Premiums'!$G$1)*(('Net Single Premiums'!S74)/'Net Single Premiums'!$AN$34)</f>
        <v>1949.3562847790772</v>
      </c>
      <c r="R27" s="60">
        <v>39</v>
      </c>
      <c r="S27" s="10">
        <f>(10*'Net Single Premiums'!$G$1)*(('Net Single Premiums'!S54)/('Net Single Premiums'!$AO$14))</f>
        <v>5041.5761651472576</v>
      </c>
      <c r="T27" s="10">
        <f>(10*'Net Single Premiums'!$G$1)*(('Net Single Premiums'!S64)/('Net Single Premiums'!$AO$24))</f>
        <v>2765.533765483945</v>
      </c>
      <c r="U27" s="10">
        <f>(10*'Net Single Premiums'!$G$1)*(('Net Single Premiums'!S74)/('Net Single Premiums'!$AO$34))</f>
        <v>1929.6887064652751</v>
      </c>
      <c r="V27" s="57">
        <v>39</v>
      </c>
      <c r="W27" s="9">
        <f>(10*'Net Single Premiums'!$G$1)*(('Net Single Premiums'!S54)/('Net Single Premiums'!$AM$14))</f>
        <v>4980.8253562450309</v>
      </c>
      <c r="X27" s="10">
        <f>(10*'Net Single Premiums'!$G$1)*(('Net Single Premiums'!S64)/('Net Single Premiums'!$AM$24))</f>
        <v>2732.2091844806819</v>
      </c>
      <c r="Y27" s="10">
        <f>(10*'Net Single Premiums'!$G$1)*(('Net Single Premiums'!S74)/('Net Single Premiums'!$AM$34))</f>
        <v>1906.4360279363507</v>
      </c>
    </row>
    <row r="28" spans="1:25" ht="17.100000000000001" customHeight="1" x14ac:dyDescent="0.25">
      <c r="A28" s="57">
        <v>40</v>
      </c>
      <c r="B28" s="10">
        <f>(10*'Net Single Premiums'!$G$1)*(('Net Single Premiums'!S55*'Net Single Premiums'!Y45)/'Net Single Premiums'!AC45)</f>
        <v>5193.0087986881545</v>
      </c>
      <c r="C28" s="10">
        <f>(10*'Net Single Premiums'!$G$1)*(('Net Single Premiums'!S65*'Net Single Premiums'!Z45)/'Net Single Premiums'!AD45)</f>
        <v>2714.9568940089143</v>
      </c>
      <c r="D28" s="20">
        <f>(10*'Net Single Premiums'!$G$1)*(('Net Single Premiums'!S75*'Net Single Premiums'!AA45)/'Net Single Premiums'!AE45)</f>
        <v>1673.9957933779299</v>
      </c>
      <c r="E28" s="56">
        <v>40</v>
      </c>
      <c r="F28" s="10">
        <f>(10*'Net Single Premiums'!$G$1)*(('Net Single Premiums'!S55*'Net Single Premiums'!Y45)/'Net Single Premiums'!AH45)</f>
        <v>5137.4668229419531</v>
      </c>
      <c r="G28" s="10">
        <f>(10*'Net Single Premiums'!$G$1)*(('Net Single Premiums'!S65*'Net Single Premiums'!Z45)/'Net Single Premiums'!AI45)</f>
        <v>2685.2907440069571</v>
      </c>
      <c r="H28" s="9">
        <f>(10*'Net Single Premiums'!$G$1)*(('Net Single Premiums'!S75*'Net Single Premiums'!AA45)/'Net Single Premiums'!AJ45)</f>
        <v>1655.1564139122834</v>
      </c>
      <c r="I28" s="57">
        <v>40</v>
      </c>
      <c r="J28" s="9">
        <f>(10*'Net Single Premiums'!$G$1)*(('Net Single Premiums'!S55*'Net Single Premiums'!Y45)/'Net Single Premiums'!V45)</f>
        <v>5071.860998550892</v>
      </c>
      <c r="K28" s="10">
        <f>(10*'Net Single Premiums'!$G$1)*(('Net Single Premiums'!S65*'Net Single Premiums'!Z45)/'Net Single Premiums'!W45)</f>
        <v>2650.2620555831154</v>
      </c>
      <c r="L28" s="10">
        <f>(10*'Net Single Premiums'!$G$1)*(('Net Single Premiums'!S75*'Net Single Premiums'!AA45)/'Net Single Premiums'!X45)</f>
        <v>1632.9232723220559</v>
      </c>
      <c r="M28" s="21"/>
      <c r="N28" s="64">
        <v>40</v>
      </c>
      <c r="O28" s="10">
        <f>(10*'Net Single Premiums'!$G$1)*(('Net Single Premiums'!S55)/('Net Single Premiums'!$AN$14))</f>
        <v>5288.838738665967</v>
      </c>
      <c r="P28" s="10">
        <f>(10*'Net Single Premiums'!$G$1)*(('Net Single Premiums'!S65)/('Net Single Premiums'!$AN$24))</f>
        <v>2895.1355453586966</v>
      </c>
      <c r="Q28" s="20">
        <f>(10*'Net Single Premiums'!$G$1)*(('Net Single Premiums'!S75)/'Net Single Premiums'!$AN$34)</f>
        <v>2011.4250716585293</v>
      </c>
      <c r="R28" s="64">
        <v>40</v>
      </c>
      <c r="S28" s="9">
        <f>(10*'Net Single Premiums'!$G$1)*(('Net Single Premiums'!S55)/('Net Single Premiums'!$AO$14))</f>
        <v>5235.4782263296747</v>
      </c>
      <c r="T28" s="10">
        <f>(10*'Net Single Premiums'!$G$1)*(('Net Single Premiums'!S65)/('Net Single Premiums'!$AO$24))</f>
        <v>2865.9257464563543</v>
      </c>
      <c r="U28" s="14">
        <f>(10*'Net Single Premiums'!$G$1)*(('Net Single Premiums'!S75)/('Net Single Premiums'!$AO$34))</f>
        <v>1991.1312647089842</v>
      </c>
      <c r="V28" s="64">
        <v>40</v>
      </c>
      <c r="W28" s="9">
        <f>(10*'Net Single Premiums'!$G$1)*(('Net Single Premiums'!S55)/('Net Single Premiums'!$AM$14))</f>
        <v>5172.390904662635</v>
      </c>
      <c r="X28" s="10">
        <f>(10*'Net Single Premiums'!$G$1)*(('Net Single Premiums'!S65)/('Net Single Premiums'!$AM$24))</f>
        <v>2831.3914457440978</v>
      </c>
      <c r="Y28" s="10">
        <f>(10*'Net Single Premiums'!$G$1)*(('Net Single Premiums'!S75)/('Net Single Premiums'!$AM$34))</f>
        <v>1967.1382055942954</v>
      </c>
    </row>
    <row r="29" spans="1:25" x14ac:dyDescent="0.25">
      <c r="A29" s="56">
        <v>41</v>
      </c>
      <c r="B29" s="10">
        <f>(10*'Net Single Premiums'!$G$1)*(('Net Single Premiums'!S56*'Net Single Premiums'!Y46)/'Net Single Premiums'!AC46)</f>
        <v>5384.540335711893</v>
      </c>
      <c r="C29" s="10">
        <f>(10*'Net Single Premiums'!$G$1)*(('Net Single Premiums'!S66*'Net Single Premiums'!Z46)/'Net Single Premiums'!AD46)</f>
        <v>2800.0135551720077</v>
      </c>
      <c r="D29" s="9">
        <f>(10*'Net Single Premiums'!$G$1)*(('Net Single Premiums'!S76*'Net Single Premiums'!AA46)/'Net Single Premiums'!AE46)</f>
        <v>1698.0957471370893</v>
      </c>
      <c r="E29" s="60">
        <v>41</v>
      </c>
      <c r="F29" s="10">
        <f>(10*'Net Single Premiums'!$G$1)*(('Net Single Premiums'!S56*'Net Single Premiums'!Y46)/'Net Single Premiums'!AH46)</f>
        <v>5326.7160808038452</v>
      </c>
      <c r="G29" s="10">
        <f>(10*'Net Single Premiums'!$G$1)*(('Net Single Premiums'!S66*'Net Single Premiums'!Z46)/'Net Single Premiums'!AI46)</f>
        <v>2769.2493406039976</v>
      </c>
      <c r="H29" s="9">
        <f>(10*'Net Single Premiums'!$G$1)*(('Net Single Premiums'!S76*'Net Single Premiums'!AA46)/'Net Single Premiums'!AJ46)</f>
        <v>1678.8284597133597</v>
      </c>
      <c r="I29" s="57">
        <v>41</v>
      </c>
      <c r="J29" s="9">
        <f>(10*'Net Single Premiums'!$G$1)*(('Net Single Premiums'!S56*'Net Single Premiums'!Y46)/'Net Single Premiums'!V46)</f>
        <v>5258.4190826657914</v>
      </c>
      <c r="K29" s="10">
        <f>(10*'Net Single Premiums'!$G$1)*(('Net Single Premiums'!S66*'Net Single Premiums'!Z46)/'Net Single Premiums'!W46)</f>
        <v>2732.927583469399</v>
      </c>
      <c r="L29" s="10">
        <f>(10*'Net Single Premiums'!$G$1)*(('Net Single Premiums'!S76*'Net Single Premiums'!AA46)/'Net Single Premiums'!X46)</f>
        <v>1656.0937455285241</v>
      </c>
      <c r="N29" s="56">
        <v>41</v>
      </c>
      <c r="O29" s="10">
        <f>(10*'Net Single Premiums'!$G$1)*(('Net Single Premiums'!S56)/('Net Single Premiums'!$AN$14))</f>
        <v>5491.0243851561454</v>
      </c>
      <c r="P29" s="10">
        <f>(10*'Net Single Premiums'!$G$1)*(('Net Single Premiums'!S66)/('Net Single Premiums'!$AN$24))</f>
        <v>2999.7551849481156</v>
      </c>
      <c r="Q29" s="9">
        <f>(10*'Net Single Premiums'!$G$1)*(('Net Single Premiums'!S76)/'Net Single Premiums'!$AN$34)</f>
        <v>2074.5854098865452</v>
      </c>
      <c r="R29" s="60">
        <v>41</v>
      </c>
      <c r="S29" s="10">
        <f>(10*'Net Single Premiums'!$G$1)*(('Net Single Premiums'!S56)/('Net Single Premiums'!$AO$14))</f>
        <v>5435.6239676125188</v>
      </c>
      <c r="T29" s="10">
        <f>(10*'Net Single Premiums'!$G$1)*(('Net Single Premiums'!S66)/('Net Single Premiums'!$AO$24))</f>
        <v>2969.4898504462253</v>
      </c>
      <c r="U29" s="10">
        <f>(10*'Net Single Premiums'!$G$1)*(('Net Single Premiums'!S76)/('Net Single Premiums'!$AO$34))</f>
        <v>2053.6543613469812</v>
      </c>
      <c r="V29" s="57">
        <v>41</v>
      </c>
      <c r="W29" s="9">
        <f>(10*'Net Single Premiums'!$G$1)*(('Net Single Premiums'!S56)/('Net Single Premiums'!$AM$14))</f>
        <v>5370.1248970631896</v>
      </c>
      <c r="X29" s="10">
        <f>(10*'Net Single Premiums'!$G$1)*(('Net Single Premiums'!S66)/('Net Single Premiums'!$AM$24))</f>
        <v>2933.7076060583154</v>
      </c>
      <c r="Y29" s="10">
        <f>(10*'Net Single Premiums'!$G$1)*(('Net Single Premiums'!S76)/('Net Single Premiums'!$AM$34))</f>
        <v>2028.9079011982888</v>
      </c>
    </row>
    <row r="30" spans="1:25" x14ac:dyDescent="0.25">
      <c r="A30" s="56">
        <v>42</v>
      </c>
      <c r="B30" s="10">
        <f>(10*'Net Single Premiums'!$G$1)*(('Net Single Premiums'!S57*'Net Single Premiums'!Y47)/'Net Single Premiums'!AC47)</f>
        <v>5581.1506783099849</v>
      </c>
      <c r="C30" s="10">
        <f>(10*'Net Single Premiums'!$G$1)*(('Net Single Premiums'!S67*'Net Single Premiums'!Z47)/'Net Single Premiums'!AD47)</f>
        <v>2885.635091194772</v>
      </c>
      <c r="D30" s="9">
        <f>(10*'Net Single Premiums'!$G$1)*(('Net Single Premiums'!S77*'Net Single Premiums'!AA47)/'Net Single Premiums'!AE47)</f>
        <v>1718.1201358146541</v>
      </c>
      <c r="E30" s="60">
        <v>42</v>
      </c>
      <c r="F30" s="10">
        <f>(10*'Net Single Premiums'!$G$1)*(('Net Single Premiums'!S57*'Net Single Premiums'!Y47)/'Net Single Premiums'!AH47)</f>
        <v>5520.9574079289514</v>
      </c>
      <c r="G30" s="10">
        <f>(10*'Net Single Premiums'!$G$1)*(('Net Single Premiums'!S67*'Net Single Premiums'!Z47)/'Net Single Premiums'!AI47)</f>
        <v>2853.7433867017617</v>
      </c>
      <c r="H30" s="9">
        <f>(10*'Net Single Premiums'!$G$1)*(('Net Single Premiums'!S77*'Net Single Premiums'!AA47)/'Net Single Premiums'!AJ47)</f>
        <v>1698.4529149288458</v>
      </c>
      <c r="I30" s="57">
        <v>42</v>
      </c>
      <c r="J30" s="9">
        <f>(10*'Net Single Premiums'!$G$1)*(('Net Single Premiums'!S57*'Net Single Premiums'!Y47)/'Net Single Premiums'!V47)</f>
        <v>5449.8674870570167</v>
      </c>
      <c r="K30" s="10">
        <f>(10*'Net Single Premiums'!$G$1)*(('Net Single Premiums'!S67*'Net Single Premiums'!Z47)/'Net Single Premiums'!W47)</f>
        <v>2816.0943575674746</v>
      </c>
      <c r="L30" s="10">
        <f>(10*'Net Single Premiums'!$G$1)*(('Net Single Premiums'!S77*'Net Single Premiums'!AA47)/'Net Single Premiums'!X47)</f>
        <v>1675.2501188563588</v>
      </c>
      <c r="N30" s="56">
        <v>42</v>
      </c>
      <c r="O30" s="10">
        <f>(10*'Net Single Premiums'!$G$1)*(('Net Single Premiums'!S57)/('Net Single Premiums'!$AN$14))</f>
        <v>5699.5593992501936</v>
      </c>
      <c r="P30" s="10">
        <f>(10*'Net Single Premiums'!$G$1)*(('Net Single Premiums'!S67)/('Net Single Premiums'!$AN$24))</f>
        <v>3107.2710319403191</v>
      </c>
      <c r="Q30" s="9">
        <f>(10*'Net Single Premiums'!$G$1)*(('Net Single Premiums'!S77)/'Net Single Premiums'!$AN$34)</f>
        <v>2138.4615975211336</v>
      </c>
      <c r="R30" s="60">
        <v>42</v>
      </c>
      <c r="S30" s="10">
        <f>(10*'Net Single Premiums'!$G$1)*(('Net Single Premiums'!S57)/('Net Single Premiums'!$AO$14))</f>
        <v>5642.055016026773</v>
      </c>
      <c r="T30" s="10">
        <f>(10*'Net Single Premiums'!$G$1)*(('Net Single Premiums'!S67)/('Net Single Premiums'!$AO$24))</f>
        <v>3075.9209412257223</v>
      </c>
      <c r="U30" s="10">
        <f>(10*'Net Single Premiums'!$G$1)*(('Net Single Premiums'!S77)/('Net Single Premiums'!$AO$34))</f>
        <v>2116.8860849949192</v>
      </c>
      <c r="V30" s="57">
        <v>42</v>
      </c>
      <c r="W30" s="9">
        <f>(10*'Net Single Premiums'!$G$1)*(('Net Single Premiums'!S57)/('Net Single Premiums'!$AM$14))</f>
        <v>5574.0684588734748</v>
      </c>
      <c r="X30" s="10">
        <f>(10*'Net Single Premiums'!$G$1)*(('Net Single Premiums'!S67)/('Net Single Premiums'!$AM$24))</f>
        <v>3038.856206075915</v>
      </c>
      <c r="Y30" s="10">
        <f>(10*'Net Single Premiums'!$G$1)*(('Net Single Premiums'!S77)/('Net Single Premiums'!$AM$34))</f>
        <v>2091.3776848826001</v>
      </c>
    </row>
    <row r="31" spans="1:25" ht="17.25" customHeight="1" x14ac:dyDescent="0.25">
      <c r="A31" s="56">
        <v>43</v>
      </c>
      <c r="B31" s="10">
        <f>(10*'Net Single Premiums'!$G$1)*(('Net Single Premiums'!S58*'Net Single Premiums'!Y48)/'Net Single Premiums'!AC48)</f>
        <v>5782.3407128708477</v>
      </c>
      <c r="C31" s="10">
        <f>(10*'Net Single Premiums'!$G$1)*(('Net Single Premiums'!S68*'Net Single Premiums'!Z48)/'Net Single Premiums'!AD48)</f>
        <v>2970.7899561886261</v>
      </c>
      <c r="D31" s="9">
        <f>(10*'Net Single Premiums'!$G$1)*(('Net Single Premiums'!S78*'Net Single Premiums'!AA48)/'Net Single Premiums'!AE48)</f>
        <v>1732.677802572159</v>
      </c>
      <c r="E31" s="60">
        <v>43</v>
      </c>
      <c r="F31" s="10">
        <f>(10*'Net Single Premiums'!$G$1)*(('Net Single Premiums'!S58*'Net Single Premiums'!Y48)/'Net Single Premiums'!AH48)</f>
        <v>5719.6893066566745</v>
      </c>
      <c r="G31" s="10">
        <f>(10*'Net Single Premiums'!$G$1)*(('Net Single Premiums'!S68*'Net Single Premiums'!Z48)/'Net Single Premiums'!AI48)</f>
        <v>2937.7477810980818</v>
      </c>
      <c r="H31" s="9">
        <f>(10*'Net Single Premiums'!$G$1)*(('Net Single Premiums'!S78*'Net Single Premiums'!AA48)/'Net Single Premiums'!AJ48)</f>
        <v>1712.6526156788045</v>
      </c>
      <c r="I31" s="57">
        <v>43</v>
      </c>
      <c r="J31" s="9">
        <f>(10*'Net Single Premiums'!$G$1)*(('Net Single Premiums'!S58*'Net Single Premiums'!Y48)/'Net Single Premiums'!V48)</f>
        <v>5645.7020725665934</v>
      </c>
      <c r="K31" s="10">
        <f>(10*'Net Single Premiums'!$G$1)*(('Net Single Premiums'!S68*'Net Single Premiums'!Z48)/'Net Single Premiums'!W48)</f>
        <v>2898.7450080589042</v>
      </c>
      <c r="L31" s="10">
        <f>(10*'Net Single Premiums'!$G$1)*(('Net Single Premiums'!S78*'Net Single Premiums'!AA48)/'Net Single Premiums'!X48)</f>
        <v>1689.031806691587</v>
      </c>
      <c r="N31" s="56">
        <v>43</v>
      </c>
      <c r="O31" s="10">
        <f>(10*'Net Single Premiums'!$G$1)*(('Net Single Premiums'!S58)/('Net Single Premiums'!$AN$14))</f>
        <v>5914.2334999572531</v>
      </c>
      <c r="P31" s="10">
        <f>(10*'Net Single Premiums'!$G$1)*(('Net Single Premiums'!S68)/('Net Single Premiums'!$AN$24))</f>
        <v>3217.2331900706818</v>
      </c>
      <c r="Q31" s="9">
        <f>(10*'Net Single Premiums'!$G$1)*(('Net Single Premiums'!S78)/'Net Single Premiums'!$AN$34)</f>
        <v>2202.5623937769278</v>
      </c>
      <c r="R31" s="60">
        <v>43</v>
      </c>
      <c r="S31" s="10">
        <f>(10*'Net Single Premiums'!$G$1)*(('Net Single Premiums'!S58)/('Net Single Premiums'!$AO$14))</f>
        <v>5854.5632121628878</v>
      </c>
      <c r="T31" s="10">
        <f>(10*'Net Single Premiums'!$G$1)*(('Net Single Premiums'!S68)/('Net Single Premiums'!$AO$24))</f>
        <v>3184.7736616542802</v>
      </c>
      <c r="U31" s="10">
        <f>(10*'Net Single Premiums'!$G$1)*(('Net Single Premiums'!S78)/('Net Single Premiums'!$AO$34))</f>
        <v>2180.340151127451</v>
      </c>
      <c r="V31" s="57">
        <v>43</v>
      </c>
      <c r="W31" s="9">
        <f>(10*'Net Single Premiums'!$G$1)*(('Net Single Premiums'!S58)/('Net Single Premiums'!$AM$14))</f>
        <v>5784.0159389972296</v>
      </c>
      <c r="X31" s="10">
        <f>(10*'Net Single Premiums'!$G$1)*(('Net Single Premiums'!S68)/('Net Single Premiums'!$AM$24))</f>
        <v>3146.3972551936317</v>
      </c>
      <c r="Y31" s="10">
        <f>(10*'Net Single Premiums'!$G$1)*(('Net Single Premiums'!S78)/('Net Single Premiums'!$AM$34))</f>
        <v>2154.0671318326754</v>
      </c>
    </row>
    <row r="32" spans="1:25" ht="16.5" customHeight="1" x14ac:dyDescent="0.25">
      <c r="A32" s="56">
        <v>44</v>
      </c>
      <c r="B32" s="10">
        <f>(10*'Net Single Premiums'!$G$1)*(('Net Single Premiums'!S59*'Net Single Premiums'!Y49)/'Net Single Premiums'!AC49)</f>
        <v>5987.8280220116885</v>
      </c>
      <c r="C32" s="10">
        <f>(10*'Net Single Premiums'!$G$1)*(('Net Single Premiums'!S69*'Net Single Premiums'!Z49)/'Net Single Premiums'!AD49)</f>
        <v>3054.2453650045654</v>
      </c>
      <c r="D32" s="9">
        <f>(10*'Net Single Premiums'!$G$1)*(('Net Single Premiums'!S79*'Net Single Premiums'!AA49)/'Net Single Premiums'!AE49)</f>
        <v>1740.3614185532258</v>
      </c>
      <c r="E32" s="60">
        <v>44</v>
      </c>
      <c r="F32" s="10">
        <f>(10*'Net Single Premiums'!$G$1)*(('Net Single Premiums'!S59*'Net Single Premiums'!Y49)/'Net Single Premiums'!AH49)</f>
        <v>5922.6245239678365</v>
      </c>
      <c r="G32" s="10">
        <f>(10*'Net Single Premiums'!$G$1)*(('Net Single Premiums'!S69*'Net Single Premiums'!Z49)/'Net Single Premiums'!AI49)</f>
        <v>3020.0376140317267</v>
      </c>
      <c r="H32" s="9">
        <f>(10*'Net Single Premiums'!$G$1)*(('Net Single Premiums'!S79*'Net Single Premiums'!AA49)/'Net Single Premiums'!AJ49)</f>
        <v>1720.035071714475</v>
      </c>
      <c r="I32" s="57">
        <v>44</v>
      </c>
      <c r="J32" s="9">
        <f>(10*'Net Single Premiums'!$G$1)*(('Net Single Premiums'!S59*'Net Single Premiums'!Y49)/'Net Single Premiums'!V49)</f>
        <v>5845.6300602608198</v>
      </c>
      <c r="K32" s="10">
        <f>(10*'Net Single Premiums'!$G$1)*(('Net Single Premiums'!S69*'Net Single Premiums'!Z49)/'Net Single Premiums'!W49)</f>
        <v>2979.6640713046845</v>
      </c>
      <c r="L32" s="10">
        <f>(10*'Net Single Premiums'!$G$1)*(('Net Single Premiums'!S79*'Net Single Premiums'!AA49)/'Net Single Premiums'!X49)</f>
        <v>1696.0638880647687</v>
      </c>
      <c r="M32" s="22"/>
      <c r="N32" s="56">
        <v>44</v>
      </c>
      <c r="O32" s="10">
        <f>(10*'Net Single Premiums'!$G$1)*(('Net Single Premiums'!S59)/('Net Single Premiums'!$AN$14))</f>
        <v>6135.0018541242271</v>
      </c>
      <c r="P32" s="10">
        <f>(10*'Net Single Premiums'!$G$1)*(('Net Single Premiums'!S69)/('Net Single Premiums'!$AN$24))</f>
        <v>3329.1026668811669</v>
      </c>
      <c r="Q32" s="9">
        <f>(10*'Net Single Premiums'!$G$1)*(('Net Single Premiums'!S79)/'Net Single Premiums'!$AN$34)</f>
        <v>2266.4032144367238</v>
      </c>
      <c r="R32" s="60">
        <v>44</v>
      </c>
      <c r="S32" s="10">
        <f>(10*'Net Single Premiums'!$G$1)*(('Net Single Premiums'!S59)/('Net Single Premiums'!$AO$14))</f>
        <v>6073.1041752014726</v>
      </c>
      <c r="T32" s="10">
        <f>(10*'Net Single Premiums'!$G$1)*(('Net Single Premiums'!S69)/('Net Single Premiums'!$AO$24))</f>
        <v>3295.5144573133139</v>
      </c>
      <c r="U32" s="10">
        <f>(10*'Net Single Premiums'!$G$1)*(('Net Single Premiums'!S79)/('Net Single Premiums'!$AO$34))</f>
        <v>2243.5368646274896</v>
      </c>
      <c r="V32" s="57">
        <v>44</v>
      </c>
      <c r="W32" s="9">
        <f>(10*'Net Single Premiums'!$G$1)*(('Net Single Premiums'!S59)/('Net Single Premiums'!$AM$14))</f>
        <v>5999.9234914023209</v>
      </c>
      <c r="X32" s="10">
        <f>(10*'Net Single Premiums'!$G$1)*(('Net Single Premiums'!S69)/('Net Single Premiums'!$AM$24))</f>
        <v>3255.8036283041638</v>
      </c>
      <c r="Y32" s="10">
        <f>(10*'Net Single Premiums'!$G$1)*(('Net Single Premiums'!S79)/('Net Single Premiums'!$AM$34))</f>
        <v>2216.5023272400922</v>
      </c>
    </row>
    <row r="33" spans="1:25" ht="16.5" customHeight="1" x14ac:dyDescent="0.25">
      <c r="A33" s="56">
        <v>45</v>
      </c>
      <c r="B33" s="10">
        <f>(10*'Net Single Premiums'!$G$1)*(('Net Single Premiums'!S60*'Net Single Premiums'!Y50)/'Net Single Premiums'!AC50)</f>
        <v>6197.9422652377752</v>
      </c>
      <c r="C33" s="10">
        <f>(10*'Net Single Premiums'!$G$1)*(('Net Single Premiums'!S70*'Net Single Premiums'!Z50)/'Net Single Premiums'!AD50)</f>
        <v>3135.2676947706132</v>
      </c>
      <c r="D33" s="9">
        <f>(10*'Net Single Premiums'!$G$1)*(('Net Single Premiums'!S80*'Net Single Premiums'!AA50)/'Net Single Premiums'!AE50)</f>
        <v>1740.0489208452716</v>
      </c>
      <c r="E33" s="60">
        <v>45</v>
      </c>
      <c r="F33" s="10">
        <f>(10*'Net Single Premiums'!$G$1)*(('Net Single Premiums'!S60*'Net Single Premiums'!Y50)/'Net Single Premiums'!AH50)</f>
        <v>6130.0831415196435</v>
      </c>
      <c r="G33" s="10">
        <f>(10*'Net Single Premiums'!$G$1)*(('Net Single Premiums'!S70*'Net Single Premiums'!Z50)/'Net Single Premiums'!AI50)</f>
        <v>3099.8825167363607</v>
      </c>
      <c r="H33" s="9">
        <f>(10*'Net Single Premiums'!$G$1)*(('Net Single Premiums'!S80*'Net Single Premiums'!AA50)/'Net Single Premiums'!AJ50)</f>
        <v>1719.4910163098837</v>
      </c>
      <c r="I33" s="57">
        <v>45</v>
      </c>
      <c r="J33" s="9">
        <f>(10*'Net Single Premiums'!$G$1)*(('Net Single Premiums'!S60*'Net Single Premiums'!Y50)/'Net Single Premiums'!V50)</f>
        <v>6049.9603763704545</v>
      </c>
      <c r="K33" s="10">
        <f>(10*'Net Single Premiums'!$G$1)*(('Net Single Premiums'!S70*'Net Single Premiums'!Z50)/'Net Single Premiums'!W50)</f>
        <v>3058.1251609577425</v>
      </c>
      <c r="L33" s="10">
        <f>(10*'Net Single Premiums'!$G$1)*(('Net Single Premiums'!S80*'Net Single Premiums'!AA50)/'Net Single Premiums'!X50)</f>
        <v>1695.252236393881</v>
      </c>
      <c r="M33" s="21"/>
      <c r="N33" s="56">
        <v>45</v>
      </c>
      <c r="O33" s="10">
        <f>(10*'Net Single Premiums'!$G$1)*(('Net Single Premiums'!S60)/('Net Single Premiums'!$AN$14))</f>
        <v>6362.2580981763358</v>
      </c>
      <c r="P33" s="10">
        <f>(10*'Net Single Premiums'!$G$1)*(('Net Single Premiums'!S70)/('Net Single Premiums'!$AN$24))</f>
        <v>3442.6749975753269</v>
      </c>
      <c r="Q33" s="9">
        <f>(10*'Net Single Premiums'!$G$1)*(('Net Single Premiums'!S80)/'Net Single Premiums'!$AN$34)</f>
        <v>2329.6428672466704</v>
      </c>
      <c r="R33" s="60">
        <v>45</v>
      </c>
      <c r="S33" s="10">
        <f>(10*'Net Single Premiums'!$G$1)*(('Net Single Premiums'!S60)/('Net Single Premiums'!$AO$14))</f>
        <v>6298.0675700642905</v>
      </c>
      <c r="T33" s="10">
        <f>(10*'Net Single Premiums'!$G$1)*(('Net Single Premiums'!S70)/('Net Single Premiums'!$AO$24))</f>
        <v>3407.9409263065372</v>
      </c>
      <c r="U33" s="10">
        <f>(10*'Net Single Premiums'!$G$1)*(('Net Single Premiums'!S80)/('Net Single Premiums'!$AO$34))</f>
        <v>2306.1384756213306</v>
      </c>
      <c r="V33" s="57">
        <v>45</v>
      </c>
      <c r="W33" s="9">
        <f>(10*'Net Single Premiums'!$G$1)*(('Net Single Premiums'!S60)/('Net Single Premiums'!$AM$14))</f>
        <v>6222.176085562417</v>
      </c>
      <c r="X33" s="10">
        <f>(10*'Net Single Premiums'!$G$1)*(('Net Single Premiums'!S70)/('Net Single Premiums'!$AM$24))</f>
        <v>3366.8753624466922</v>
      </c>
      <c r="Y33" s="10">
        <f>(10*'Net Single Premiums'!$G$1)*(('Net Single Premiums'!S80)/('Net Single Premiums'!$AM$34))</f>
        <v>2278.3495911048053</v>
      </c>
    </row>
    <row r="34" spans="1:25" ht="15" customHeight="1" x14ac:dyDescent="0.25">
      <c r="A34" s="56">
        <v>46</v>
      </c>
      <c r="B34" s="10">
        <f>(10*'Net Single Premiums'!$G$1)*(('Net Single Premiums'!S61*'Net Single Premiums'!Y51)/'Net Single Premiums'!AC51)</f>
        <v>6412.6743851769261</v>
      </c>
      <c r="C34" s="10">
        <f>(10*'Net Single Premiums'!$G$1)*(('Net Single Premiums'!S71*'Net Single Premiums'!Z51)/'Net Single Premiums'!AD51)</f>
        <v>3213.4268659559857</v>
      </c>
      <c r="D34" s="9">
        <f>(10*'Net Single Premiums'!$G$1)*(('Net Single Premiums'!S81*'Net Single Premiums'!AA51)/'Net Single Premiums'!AE51)</f>
        <v>1730.9546606469501</v>
      </c>
      <c r="E34" s="60">
        <v>46</v>
      </c>
      <c r="F34" s="10">
        <f>(10*'Net Single Premiums'!$G$1)*(('Net Single Premiums'!S61*'Net Single Premiums'!Y51)/'Net Single Premiums'!AH51)</f>
        <v>6342.050981330216</v>
      </c>
      <c r="G34" s="10">
        <f>(10*'Net Single Premiums'!$G$1)*(('Net Single Premiums'!S71*'Net Single Premiums'!Z51)/'Net Single Premiums'!AI51)</f>
        <v>3176.8538805728904</v>
      </c>
      <c r="H34" s="9">
        <f>(10*'Net Single Premiums'!$G$1)*(('Net Single Premiums'!S81*'Net Single Premiums'!AA51)/'Net Single Premiums'!AJ51)</f>
        <v>1710.2455851105597</v>
      </c>
      <c r="I34" s="57">
        <v>46</v>
      </c>
      <c r="J34" s="9">
        <f>(10*'Net Single Premiums'!$G$1)*(('Net Single Premiums'!S61*'Net Single Premiums'!Y51)/'Net Single Premiums'!V51)</f>
        <v>6258.6729434468298</v>
      </c>
      <c r="K34" s="10">
        <f>(10*'Net Single Premiums'!$G$1)*(('Net Single Premiums'!S71*'Net Single Premiums'!Z51)/'Net Single Premiums'!W51)</f>
        <v>3133.7015223301551</v>
      </c>
      <c r="L34" s="10">
        <f>(10*'Net Single Premiums'!$G$1)*(('Net Single Premiums'!S81*'Net Single Premiums'!AA51)/'Net Single Premiums'!X51)</f>
        <v>1685.8347177721491</v>
      </c>
      <c r="M34" s="21"/>
      <c r="N34" s="56">
        <v>46</v>
      </c>
      <c r="O34" s="10">
        <f>(10*'Net Single Premiums'!$G$1)*(('Net Single Premiums'!S61)/('Net Single Premiums'!$AN$14))</f>
        <v>6596.1669894915267</v>
      </c>
      <c r="P34" s="10">
        <f>(10*'Net Single Premiums'!$G$1)*(('Net Single Premiums'!S71)/('Net Single Premiums'!$AN$24))</f>
        <v>3557.9491617058475</v>
      </c>
      <c r="Q34" s="9">
        <f>(10*'Net Single Premiums'!$G$1)*(('Net Single Premiums'!S81)/'Net Single Premiums'!$AN$34)</f>
        <v>2392.0905792854928</v>
      </c>
      <c r="R34" s="60">
        <v>46</v>
      </c>
      <c r="S34" s="10">
        <f>(10*'Net Single Premiums'!$G$1)*(('Net Single Premiums'!S61)/('Net Single Premiums'!$AO$14))</f>
        <v>6529.6164918479208</v>
      </c>
      <c r="T34" s="10">
        <f>(10*'Net Single Premiums'!$G$1)*(('Net Single Premiums'!S71)/('Net Single Premiums'!$AO$24))</f>
        <v>3522.0520584822025</v>
      </c>
      <c r="U34" s="10">
        <f>(10*'Net Single Premiums'!$G$1)*(('Net Single Premiums'!S81)/('Net Single Premiums'!$AO$34))</f>
        <v>2367.9561359468617</v>
      </c>
      <c r="V34" s="57">
        <v>46</v>
      </c>
      <c r="W34" s="9">
        <f>(10*'Net Single Premiums'!$G$1)*(('Net Single Premiums'!S61)/('Net Single Premiums'!$AM$14))</f>
        <v>6450.9348512841316</v>
      </c>
      <c r="X34" s="10">
        <f>(10*'Net Single Premiums'!$G$1)*(('Net Single Premiums'!S71)/('Net Single Premiums'!$AM$24))</f>
        <v>3479.6114596417606</v>
      </c>
      <c r="Y34" s="10">
        <f>(10*'Net Single Premiums'!$G$1)*(('Net Single Premiums'!S81)/('Net Single Premiums'!$AM$34))</f>
        <v>2339.4223508781679</v>
      </c>
    </row>
    <row r="35" spans="1:25" x14ac:dyDescent="0.25">
      <c r="A35" s="56">
        <v>47</v>
      </c>
      <c r="B35" s="10">
        <f>(10*'Net Single Premiums'!$G$1)*(('Net Single Premiums'!S62*'Net Single Premiums'!Y52)/'Net Single Premiums'!AC52)</f>
        <v>6632.6276139667752</v>
      </c>
      <c r="C35" s="10">
        <f>(10*'Net Single Premiums'!$G$1)*(('Net Single Premiums'!S72*'Net Single Premiums'!Z52)/'Net Single Premiums'!AD52)</f>
        <v>3288.6705851153147</v>
      </c>
      <c r="D35" s="9">
        <f>(10*'Net Single Premiums'!$G$1)*(('Net Single Premiums'!S82*'Net Single Premiums'!AA52)/'Net Single Premiums'!AE52)</f>
        <v>1712.7527248267943</v>
      </c>
      <c r="E35" s="60">
        <v>47</v>
      </c>
      <c r="F35" s="10">
        <f>(10*'Net Single Premiums'!$G$1)*(('Net Single Premiums'!S62*'Net Single Premiums'!Y52)/'Net Single Premiums'!AH52)</f>
        <v>6559.1203544131677</v>
      </c>
      <c r="G35" s="10">
        <f>(10*'Net Single Premiums'!$G$1)*(('Net Single Premiums'!S72*'Net Single Premiums'!Z52)/'Net Single Premiums'!AI52)</f>
        <v>3250.8969463731532</v>
      </c>
      <c r="H35" s="9">
        <f>(10*'Net Single Premiums'!$G$1)*(('Net Single Premiums'!S82*'Net Single Premiums'!AA52)/'Net Single Premiums'!AJ52)</f>
        <v>1691.9795643690677</v>
      </c>
      <c r="I35" s="57">
        <v>47</v>
      </c>
      <c r="J35" s="9">
        <f>(10*'Net Single Premiums'!$G$1)*(('Net Single Premiums'!S62*'Net Single Premiums'!Y52)/'Net Single Premiums'!V52)</f>
        <v>6472.3473136748835</v>
      </c>
      <c r="K35" s="10">
        <f>(10*'Net Single Premiums'!$G$1)*(('Net Single Premiums'!S72*'Net Single Premiums'!Z52)/'Net Single Premiums'!W52)</f>
        <v>3206.3356082661112</v>
      </c>
      <c r="L35" s="10">
        <f>(10*'Net Single Premiums'!$G$1)*(('Net Single Premiums'!S82*'Net Single Premiums'!AA52)/'Net Single Premiums'!X52)</f>
        <v>1667.5000052399894</v>
      </c>
      <c r="M35" s="21"/>
      <c r="N35" s="56">
        <v>47</v>
      </c>
      <c r="O35" s="10">
        <f>(10*'Net Single Premiums'!$G$1)*(('Net Single Premiums'!S62)/('Net Single Premiums'!$AN$14))</f>
        <v>6837.3258010691598</v>
      </c>
      <c r="P35" s="10">
        <f>(10*'Net Single Premiums'!$G$1)*(('Net Single Premiums'!S72)/('Net Single Premiums'!$AN$24))</f>
        <v>3675.1629111487082</v>
      </c>
      <c r="Q35" s="9">
        <f>(10*'Net Single Premiums'!$G$1)*(('Net Single Premiums'!S82)/'Net Single Premiums'!$AN$34)</f>
        <v>2453.7538567963711</v>
      </c>
      <c r="R35" s="60">
        <v>47</v>
      </c>
      <c r="S35" s="10">
        <f>(10*'Net Single Premiums'!$G$1)*(('Net Single Premiums'!S62)/('Net Single Premiums'!$AO$14))</f>
        <v>6768.3421875042604</v>
      </c>
      <c r="T35" s="10">
        <f>(10*'Net Single Premiums'!$G$1)*(('Net Single Premiums'!S72)/('Net Single Premiums'!$AO$24))</f>
        <v>3638.0832069738558</v>
      </c>
      <c r="U35" s="10">
        <f>(10*'Net Single Premiums'!$G$1)*(('Net Single Premiums'!S82)/('Net Single Premiums'!$AO$34))</f>
        <v>2428.9972761147606</v>
      </c>
      <c r="V35" s="57">
        <v>47</v>
      </c>
      <c r="W35" s="9">
        <f>(10*'Net Single Premiums'!$G$1)*(('Net Single Premiums'!S62)/('Net Single Premiums'!$AM$14))</f>
        <v>6686.7839110151581</v>
      </c>
      <c r="X35" s="10">
        <f>(10*'Net Single Premiums'!$G$1)*(('Net Single Premiums'!S72)/('Net Single Premiums'!$AM$24))</f>
        <v>3594.2444370262406</v>
      </c>
      <c r="Y35" s="10">
        <f>(10*'Net Single Premiums'!$G$1)*(('Net Single Premiums'!S82)/('Net Single Premiums'!$AM$34))</f>
        <v>2399.7279475334749</v>
      </c>
    </row>
    <row r="36" spans="1:25" x14ac:dyDescent="0.25">
      <c r="A36" s="56">
        <v>48</v>
      </c>
      <c r="B36" s="10">
        <f>(10*'Net Single Premiums'!$G$1)*(('Net Single Premiums'!S63*'Net Single Premiums'!Y53)/'Net Single Premiums'!AC53)</f>
        <v>6858.6477719558488</v>
      </c>
      <c r="C36" s="10">
        <f>(10*'Net Single Premiums'!$G$1)*(('Net Single Premiums'!S73*'Net Single Premiums'!Z53)/'Net Single Premiums'!AD53)</f>
        <v>3361.1251665579789</v>
      </c>
      <c r="D36" s="9">
        <f>(10*'Net Single Premiums'!$G$1)*(('Net Single Premiums'!S83*'Net Single Premiums'!AA53)/'Net Single Premiums'!AE53)</f>
        <v>1685.3553804716851</v>
      </c>
      <c r="E36" s="60">
        <v>48</v>
      </c>
      <c r="F36" s="10">
        <f>(10*'Net Single Premiums'!$G$1)*(('Net Single Premiums'!S63*'Net Single Premiums'!Y53)/'Net Single Premiums'!AH53)</f>
        <v>6782.126046133485</v>
      </c>
      <c r="G36" s="10">
        <f>(10*'Net Single Premiums'!$G$1)*(('Net Single Premiums'!S73*'Net Single Premiums'!Z53)/'Net Single Premiums'!AI53)</f>
        <v>3322.1343769130676</v>
      </c>
      <c r="H36" s="9">
        <f>(10*'Net Single Premiums'!$G$1)*(('Net Single Premiums'!S83*'Net Single Premiums'!AA53)/'Net Single Premiums'!AJ53)</f>
        <v>1664.6104937832508</v>
      </c>
      <c r="I36" s="57">
        <v>48</v>
      </c>
      <c r="J36" s="9">
        <f>(10*'Net Single Premiums'!$G$1)*(('Net Single Premiums'!S63*'Net Single Premiums'!Y53)/'Net Single Premiums'!V53)</f>
        <v>6691.80533188135</v>
      </c>
      <c r="K36" s="10">
        <f>(10*'Net Single Premiums'!$G$1)*(('Net Single Premiums'!S73*'Net Single Premiums'!Z53)/'Net Single Premiums'!W53)</f>
        <v>3276.1458865870122</v>
      </c>
      <c r="L36" s="10">
        <f>(10*'Net Single Premiums'!$G$1)*(('Net Single Premiums'!S83*'Net Single Premiums'!AA53)/'Net Single Premiums'!X53)</f>
        <v>1640.1718109577432</v>
      </c>
      <c r="M36" s="21"/>
      <c r="N36" s="56">
        <v>48</v>
      </c>
      <c r="O36" s="10">
        <f>(10*'Net Single Premiums'!$G$1)*(('Net Single Premiums'!S63)/('Net Single Premiums'!$AN$14))</f>
        <v>7086.5047746785276</v>
      </c>
      <c r="P36" s="10">
        <f>(10*'Net Single Premiums'!$G$1)*(('Net Single Premiums'!S73)/('Net Single Premiums'!$AN$24))</f>
        <v>3794.6728584656162</v>
      </c>
      <c r="Q36" s="9">
        <f>(10*'Net Single Premiums'!$G$1)*(('Net Single Premiums'!S83)/'Net Single Premiums'!$AN$34)</f>
        <v>2514.7270490645951</v>
      </c>
      <c r="R36" s="60">
        <v>48</v>
      </c>
      <c r="S36" s="10">
        <f>(10*'Net Single Premiums'!$G$1)*(('Net Single Premiums'!S63)/('Net Single Premiums'!$AO$14))</f>
        <v>7015.00712762684</v>
      </c>
      <c r="T36" s="10">
        <f>(10*'Net Single Premiums'!$G$1)*(('Net Single Premiums'!S73)/('Net Single Premiums'!$AO$24))</f>
        <v>3756.3873863834365</v>
      </c>
      <c r="U36" s="10">
        <f>(10*'Net Single Premiums'!$G$1)*(('Net Single Premiums'!S83)/('Net Single Premiums'!$AO$34))</f>
        <v>2489.355293495079</v>
      </c>
      <c r="V36" s="57">
        <v>48</v>
      </c>
      <c r="W36" s="9">
        <f>(10*'Net Single Premiums'!$G$1)*(('Net Single Premiums'!S63)/('Net Single Premiums'!$AM$14))</f>
        <v>6930.476547606183</v>
      </c>
      <c r="X36" s="10">
        <f>(10*'Net Single Premiums'!$G$1)*(('Net Single Premiums'!S73)/('Net Single Premiums'!$AM$24))</f>
        <v>3711.1230553889941</v>
      </c>
      <c r="Y36" s="10">
        <f>(10*'Net Single Premiums'!$G$1)*(('Net Single Premiums'!S83)/('Net Single Premiums'!$AM$34))</f>
        <v>2459.3586530058747</v>
      </c>
    </row>
    <row r="37" spans="1:25" x14ac:dyDescent="0.25">
      <c r="A37" s="56">
        <v>49</v>
      </c>
      <c r="B37" s="10">
        <f>(10*'Net Single Premiums'!$G$1)*(('Net Single Premiums'!S64*'Net Single Premiums'!Y54)/'Net Single Premiums'!AC54)</f>
        <v>7091.4463341100209</v>
      </c>
      <c r="C37" s="10">
        <f>(10*'Net Single Premiums'!$G$1)*(('Net Single Premiums'!S74*'Net Single Premiums'!Z54)/'Net Single Premiums'!AD54)</f>
        <v>3430.8290542226637</v>
      </c>
      <c r="D37" s="9">
        <f>(10*'Net Single Premiums'!$G$1)*(('Net Single Premiums'!S84*'Net Single Premiums'!AA54)/'Net Single Premiums'!AE54)</f>
        <v>1648.6639013824179</v>
      </c>
      <c r="E37" s="60">
        <v>49</v>
      </c>
      <c r="F37" s="10">
        <f>(10*'Net Single Premiums'!$G$1)*(('Net Single Premiums'!S64*'Net Single Premiums'!Y54)/'Net Single Premiums'!AH54)</f>
        <v>7011.7670288071158</v>
      </c>
      <c r="G37" s="10">
        <f>(10*'Net Single Premiums'!$G$1)*(('Net Single Premiums'!S74*'Net Single Premiums'!Z54)/'Net Single Premiums'!AI54)</f>
        <v>3390.6009756874405</v>
      </c>
      <c r="H37" s="9">
        <f>(10*'Net Single Premiums'!$G$1)*(('Net Single Premiums'!S84*'Net Single Premiums'!AA54)/'Net Single Premiums'!AJ54)</f>
        <v>1628.0456443482635</v>
      </c>
      <c r="I37" s="57">
        <v>49</v>
      </c>
      <c r="J37" s="9">
        <f>(10*'Net Single Premiums'!$G$1)*(('Net Single Premiums'!S64*'Net Single Premiums'!Y54)/'Net Single Premiums'!V54)</f>
        <v>6917.7313655867729</v>
      </c>
      <c r="K37" s="10">
        <f>(10*'Net Single Premiums'!$G$1)*(('Net Single Premiums'!S74*'Net Single Premiums'!Z54)/'Net Single Premiums'!W54)</f>
        <v>3343.163013408177</v>
      </c>
      <c r="L37" s="10">
        <f>(10*'Net Single Premiums'!$G$1)*(('Net Single Premiums'!S84*'Net Single Premiums'!AA54)/'Net Single Premiums'!X54)</f>
        <v>1603.7644167939386</v>
      </c>
      <c r="M37" s="21"/>
      <c r="N37" s="56">
        <v>49</v>
      </c>
      <c r="O37" s="10">
        <f>(10*'Net Single Premiums'!$G$1)*(('Net Single Premiums'!S64)/('Net Single Premiums'!$AN$14))</f>
        <v>7344.3964414889815</v>
      </c>
      <c r="P37" s="10">
        <f>(10*'Net Single Premiums'!$G$1)*(('Net Single Premiums'!S74)/('Net Single Premiums'!$AN$24))</f>
        <v>3916.8077391773859</v>
      </c>
      <c r="Q37" s="9">
        <f>(10*'Net Single Premiums'!$G$1)*(('Net Single Premiums'!S84)/'Net Single Premiums'!$AN$34)</f>
        <v>2575.0713936796369</v>
      </c>
      <c r="R37" s="60">
        <v>49</v>
      </c>
      <c r="S37" s="10">
        <f>(10*'Net Single Premiums'!$G$1)*(('Net Single Premiums'!S64)/('Net Single Premiums'!$AO$14))</f>
        <v>7270.2968562523283</v>
      </c>
      <c r="T37" s="10">
        <f>(10*'Net Single Premiums'!$G$1)*(('Net Single Premiums'!S74)/('Net Single Premiums'!$AO$24))</f>
        <v>3877.290015530933</v>
      </c>
      <c r="U37" s="10">
        <f>(10*'Net Single Premiums'!$G$1)*(('Net Single Premiums'!S84)/('Net Single Premiums'!$AO$34))</f>
        <v>2549.0908078348252</v>
      </c>
      <c r="V37" s="57">
        <v>49</v>
      </c>
      <c r="W37" s="9">
        <f>(10*'Net Single Premiums'!$G$1)*(('Net Single Premiums'!S64)/('Net Single Premiums'!$AM$14))</f>
        <v>7182.6900443132399</v>
      </c>
      <c r="X37" s="10">
        <f>(10*'Net Single Premiums'!$G$1)*(('Net Single Premiums'!S74)/('Net Single Premiums'!$AM$24))</f>
        <v>3830.5688122650977</v>
      </c>
      <c r="Y37" s="10">
        <f>(10*'Net Single Premiums'!$G$1)*(('Net Single Premiums'!S84)/('Net Single Premiums'!$AM$34))</f>
        <v>2518.3743565766358</v>
      </c>
    </row>
    <row r="38" spans="1:25" x14ac:dyDescent="0.25">
      <c r="A38" s="58">
        <v>50</v>
      </c>
      <c r="B38" s="24">
        <f>(10*'Net Single Premiums'!$G$1)*(('Net Single Premiums'!S65*'Net Single Premiums'!Y55)/'Net Single Premiums'!AC55)</f>
        <v>7330.6476969901078</v>
      </c>
      <c r="C38" s="24">
        <f>(10*'Net Single Premiums'!$G$1)*(('Net Single Premiums'!S75*'Net Single Premiums'!Z55)/'Net Single Premiums'!AD55)</f>
        <v>3497.074266577652</v>
      </c>
      <c r="D38" s="23">
        <f>(10*'Net Single Premiums'!$G$1)*(('Net Single Premiums'!S85*'Net Single Premiums'!AA55)/'Net Single Premiums'!AE55)</f>
        <v>1602.3682611833199</v>
      </c>
      <c r="E38" s="61">
        <v>50</v>
      </c>
      <c r="F38" s="24">
        <f>(10*'Net Single Premiums'!$G$1)*(('Net Single Premiums'!S65*'Net Single Premiums'!Y55)/'Net Single Premiums'!AH55)</f>
        <v>7247.664090432806</v>
      </c>
      <c r="G38" s="24">
        <f>(10*'Net Single Premiums'!$G$1)*(('Net Single Premiums'!S75*'Net Single Premiums'!Z55)/'Net Single Premiums'!AI55)</f>
        <v>3455.5927470635006</v>
      </c>
      <c r="H38" s="23">
        <f>(10*'Net Single Premiums'!$G$1)*(('Net Single Premiums'!S85*'Net Single Premiums'!AA55)/'Net Single Premiums'!AJ55)</f>
        <v>1581.9848093762723</v>
      </c>
      <c r="I38" s="63">
        <v>50</v>
      </c>
      <c r="J38" s="23">
        <f>(10*'Net Single Premiums'!$G$1)*(('Net Single Premiums'!S65*'Net Single Premiums'!Y55)/'Net Single Premiums'!V55)</f>
        <v>7149.7421758732753</v>
      </c>
      <c r="K38" s="24">
        <f>(10*'Net Single Premiums'!$G$1)*(('Net Single Premiums'!S75*'Net Single Premiums'!Z55)/'Net Single Premiums'!W55)</f>
        <v>3406.6878805151605</v>
      </c>
      <c r="L38" s="24">
        <f>(10*'Net Single Premiums'!$G$1)*(('Net Single Premiums'!S85*'Net Single Premiums'!AA55)/'Net Single Premiums'!X55)</f>
        <v>1557.9890959784436</v>
      </c>
      <c r="M38" s="21"/>
      <c r="N38" s="58">
        <v>50</v>
      </c>
      <c r="O38" s="24">
        <f>(10*'Net Single Premiums'!$G$1)*(('Net Single Premiums'!S65)/('Net Single Premiums'!$AN$14))</f>
        <v>7611.0062789858557</v>
      </c>
      <c r="P38" s="24">
        <f>(10*'Net Single Premiums'!$G$1)*(('Net Single Premiums'!S75)/('Net Single Premiums'!$AN$24))</f>
        <v>4041.5214750444761</v>
      </c>
      <c r="Q38" s="23">
        <f>(10*'Net Single Premiums'!$G$1)*(('Net Single Premiums'!S85)/'Net Single Premiums'!$AN$34)</f>
        <v>2634.712063254834</v>
      </c>
      <c r="R38" s="58">
        <v>50</v>
      </c>
      <c r="S38" s="24">
        <f>(10*'Net Single Premiums'!$G$1)*(('Net Single Premiums'!S65)/('Net Single Premiums'!$AO$14))</f>
        <v>7534.2167956022386</v>
      </c>
      <c r="T38" s="24">
        <f>(10*'Net Single Premiums'!$G$1)*(('Net Single Premiums'!S75)/('Net Single Premiums'!$AO$24))</f>
        <v>4000.7454810725189</v>
      </c>
      <c r="U38" s="24">
        <f>(10*'Net Single Premiums'!$G$1)*(('Net Single Premiums'!S85)/('Net Single Premiums'!$AO$34))</f>
        <v>2608.1297467009076</v>
      </c>
      <c r="V38" s="63">
        <v>50</v>
      </c>
      <c r="W38" s="24">
        <f>(10*'Net Single Premiums'!$G$1)*(('Net Single Premiums'!S65)/('Net Single Premiums'!$AM$14))</f>
        <v>7443.4297580202701</v>
      </c>
      <c r="X38" s="24">
        <f>(10*'Net Single Premiums'!$G$1)*(('Net Single Premiums'!S75)/('Net Single Premiums'!$AM$24))</f>
        <v>3952.5366439498557</v>
      </c>
      <c r="Y38" s="24">
        <f>(10*'Net Single Premiums'!$G$1)*(('Net Single Premiums'!S85)/('Net Single Premiums'!$AM$34))</f>
        <v>2576.7018783827839</v>
      </c>
    </row>
    <row r="39" spans="1:25" x14ac:dyDescent="0.25">
      <c r="A39" s="13"/>
      <c r="B39" s="20"/>
      <c r="C39" s="20"/>
      <c r="D39" s="20"/>
      <c r="E39" s="13"/>
      <c r="F39" s="20"/>
      <c r="G39" s="20"/>
      <c r="H39" s="20"/>
      <c r="I39" s="13"/>
      <c r="J39" s="20"/>
      <c r="K39" s="20"/>
      <c r="L39" s="20"/>
      <c r="M39" s="21"/>
      <c r="N39" s="13"/>
      <c r="O39" s="20"/>
      <c r="P39" s="20"/>
      <c r="Q39" s="20"/>
      <c r="R39" s="13"/>
      <c r="S39" s="20"/>
      <c r="T39" s="20"/>
      <c r="U39" s="20"/>
      <c r="V39" s="13"/>
      <c r="W39" s="20"/>
      <c r="X39" s="20"/>
      <c r="Y39" s="20"/>
    </row>
    <row r="40" spans="1:25" x14ac:dyDescent="0.25">
      <c r="A40" s="13"/>
      <c r="B40" s="20"/>
      <c r="C40" s="20"/>
      <c r="D40" s="20"/>
      <c r="E40" s="13"/>
      <c r="F40" s="20"/>
      <c r="G40" s="20"/>
      <c r="H40" s="20"/>
      <c r="I40" s="13"/>
      <c r="J40" s="20"/>
      <c r="K40" s="20"/>
      <c r="L40" s="20"/>
      <c r="M40" s="21"/>
      <c r="N40" s="13"/>
      <c r="O40" s="20"/>
      <c r="P40" s="20"/>
      <c r="Q40" s="20"/>
      <c r="R40" s="13"/>
      <c r="S40" s="20"/>
      <c r="T40" s="20"/>
      <c r="U40" s="20"/>
      <c r="V40" s="13"/>
      <c r="W40" s="20"/>
      <c r="X40" s="20"/>
      <c r="Y40" s="20"/>
    </row>
    <row r="41" spans="1:25" x14ac:dyDescent="0.25">
      <c r="A41" s="13"/>
      <c r="B41" s="20"/>
      <c r="C41" s="20"/>
      <c r="D41" s="20"/>
      <c r="E41" s="13"/>
      <c r="F41" s="20"/>
      <c r="G41" s="20"/>
      <c r="H41" s="20"/>
      <c r="I41" s="13"/>
      <c r="J41" s="20"/>
      <c r="K41" s="20"/>
      <c r="L41" s="20"/>
      <c r="M41" s="21"/>
      <c r="N41" s="13"/>
      <c r="O41" s="20"/>
      <c r="P41" s="20"/>
      <c r="Q41" s="20"/>
      <c r="R41" s="13"/>
      <c r="S41" s="20"/>
      <c r="T41" s="20"/>
      <c r="U41" s="20"/>
      <c r="V41" s="13"/>
      <c r="W41" s="20"/>
      <c r="X41" s="20"/>
      <c r="Y41" s="20"/>
    </row>
    <row r="42" spans="1:25" x14ac:dyDescent="0.25">
      <c r="A42" s="13"/>
      <c r="B42" s="20"/>
      <c r="C42" s="20"/>
      <c r="D42" s="20"/>
      <c r="E42" s="13"/>
      <c r="F42" s="20"/>
      <c r="G42" s="20"/>
      <c r="H42" s="20"/>
      <c r="I42" s="13"/>
      <c r="J42" s="20"/>
      <c r="K42" s="20"/>
      <c r="L42" s="20"/>
      <c r="M42" s="21"/>
      <c r="N42" s="13"/>
      <c r="O42" s="20"/>
      <c r="P42" s="20"/>
      <c r="Q42" s="20"/>
      <c r="R42" s="13"/>
      <c r="S42" s="20"/>
      <c r="T42" s="20"/>
      <c r="U42" s="20"/>
      <c r="V42" s="13"/>
      <c r="W42" s="20"/>
      <c r="X42" s="20"/>
      <c r="Y42" s="20"/>
    </row>
    <row r="43" spans="1:25" x14ac:dyDescent="0.25">
      <c r="A43" s="13"/>
      <c r="B43" s="20"/>
      <c r="C43" s="20"/>
      <c r="D43" s="20"/>
      <c r="E43" s="13"/>
      <c r="F43" s="20"/>
      <c r="G43" s="20"/>
      <c r="H43" s="20"/>
      <c r="I43" s="13"/>
      <c r="J43" s="20"/>
      <c r="K43" s="20"/>
      <c r="L43" s="20"/>
      <c r="M43" s="21"/>
      <c r="N43" s="13"/>
      <c r="O43" s="20"/>
      <c r="P43" s="20"/>
      <c r="Q43" s="20"/>
      <c r="R43" s="13"/>
      <c r="S43" s="20"/>
      <c r="T43" s="20"/>
      <c r="U43" s="20"/>
      <c r="V43" s="13"/>
      <c r="W43" s="20"/>
      <c r="X43" s="20"/>
      <c r="Y43" s="20"/>
    </row>
    <row r="44" spans="1:25" x14ac:dyDescent="0.25">
      <c r="A44" s="13"/>
      <c r="B44" s="20"/>
      <c r="C44" s="20"/>
      <c r="D44" s="20"/>
      <c r="E44" s="13"/>
      <c r="F44" s="20"/>
      <c r="G44" s="20"/>
      <c r="H44" s="20"/>
      <c r="I44" s="13"/>
      <c r="J44" s="20"/>
      <c r="K44" s="20"/>
      <c r="L44" s="20"/>
      <c r="M44" s="21"/>
      <c r="N44" s="13"/>
      <c r="O44" s="20"/>
      <c r="P44" s="20"/>
      <c r="Q44" s="20"/>
      <c r="R44" s="13"/>
      <c r="S44" s="20"/>
      <c r="T44" s="20"/>
      <c r="U44" s="20"/>
      <c r="V44" s="13"/>
      <c r="W44" s="20"/>
      <c r="X44" s="20"/>
      <c r="Y44" s="20"/>
    </row>
    <row r="45" spans="1:25" x14ac:dyDescent="0.25">
      <c r="A45" s="13"/>
      <c r="B45" s="20"/>
      <c r="C45" s="20"/>
      <c r="D45" s="20"/>
      <c r="E45" s="13"/>
      <c r="F45" s="20"/>
      <c r="G45" s="20"/>
      <c r="H45" s="20"/>
      <c r="I45" s="13"/>
      <c r="J45" s="20"/>
      <c r="K45" s="20"/>
      <c r="L45" s="20"/>
      <c r="M45" s="21"/>
      <c r="N45" s="13"/>
      <c r="O45" s="20"/>
      <c r="P45" s="20"/>
      <c r="Q45" s="20"/>
      <c r="R45" s="13"/>
      <c r="S45" s="20"/>
      <c r="T45" s="20"/>
      <c r="U45" s="20"/>
      <c r="V45" s="13"/>
      <c r="W45" s="20"/>
      <c r="X45" s="20"/>
      <c r="Y45" s="20"/>
    </row>
    <row r="46" spans="1:25" x14ac:dyDescent="0.25">
      <c r="A46" s="13"/>
      <c r="B46" s="20"/>
      <c r="C46" s="20"/>
      <c r="D46" s="20"/>
      <c r="E46" s="13"/>
      <c r="F46" s="20"/>
      <c r="G46" s="20"/>
      <c r="H46" s="20"/>
      <c r="I46" s="13"/>
      <c r="J46" s="20"/>
      <c r="K46" s="20"/>
      <c r="L46" s="20"/>
      <c r="M46" s="21"/>
      <c r="N46" s="13"/>
      <c r="O46" s="20"/>
      <c r="P46" s="20"/>
      <c r="Q46" s="20"/>
      <c r="R46" s="13"/>
      <c r="S46" s="20"/>
      <c r="T46" s="20"/>
      <c r="U46" s="20"/>
      <c r="V46" s="13"/>
      <c r="W46" s="20"/>
      <c r="X46" s="20"/>
      <c r="Y46" s="20"/>
    </row>
    <row r="47" spans="1:25" x14ac:dyDescent="0.25">
      <c r="A47" s="13"/>
      <c r="B47" s="20"/>
      <c r="C47" s="20"/>
      <c r="D47" s="20"/>
      <c r="E47" s="13"/>
      <c r="F47" s="20"/>
      <c r="G47" s="20"/>
      <c r="H47" s="20"/>
      <c r="I47" s="13"/>
      <c r="J47" s="20"/>
      <c r="K47" s="20"/>
      <c r="L47" s="20"/>
      <c r="M47" s="21"/>
      <c r="N47" s="13"/>
      <c r="O47" s="20"/>
      <c r="P47" s="20"/>
      <c r="Q47" s="20"/>
      <c r="R47" s="13"/>
      <c r="S47" s="20"/>
      <c r="T47" s="20"/>
      <c r="U47" s="20"/>
      <c r="V47" s="13"/>
      <c r="W47" s="20"/>
      <c r="X47" s="20"/>
      <c r="Y47" s="20"/>
    </row>
    <row r="48" spans="1:25" x14ac:dyDescent="0.25">
      <c r="A48" s="13"/>
      <c r="B48" s="20"/>
      <c r="C48" s="20"/>
      <c r="D48" s="20"/>
      <c r="E48" s="13"/>
      <c r="F48" s="20"/>
      <c r="G48" s="20"/>
      <c r="H48" s="20"/>
      <c r="I48" s="13"/>
      <c r="J48" s="20"/>
      <c r="K48" s="20"/>
      <c r="L48" s="20"/>
      <c r="M48" s="21"/>
      <c r="N48" s="13"/>
      <c r="O48" s="20"/>
      <c r="P48" s="20"/>
      <c r="Q48" s="20"/>
      <c r="R48" s="13"/>
      <c r="S48" s="20"/>
      <c r="T48" s="20"/>
      <c r="U48" s="20"/>
      <c r="V48" s="13"/>
      <c r="W48" s="20"/>
      <c r="X48" s="20"/>
      <c r="Y48" s="20"/>
    </row>
    <row r="49" spans="1:25" x14ac:dyDescent="0.25">
      <c r="A49" s="13"/>
      <c r="B49" s="20"/>
      <c r="C49" s="20"/>
      <c r="D49" s="20"/>
      <c r="E49" s="13"/>
      <c r="F49" s="20"/>
      <c r="G49" s="20"/>
      <c r="H49" s="20"/>
      <c r="I49" s="13"/>
      <c r="J49" s="20"/>
      <c r="K49" s="20"/>
      <c r="L49" s="20"/>
      <c r="M49" s="21"/>
      <c r="N49" s="13"/>
      <c r="O49" s="20"/>
      <c r="P49" s="20"/>
      <c r="Q49" s="20"/>
      <c r="R49" s="13"/>
      <c r="S49" s="20"/>
      <c r="T49" s="20"/>
      <c r="U49" s="20"/>
      <c r="V49" s="13"/>
      <c r="W49" s="20"/>
      <c r="X49" s="20"/>
      <c r="Y49" s="20"/>
    </row>
    <row r="50" spans="1:25" x14ac:dyDescent="0.25">
      <c r="A50" s="13"/>
      <c r="B50" s="20"/>
      <c r="C50" s="20"/>
      <c r="D50" s="20"/>
      <c r="E50" s="13"/>
      <c r="F50" s="20"/>
      <c r="G50" s="20"/>
      <c r="H50" s="20"/>
      <c r="I50" s="13"/>
      <c r="J50" s="20"/>
      <c r="K50" s="20"/>
      <c r="L50" s="20"/>
      <c r="M50" s="21"/>
      <c r="N50" s="13"/>
      <c r="O50" s="20"/>
      <c r="P50" s="20"/>
      <c r="Q50" s="20"/>
      <c r="R50" s="13"/>
      <c r="S50" s="20"/>
      <c r="T50" s="20"/>
      <c r="U50" s="20"/>
      <c r="V50" s="13"/>
      <c r="W50" s="20"/>
      <c r="X50" s="20"/>
      <c r="Y50" s="20"/>
    </row>
    <row r="51" spans="1:25" x14ac:dyDescent="0.25">
      <c r="A51" s="13"/>
      <c r="B51" s="20"/>
      <c r="C51" s="20"/>
      <c r="D51" s="20"/>
      <c r="E51" s="13"/>
      <c r="F51" s="20"/>
      <c r="G51" s="20"/>
      <c r="H51" s="20"/>
      <c r="I51" s="13"/>
      <c r="J51" s="20"/>
      <c r="K51" s="20"/>
      <c r="L51" s="20"/>
      <c r="M51" s="21"/>
      <c r="N51" s="13"/>
      <c r="O51" s="20"/>
      <c r="P51" s="20"/>
      <c r="Q51" s="20"/>
      <c r="R51" s="13"/>
      <c r="S51" s="20"/>
      <c r="T51" s="20"/>
      <c r="U51" s="20"/>
      <c r="V51" s="13"/>
      <c r="W51" s="20"/>
      <c r="X51" s="20"/>
      <c r="Y51" s="20"/>
    </row>
    <row r="52" spans="1:25" x14ac:dyDescent="0.25">
      <c r="A52" s="13"/>
      <c r="B52" s="20"/>
      <c r="C52" s="20"/>
      <c r="D52" s="20"/>
      <c r="E52" s="13"/>
      <c r="F52" s="20"/>
      <c r="G52" s="20"/>
      <c r="H52" s="20"/>
      <c r="I52" s="13"/>
      <c r="J52" s="20"/>
      <c r="K52" s="20"/>
      <c r="L52" s="20"/>
      <c r="M52" s="21"/>
      <c r="N52" s="13"/>
      <c r="O52" s="20"/>
      <c r="P52" s="20"/>
      <c r="Q52" s="20"/>
      <c r="R52" s="13"/>
      <c r="S52" s="20"/>
      <c r="T52" s="20"/>
      <c r="U52" s="20"/>
      <c r="V52" s="13"/>
      <c r="W52" s="20"/>
      <c r="X52" s="20"/>
      <c r="Y52" s="20"/>
    </row>
    <row r="53" spans="1:25" x14ac:dyDescent="0.25">
      <c r="A53" s="13"/>
      <c r="B53" s="20"/>
      <c r="C53" s="20"/>
      <c r="D53" s="20"/>
      <c r="E53" s="13"/>
      <c r="F53" s="20"/>
      <c r="G53" s="20"/>
      <c r="H53" s="20"/>
      <c r="I53" s="13"/>
      <c r="J53" s="20"/>
      <c r="K53" s="20"/>
      <c r="L53" s="20"/>
      <c r="M53" s="21"/>
      <c r="N53" s="13"/>
      <c r="O53" s="20"/>
      <c r="P53" s="20"/>
      <c r="Q53" s="20"/>
      <c r="R53" s="13"/>
      <c r="S53" s="20"/>
      <c r="T53" s="20"/>
      <c r="U53" s="20"/>
      <c r="V53" s="13"/>
      <c r="W53" s="20"/>
      <c r="X53" s="20"/>
      <c r="Y53" s="20"/>
    </row>
    <row r="54" spans="1:25" x14ac:dyDescent="0.25">
      <c r="A54" s="13"/>
      <c r="B54" s="20"/>
      <c r="C54" s="20"/>
      <c r="D54" s="20"/>
      <c r="E54" s="13"/>
      <c r="F54" s="20"/>
      <c r="G54" s="20"/>
      <c r="H54" s="20"/>
      <c r="I54" s="13"/>
      <c r="J54" s="20"/>
      <c r="K54" s="20"/>
      <c r="L54" s="20"/>
      <c r="M54" s="21"/>
      <c r="N54" s="13"/>
      <c r="O54" s="20"/>
      <c r="P54" s="20"/>
      <c r="Q54" s="20"/>
      <c r="R54" s="13"/>
      <c r="S54" s="20"/>
      <c r="T54" s="20"/>
      <c r="U54" s="20"/>
      <c r="V54" s="13"/>
      <c r="W54" s="20"/>
      <c r="X54" s="20"/>
      <c r="Y54" s="20"/>
    </row>
    <row r="55" spans="1:25" x14ac:dyDescent="0.25">
      <c r="A55" s="13"/>
      <c r="B55" s="20"/>
      <c r="C55" s="20"/>
      <c r="D55" s="20"/>
      <c r="E55" s="13"/>
      <c r="F55" s="20"/>
      <c r="G55" s="20"/>
      <c r="H55" s="20"/>
      <c r="I55" s="13"/>
      <c r="J55" s="20"/>
      <c r="K55" s="20"/>
      <c r="L55" s="20"/>
      <c r="M55" s="21"/>
      <c r="N55" s="13"/>
      <c r="O55" s="20"/>
      <c r="P55" s="20"/>
      <c r="Q55" s="20"/>
      <c r="R55" s="13"/>
      <c r="S55" s="20"/>
      <c r="T55" s="20"/>
      <c r="U55" s="20"/>
      <c r="V55" s="13"/>
      <c r="W55" s="20"/>
      <c r="X55" s="20"/>
      <c r="Y55" s="20"/>
    </row>
    <row r="56" spans="1:25" x14ac:dyDescent="0.25">
      <c r="A56" s="13"/>
      <c r="B56" s="20"/>
      <c r="C56" s="20"/>
      <c r="D56" s="20"/>
      <c r="E56" s="13"/>
      <c r="F56" s="20"/>
      <c r="G56" s="20"/>
      <c r="H56" s="20"/>
      <c r="I56" s="13"/>
      <c r="J56" s="20"/>
      <c r="K56" s="20"/>
      <c r="L56" s="20"/>
      <c r="M56" s="21"/>
      <c r="N56" s="13"/>
      <c r="O56" s="20"/>
      <c r="P56" s="20"/>
      <c r="Q56" s="20"/>
      <c r="R56" s="13"/>
      <c r="S56" s="20"/>
      <c r="T56" s="20"/>
      <c r="U56" s="20"/>
      <c r="V56" s="13"/>
      <c r="W56" s="20"/>
      <c r="X56" s="20"/>
      <c r="Y56" s="20"/>
    </row>
    <row r="57" spans="1:25" x14ac:dyDescent="0.25">
      <c r="A57" s="13"/>
      <c r="B57" s="20"/>
      <c r="C57" s="20"/>
      <c r="D57" s="20"/>
      <c r="E57" s="13"/>
      <c r="F57" s="20"/>
      <c r="G57" s="20"/>
      <c r="H57" s="20"/>
      <c r="I57" s="13"/>
      <c r="J57" s="20"/>
      <c r="K57" s="20"/>
      <c r="L57" s="20"/>
      <c r="M57" s="21"/>
      <c r="N57" s="13"/>
      <c r="O57" s="20"/>
      <c r="P57" s="20"/>
      <c r="Q57" s="20"/>
      <c r="R57" s="13"/>
      <c r="S57" s="20"/>
      <c r="T57" s="20"/>
      <c r="U57" s="20"/>
      <c r="V57" s="13"/>
      <c r="W57" s="20"/>
      <c r="X57" s="20"/>
      <c r="Y57" s="20"/>
    </row>
    <row r="58" spans="1:25" x14ac:dyDescent="0.25">
      <c r="A58" s="13"/>
      <c r="B58" s="20"/>
      <c r="C58" s="20"/>
      <c r="D58" s="20"/>
      <c r="E58" s="13"/>
      <c r="F58" s="20"/>
      <c r="G58" s="20"/>
      <c r="H58" s="20"/>
      <c r="I58" s="13"/>
      <c r="J58" s="20"/>
      <c r="K58" s="20"/>
      <c r="L58" s="20"/>
      <c r="M58" s="21"/>
      <c r="N58" s="13"/>
      <c r="O58" s="20"/>
      <c r="P58" s="20"/>
      <c r="Q58" s="20"/>
      <c r="R58" s="13"/>
      <c r="S58" s="20"/>
      <c r="T58" s="20"/>
      <c r="U58" s="20"/>
      <c r="V58" s="13"/>
      <c r="W58" s="20"/>
      <c r="X58" s="20"/>
      <c r="Y58" s="20"/>
    </row>
    <row r="59" spans="1:25" x14ac:dyDescent="0.25">
      <c r="A59" s="13"/>
      <c r="B59" s="20"/>
      <c r="C59" s="20"/>
      <c r="D59" s="20"/>
      <c r="E59" s="13"/>
      <c r="F59" s="20"/>
      <c r="G59" s="20"/>
      <c r="H59" s="20"/>
      <c r="I59" s="13"/>
      <c r="J59" s="20"/>
      <c r="K59" s="20"/>
      <c r="L59" s="20"/>
      <c r="M59" s="21"/>
      <c r="N59" s="13"/>
      <c r="O59" s="20"/>
      <c r="P59" s="20"/>
      <c r="Q59" s="20"/>
      <c r="R59" s="13"/>
      <c r="S59" s="20"/>
      <c r="T59" s="20"/>
      <c r="U59" s="20"/>
      <c r="V59" s="13"/>
      <c r="W59" s="20"/>
      <c r="X59" s="20"/>
      <c r="Y59" s="20"/>
    </row>
    <row r="60" spans="1:25" x14ac:dyDescent="0.25">
      <c r="A60" s="12"/>
      <c r="E60" s="13"/>
      <c r="N60" s="13"/>
    </row>
    <row r="61" spans="1:25" x14ac:dyDescent="0.25">
      <c r="A61" s="12"/>
      <c r="E61" s="13"/>
      <c r="N61" s="13"/>
    </row>
    <row r="62" spans="1:25" x14ac:dyDescent="0.25">
      <c r="A62" s="12"/>
      <c r="E62" s="13"/>
      <c r="N62" s="13"/>
    </row>
    <row r="63" spans="1:25" x14ac:dyDescent="0.25">
      <c r="A63" s="12"/>
      <c r="E63" s="13"/>
      <c r="N63" s="13"/>
    </row>
    <row r="64" spans="1:25" x14ac:dyDescent="0.25">
      <c r="A64" s="12"/>
      <c r="E64" s="13"/>
      <c r="N64" s="13"/>
    </row>
    <row r="65" spans="1:14" x14ac:dyDescent="0.25">
      <c r="A65" s="12"/>
      <c r="E65" s="13"/>
      <c r="N65" s="13"/>
    </row>
    <row r="66" spans="1:14" x14ac:dyDescent="0.25">
      <c r="A66" s="12"/>
      <c r="E66" s="13"/>
      <c r="N66" s="13"/>
    </row>
    <row r="67" spans="1:14" x14ac:dyDescent="0.25">
      <c r="A67" s="12"/>
      <c r="E67" s="13"/>
      <c r="N67" s="13"/>
    </row>
    <row r="68" spans="1:14" x14ac:dyDescent="0.25">
      <c r="A68" s="12"/>
      <c r="E68" s="13"/>
      <c r="N68" s="13"/>
    </row>
    <row r="69" spans="1:14" x14ac:dyDescent="0.25">
      <c r="A69" s="12"/>
      <c r="E69" s="13"/>
      <c r="N69" s="13"/>
    </row>
  </sheetData>
  <mergeCells count="27">
    <mergeCell ref="Y6:Y7"/>
    <mergeCell ref="O6:O7"/>
    <mergeCell ref="P6:P7"/>
    <mergeCell ref="Q6:Q7"/>
    <mergeCell ref="S6:S7"/>
    <mergeCell ref="T6:T7"/>
    <mergeCell ref="B3:D5"/>
    <mergeCell ref="F3:H5"/>
    <mergeCell ref="U6:U7"/>
    <mergeCell ref="W6:W7"/>
    <mergeCell ref="X6:X7"/>
    <mergeCell ref="A1:Y1"/>
    <mergeCell ref="J6:J7"/>
    <mergeCell ref="K6:K7"/>
    <mergeCell ref="L6:L7"/>
    <mergeCell ref="B6:B7"/>
    <mergeCell ref="C6:C7"/>
    <mergeCell ref="D6:D7"/>
    <mergeCell ref="F6:F7"/>
    <mergeCell ref="G6:G7"/>
    <mergeCell ref="H6:H7"/>
    <mergeCell ref="A2:L2"/>
    <mergeCell ref="N2:Y2"/>
    <mergeCell ref="O3:Q5"/>
    <mergeCell ref="S3:U5"/>
    <mergeCell ref="W3:Y5"/>
    <mergeCell ref="J3:L5"/>
  </mergeCells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70" zoomScaleNormal="70" workbookViewId="0">
      <selection activeCell="P46" sqref="P46"/>
    </sheetView>
  </sheetViews>
  <sheetFormatPr defaultRowHeight="15" x14ac:dyDescent="0.25"/>
  <cols>
    <col min="2" max="4" width="14.7109375" customWidth="1"/>
    <col min="6" max="8" width="14.7109375" customWidth="1"/>
    <col min="10" max="12" width="14.7109375" customWidth="1"/>
    <col min="15" max="17" width="14.7109375" customWidth="1"/>
    <col min="19" max="21" width="14.7109375" customWidth="1"/>
    <col min="23" max="25" width="14.7109375" customWidth="1"/>
  </cols>
  <sheetData>
    <row r="1" spans="1:25" ht="39" customHeight="1" x14ac:dyDescent="0.25">
      <c r="A1" s="72" t="s">
        <v>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25" ht="29.25" customHeight="1" x14ac:dyDescent="0.25">
      <c r="A2" s="73" t="s">
        <v>66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N2" s="73" t="s">
        <v>67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5"/>
    </row>
    <row r="3" spans="1:25" x14ac:dyDescent="0.25">
      <c r="A3" s="16"/>
      <c r="B3" s="76" t="s">
        <v>19</v>
      </c>
      <c r="C3" s="77"/>
      <c r="D3" s="78"/>
      <c r="E3" s="16"/>
      <c r="F3" s="76" t="s">
        <v>20</v>
      </c>
      <c r="G3" s="77"/>
      <c r="H3" s="78"/>
      <c r="I3" s="16"/>
      <c r="J3" s="76" t="s">
        <v>21</v>
      </c>
      <c r="K3" s="77"/>
      <c r="L3" s="78"/>
      <c r="N3" s="16"/>
      <c r="O3" s="76" t="s">
        <v>19</v>
      </c>
      <c r="P3" s="77"/>
      <c r="Q3" s="78"/>
      <c r="R3" s="16"/>
      <c r="S3" s="76" t="s">
        <v>20</v>
      </c>
      <c r="T3" s="77"/>
      <c r="U3" s="78"/>
      <c r="V3" s="16"/>
      <c r="W3" s="76" t="s">
        <v>21</v>
      </c>
      <c r="X3" s="77"/>
      <c r="Y3" s="78"/>
    </row>
    <row r="4" spans="1:25" x14ac:dyDescent="0.25">
      <c r="A4" s="8"/>
      <c r="B4" s="79"/>
      <c r="C4" s="80"/>
      <c r="D4" s="81"/>
      <c r="E4" s="8"/>
      <c r="F4" s="79"/>
      <c r="G4" s="80"/>
      <c r="H4" s="81"/>
      <c r="I4" s="8"/>
      <c r="J4" s="79"/>
      <c r="K4" s="80"/>
      <c r="L4" s="81"/>
      <c r="N4" s="8"/>
      <c r="O4" s="79"/>
      <c r="P4" s="80"/>
      <c r="Q4" s="81"/>
      <c r="R4" s="8"/>
      <c r="S4" s="79"/>
      <c r="T4" s="80"/>
      <c r="U4" s="81"/>
      <c r="V4" s="8"/>
      <c r="W4" s="79"/>
      <c r="X4" s="80"/>
      <c r="Y4" s="81"/>
    </row>
    <row r="5" spans="1:25" x14ac:dyDescent="0.25">
      <c r="A5" s="8"/>
      <c r="B5" s="82"/>
      <c r="C5" s="83"/>
      <c r="D5" s="84"/>
      <c r="E5" s="8"/>
      <c r="F5" s="82"/>
      <c r="G5" s="83"/>
      <c r="H5" s="84"/>
      <c r="I5" s="8"/>
      <c r="J5" s="82"/>
      <c r="K5" s="83"/>
      <c r="L5" s="84"/>
      <c r="N5" s="8"/>
      <c r="O5" s="82"/>
      <c r="P5" s="83"/>
      <c r="Q5" s="84"/>
      <c r="R5" s="8"/>
      <c r="S5" s="82"/>
      <c r="T5" s="83"/>
      <c r="U5" s="84"/>
      <c r="V5" s="8"/>
      <c r="W5" s="82"/>
      <c r="X5" s="83"/>
      <c r="Y5" s="84"/>
    </row>
    <row r="6" spans="1:25" x14ac:dyDescent="0.25">
      <c r="A6" s="8"/>
      <c r="B6" s="85" t="s">
        <v>7</v>
      </c>
      <c r="C6" s="85" t="s">
        <v>6</v>
      </c>
      <c r="D6" s="87" t="s">
        <v>5</v>
      </c>
      <c r="E6" s="8"/>
      <c r="F6" s="85" t="s">
        <v>7</v>
      </c>
      <c r="G6" s="85" t="s">
        <v>6</v>
      </c>
      <c r="H6" s="88" t="s">
        <v>5</v>
      </c>
      <c r="I6" s="8"/>
      <c r="J6" s="85" t="s">
        <v>7</v>
      </c>
      <c r="K6" s="85" t="s">
        <v>6</v>
      </c>
      <c r="L6" s="88" t="s">
        <v>5</v>
      </c>
      <c r="N6" s="8"/>
      <c r="O6" s="85" t="s">
        <v>7</v>
      </c>
      <c r="P6" s="85" t="s">
        <v>6</v>
      </c>
      <c r="Q6" s="87" t="s">
        <v>5</v>
      </c>
      <c r="R6" s="8"/>
      <c r="S6" s="85" t="s">
        <v>7</v>
      </c>
      <c r="T6" s="85" t="s">
        <v>6</v>
      </c>
      <c r="U6" s="88" t="s">
        <v>5</v>
      </c>
      <c r="V6" s="8"/>
      <c r="W6" s="85" t="s">
        <v>7</v>
      </c>
      <c r="X6" s="85" t="s">
        <v>6</v>
      </c>
      <c r="Y6" s="88" t="s">
        <v>5</v>
      </c>
    </row>
    <row r="7" spans="1:25" x14ac:dyDescent="0.25">
      <c r="A7" s="54" t="s">
        <v>0</v>
      </c>
      <c r="B7" s="86"/>
      <c r="C7" s="86"/>
      <c r="D7" s="87"/>
      <c r="E7" s="54" t="s">
        <v>0</v>
      </c>
      <c r="F7" s="86"/>
      <c r="G7" s="86"/>
      <c r="H7" s="87"/>
      <c r="I7" s="54" t="s">
        <v>0</v>
      </c>
      <c r="J7" s="89"/>
      <c r="K7" s="89"/>
      <c r="L7" s="90"/>
      <c r="N7" s="54" t="s">
        <v>0</v>
      </c>
      <c r="O7" s="86"/>
      <c r="P7" s="86"/>
      <c r="Q7" s="87"/>
      <c r="R7" s="54" t="s">
        <v>0</v>
      </c>
      <c r="S7" s="89"/>
      <c r="T7" s="89"/>
      <c r="U7" s="90"/>
      <c r="V7" s="54" t="s">
        <v>0</v>
      </c>
      <c r="W7" s="89"/>
      <c r="X7" s="89"/>
      <c r="Y7" s="90"/>
    </row>
    <row r="8" spans="1:25" x14ac:dyDescent="0.25">
      <c r="A8" s="55">
        <v>20</v>
      </c>
      <c r="B8" s="15">
        <f>(100*'Net Single Premiums'!$G$1)*(('Net Single Premiums'!AF35*'Net Single Premiums'!Y25)/'Net Single Premiums'!V25)</f>
        <v>3383.1933720055367</v>
      </c>
      <c r="C8" s="15">
        <f>(100*'Net Single Premiums'!$G$1)*(('Net Single Premiums'!AF45*'Net Single Premiums'!Z25)/'Net Single Premiums'!W25)</f>
        <v>1183.7925035350327</v>
      </c>
      <c r="D8" s="17">
        <f>(100*'Net Single Premiums'!$G$1)*(('Net Single Premiums'!AF55*'Net Single Premiums'!AA25)/'Net Single Premiums'!X25)</f>
        <v>512.9977802276311</v>
      </c>
      <c r="E8" s="59">
        <v>20</v>
      </c>
      <c r="F8" s="15">
        <f>(100*'Net Single Premiums'!$G$1)*(('Net Single Premiums'!AK35*'Net Single Premiums'!Y25)/'Net Single Premiums'!V25)</f>
        <v>3422.5765485690354</v>
      </c>
      <c r="G8" s="15">
        <f>(100*'Net Single Premiums'!$G$1)*(('Net Single Premiums'!AK45*'Net Single Premiums'!Z25)/'Net Single Premiums'!W25)</f>
        <v>1198.6177248433426</v>
      </c>
      <c r="H8" s="17">
        <f>(100*'Net Single Premiums'!$G$1)*(('Net Single Premiums'!AK55*'Net Single Premiums'!AA25)/'Net Single Premiums'!X25)</f>
        <v>520.19588171518251</v>
      </c>
      <c r="I8" s="62">
        <v>20</v>
      </c>
      <c r="J8" s="9">
        <f>(100*'Net Single Premiums'!$G$1)*(('Net Single Premiums'!P35*'Net Single Premiums'!Y25)/'Net Single Premiums'!V25)</f>
        <v>3470.2302508656453</v>
      </c>
      <c r="K8" s="10">
        <f>(100*'Net Single Premiums'!$G$1)*(('Net Single Premiums'!P45*'Net Single Premiums'!Z25)/'Net Single Premiums'!W25)</f>
        <v>1216.5643473171526</v>
      </c>
      <c r="L8" s="10">
        <f>(100*'Net Single Premiums'!$G$1)*(('Net Single Premiums'!P55*'Net Single Premiums'!AA25)/'Net Single Premiums'!X25)</f>
        <v>528.91508170959696</v>
      </c>
      <c r="N8" s="55">
        <v>20</v>
      </c>
      <c r="O8" s="15">
        <f>(100*'Net Single Premiums'!$G$1)*(('Net Single Premiums'!AF35)/('Net Single Premiums'!$AM$14))</f>
        <v>3405.8647948448511</v>
      </c>
      <c r="P8" s="15">
        <f>(100*'Net Single Premiums'!$G$1)*(('Net Single Premiums'!AF45)/('Net Single Premiums'!$AM$24))</f>
        <v>1204.5887996891283</v>
      </c>
      <c r="Q8" s="17">
        <f>(100*'Net Single Premiums'!$G$1)*(('Net Single Premiums'!AF55)/'Net Single Premiums'!$AM$34)</f>
        <v>535.30333015270946</v>
      </c>
      <c r="R8" s="59">
        <v>20</v>
      </c>
      <c r="S8" s="10">
        <f>(100*'Net Single Premiums'!$G$1)*(('Net Single Premiums'!AK35)/('Net Single Premiums'!$AM$14))</f>
        <v>3445.5118855718188</v>
      </c>
      <c r="T8" s="10">
        <f>(100*'Net Single Premiums'!$G$1)*(('Net Single Premiums'!AK45)/('Net Single Premiums'!$AM$24))</f>
        <v>1219.6744633401267</v>
      </c>
      <c r="U8" s="10">
        <f>(100*'Net Single Premiums'!$G$1)*(('Net Single Premiums'!AK55)/('Net Single Premiums'!$AM$34))</f>
        <v>542.81441079589206</v>
      </c>
      <c r="V8" s="62">
        <v>20</v>
      </c>
      <c r="W8" s="9">
        <f>(100*'Net Single Premiums'!$G$1)*(('Net Single Premiums'!P35)/('Net Single Premiums'!$AM$14))</f>
        <v>3493.4849243992821</v>
      </c>
      <c r="X8" s="10">
        <f>(100*'Net Single Premiums'!$G$1)*(('Net Single Premiums'!P45)/('Net Single Premiums'!$AM$24))</f>
        <v>1237.9363634278905</v>
      </c>
      <c r="Y8" s="10">
        <f>(100*'Net Single Premiums'!$G$1)*(('Net Single Premiums'!P55)/('Net Single Premiums'!$AM$34))</f>
        <v>551.91272851416079</v>
      </c>
    </row>
    <row r="9" spans="1:25" x14ac:dyDescent="0.25">
      <c r="A9" s="56">
        <v>21</v>
      </c>
      <c r="B9" s="10">
        <f>(100*'Net Single Premiums'!$G$1)*(('Net Single Premiums'!AF36*'Net Single Premiums'!Y26)/'Net Single Premiums'!V26)</f>
        <v>3363.0399955076196</v>
      </c>
      <c r="C9" s="10">
        <f>(100*'Net Single Premiums'!$G$1)*(('Net Single Premiums'!AF46*'Net Single Premiums'!Z26)/'Net Single Premiums'!W26)</f>
        <v>1171.850780438135</v>
      </c>
      <c r="D9" s="9">
        <f>(100*'Net Single Premiums'!$G$1)*(('Net Single Premiums'!AF56*'Net Single Premiums'!AA26)/'Net Single Premiums'!X26)</f>
        <v>504.23868274657303</v>
      </c>
      <c r="E9" s="60">
        <v>21</v>
      </c>
      <c r="F9" s="10">
        <f>(100*'Net Single Premiums'!$G$1)*(('Net Single Premiums'!AK36*'Net Single Premiums'!Y26)/'Net Single Premiums'!V26)</f>
        <v>3402.4178427018182</v>
      </c>
      <c r="G9" s="10">
        <f>(100*'Net Single Premiums'!$G$1)*(('Net Single Premiums'!AK46*'Net Single Premiums'!Z26)/'Net Single Premiums'!W26)</f>
        <v>1186.662836213771</v>
      </c>
      <c r="H9" s="9">
        <f>(100*'Net Single Premiums'!$G$1)*(('Net Single Premiums'!AK56*'Net Single Premiums'!AA26)/'Net Single Premiums'!X26)</f>
        <v>511.4171177168123</v>
      </c>
      <c r="I9" s="57">
        <v>21</v>
      </c>
      <c r="J9" s="9">
        <f>(100*'Net Single Premiums'!$G$1)*(('Net Single Premiums'!P36*'Net Single Premiums'!Y26)/'Net Single Premiums'!V26)</f>
        <v>3450.0668699542348</v>
      </c>
      <c r="K9" s="10">
        <f>(100*'Net Single Premiums'!$G$1)*(('Net Single Premiums'!P46*'Net Single Premiums'!Z26)/'Net Single Premiums'!W26)</f>
        <v>1204.5945018345481</v>
      </c>
      <c r="L9" s="10">
        <f>(100*'Net Single Premiums'!$G$1)*(('Net Single Premiums'!P56*'Net Single Premiums'!AA26)/'Net Single Premiums'!X26)</f>
        <v>520.1131577880335</v>
      </c>
      <c r="N9" s="56">
        <v>21</v>
      </c>
      <c r="O9" s="10">
        <f>(100*'Net Single Premiums'!$G$1)*(('Net Single Premiums'!AF36)/('Net Single Premiums'!$AM$14))</f>
        <v>3386.1158885465361</v>
      </c>
      <c r="P9" s="10">
        <f>(100*'Net Single Premiums'!$G$1)*(('Net Single Premiums'!AF46)/('Net Single Premiums'!$AM$24))</f>
        <v>1193.5393227081076</v>
      </c>
      <c r="Q9" s="9">
        <f>(100*'Net Single Premiums'!$G$1)*(('Net Single Premiums'!AF56)/'Net Single Premiums'!$AM$34)</f>
        <v>527.63087696991374</v>
      </c>
      <c r="R9" s="60">
        <v>21</v>
      </c>
      <c r="S9" s="10">
        <f>(100*'Net Single Premiums'!$G$1)*(('Net Single Premiums'!AK36)/('Net Single Premiums'!$AM$14))</f>
        <v>3425.7639314538897</v>
      </c>
      <c r="T9" s="10">
        <f>(100*'Net Single Premiums'!$G$1)*(('Net Single Premiums'!AK46)/('Net Single Premiums'!$AM$24))</f>
        <v>1208.6255191022915</v>
      </c>
      <c r="U9" s="10">
        <f>(100*'Net Single Premiums'!$G$1)*(('Net Single Premiums'!AK56)/('Net Single Premiums'!$AM$34))</f>
        <v>535.14232753532485</v>
      </c>
      <c r="V9" s="57">
        <v>21</v>
      </c>
      <c r="W9" s="9">
        <f>(100*'Net Single Premiums'!$G$1)*(('Net Single Premiums'!P36)/('Net Single Premiums'!$AM$14))</f>
        <v>3473.7399080907185</v>
      </c>
      <c r="X9" s="10">
        <f>(100*'Net Single Premiums'!$G$1)*(('Net Single Premiums'!P46)/('Net Single Premiums'!$AM$24))</f>
        <v>1226.8890628890258</v>
      </c>
      <c r="Y9" s="10">
        <f>(100*'Net Single Premiums'!$G$1)*(('Net Single Premiums'!P56)/('Net Single Premiums'!$AM$34))</f>
        <v>544.24178659299093</v>
      </c>
    </row>
    <row r="10" spans="1:25" x14ac:dyDescent="0.25">
      <c r="A10" s="56">
        <v>22</v>
      </c>
      <c r="B10" s="10">
        <f>(100*'Net Single Premiums'!$G$1)*(('Net Single Premiums'!AF37*'Net Single Premiums'!Y27)/'Net Single Premiums'!V27)</f>
        <v>3341.9674512669808</v>
      </c>
      <c r="C10" s="10">
        <f>(100*'Net Single Premiums'!$G$1)*(('Net Single Premiums'!AF47*'Net Single Premiums'!Z27)/'Net Single Premiums'!W27)</f>
        <v>1159.4235992491747</v>
      </c>
      <c r="D10" s="9">
        <f>(100*'Net Single Premiums'!$G$1)*(('Net Single Premiums'!AF57*'Net Single Premiums'!AA27)/'Net Single Premiums'!X27)</f>
        <v>495.16858377354907</v>
      </c>
      <c r="E10" s="60">
        <v>22</v>
      </c>
      <c r="F10" s="10">
        <f>(100*'Net Single Premiums'!$G$1)*(('Net Single Premiums'!AK37*'Net Single Premiums'!Y27)/'Net Single Premiums'!V27)</f>
        <v>3381.3393456716822</v>
      </c>
      <c r="G10" s="10">
        <f>(100*'Net Single Premiums'!$G$1)*(('Net Single Premiums'!AK47*'Net Single Premiums'!Z27)/'Net Single Premiums'!W27)</f>
        <v>1174.2205407211868</v>
      </c>
      <c r="H10" s="9">
        <f>(100*'Net Single Premiums'!$G$1)*(('Net Single Premiums'!AK57*'Net Single Premiums'!AA27)/'Net Single Premiums'!X27)</f>
        <v>502.32559388499516</v>
      </c>
      <c r="I10" s="57">
        <v>22</v>
      </c>
      <c r="J10" s="9">
        <f>(100*'Net Single Premiums'!$G$1)*(('Net Single Premiums'!P37*'Net Single Premiums'!Y27)/'Net Single Premiums'!V27)</f>
        <v>3428.9830214852891</v>
      </c>
      <c r="K10" s="10">
        <f>(100*'Net Single Premiums'!$G$1)*(('Net Single Premiums'!P47*'Net Single Premiums'!Z27)/'Net Single Premiums'!W27)</f>
        <v>1192.1349201122025</v>
      </c>
      <c r="L10" s="10">
        <f>(100*'Net Single Premiums'!$G$1)*(('Net Single Premiums'!P57*'Net Single Premiums'!AA27)/'Net Single Premiums'!X27)</f>
        <v>510.9963608402021</v>
      </c>
      <c r="N10" s="56">
        <v>22</v>
      </c>
      <c r="O10" s="10">
        <f>(100*'Net Single Premiums'!$G$1)*(('Net Single Premiums'!AF37)/('Net Single Premiums'!$AM$14))</f>
        <v>3365.4919089706059</v>
      </c>
      <c r="P10" s="10">
        <f>(100*'Net Single Premiums'!$G$1)*(('Net Single Premiums'!AF47)/('Net Single Premiums'!$AM$24))</f>
        <v>1182.1314469091922</v>
      </c>
      <c r="Q10" s="9">
        <f>(100*'Net Single Premiums'!$G$1)*(('Net Single Premiums'!AF57)/'Net Single Premiums'!$AM$34)</f>
        <v>519.71748074033542</v>
      </c>
      <c r="R10" s="60">
        <v>22</v>
      </c>
      <c r="S10" s="10">
        <f>(100*'Net Single Premiums'!$G$1)*(('Net Single Premiums'!AK37)/('Net Single Premiums'!$AM$14))</f>
        <v>3405.1409462494207</v>
      </c>
      <c r="T10" s="10">
        <f>(100*'Net Single Premiums'!$G$1)*(('Net Single Premiums'!AK47)/('Net Single Premiums'!$AM$24))</f>
        <v>1197.2181933265219</v>
      </c>
      <c r="U10" s="10">
        <f>(100*'Net Single Premiums'!$G$1)*(('Net Single Premiums'!AK57)/('Net Single Premiums'!$AM$34))</f>
        <v>527.22931284488368</v>
      </c>
      <c r="V10" s="57">
        <v>22</v>
      </c>
      <c r="W10" s="9">
        <f>(100*'Net Single Premiums'!$G$1)*(('Net Single Premiums'!P37)/('Net Single Premiums'!$AM$14))</f>
        <v>3453.119990869835</v>
      </c>
      <c r="X10" s="10">
        <f>(100*'Net Single Premiums'!$G$1)*(('Net Single Premiums'!P47)/('Net Single Premiums'!$AM$24))</f>
        <v>1215.4834341269473</v>
      </c>
      <c r="Y10" s="10">
        <f>(100*'Net Single Premiums'!$G$1)*(('Net Single Premiums'!P57)/('Net Single Premiums'!$AM$34))</f>
        <v>536.32994908417209</v>
      </c>
    </row>
    <row r="11" spans="1:25" x14ac:dyDescent="0.25">
      <c r="A11" s="56">
        <v>23</v>
      </c>
      <c r="B11" s="10">
        <f>(100*'Net Single Premiums'!$G$1)*(('Net Single Premiums'!AF38*'Net Single Premiums'!Y28)/'Net Single Premiums'!V28)</f>
        <v>3319.9367497861308</v>
      </c>
      <c r="C11" s="10">
        <f>(100*'Net Single Premiums'!$G$1)*(('Net Single Premiums'!AF48*'Net Single Premiums'!Z28)/'Net Single Premiums'!W28)</f>
        <v>1146.5014756123128</v>
      </c>
      <c r="D11" s="9">
        <f>(100*'Net Single Premiums'!$G$1)*(('Net Single Premiums'!AF58*'Net Single Premiums'!AA28)/'Net Single Premiums'!X28)</f>
        <v>485.78295893886173</v>
      </c>
      <c r="E11" s="60">
        <v>23</v>
      </c>
      <c r="F11" s="10">
        <f>(100*'Net Single Premiums'!$G$1)*(('Net Single Premiums'!AK38*'Net Single Premiums'!Y28)/'Net Single Premiums'!V28)</f>
        <v>3359.3021390055105</v>
      </c>
      <c r="G11" s="10">
        <f>(100*'Net Single Premiums'!$G$1)*(('Net Single Premiums'!AK48*'Net Single Premiums'!Z28)/'Net Single Premiums'!W28)</f>
        <v>1161.2814510769203</v>
      </c>
      <c r="H11" s="9">
        <f>(100*'Net Single Premiums'!$G$1)*(('Net Single Premiums'!AK58*'Net Single Premiums'!AA28)/'Net Single Premiums'!X28)</f>
        <v>492.91649458577308</v>
      </c>
      <c r="I11" s="57">
        <v>23</v>
      </c>
      <c r="J11" s="9">
        <f>(100*'Net Single Premiums'!$G$1)*(('Net Single Premiums'!P38*'Net Single Premiums'!Y28)/'Net Single Premiums'!V28)</f>
        <v>3406.9398769855138</v>
      </c>
      <c r="K11" s="10">
        <f>(100*'Net Single Premiums'!$G$1)*(('Net Single Premiums'!P48*'Net Single Premiums'!Z28)/'Net Single Premiums'!W28)</f>
        <v>1179.1763339177378</v>
      </c>
      <c r="L11" s="10">
        <f>(100*'Net Single Premiums'!$G$1)*(('Net Single Premiums'!P58*'Net Single Premiums'!AA28)/'Net Single Premiums'!X28)</f>
        <v>501.55952095632972</v>
      </c>
      <c r="N11" s="56">
        <v>23</v>
      </c>
      <c r="O11" s="10">
        <f>(100*'Net Single Premiums'!$G$1)*(('Net Single Premiums'!AF38)/('Net Single Premiums'!$AM$14))</f>
        <v>3343.9462266701903</v>
      </c>
      <c r="P11" s="10">
        <f>(100*'Net Single Premiums'!$G$1)*(('Net Single Premiums'!AF48)/('Net Single Premiums'!$AM$24))</f>
        <v>1170.3421805982045</v>
      </c>
      <c r="Q11" s="9">
        <f>(100*'Net Single Premiums'!$G$1)*(('Net Single Premiums'!AF58)/'Net Single Premiums'!$AM$34)</f>
        <v>511.5711211157726</v>
      </c>
      <c r="R11" s="60">
        <v>23</v>
      </c>
      <c r="S11" s="10">
        <f>(100*'Net Single Premiums'!$G$1)*(('Net Single Premiums'!AK38)/('Net Single Premiums'!$AM$14))</f>
        <v>3383.5963027597509</v>
      </c>
      <c r="T11" s="10">
        <f>(100*'Net Single Premiums'!$G$1)*(('Net Single Premiums'!AK48)/('Net Single Premiums'!$AM$24))</f>
        <v>1185.4294954271704</v>
      </c>
      <c r="U11" s="10">
        <f>(100*'Net Single Premiums'!$G$1)*(('Net Single Premiums'!AK58)/('Net Single Premiums'!$AM$34))</f>
        <v>519.08334599163334</v>
      </c>
      <c r="V11" s="57">
        <v>23</v>
      </c>
      <c r="W11" s="9">
        <f>(100*'Net Single Premiums'!$G$1)*(('Net Single Premiums'!P38)/('Net Single Premiums'!$AM$14))</f>
        <v>3431.5785524744774</v>
      </c>
      <c r="X11" s="10">
        <f>(100*'Net Single Premiums'!$G$1)*(('Net Single Premiums'!P48)/('Net Single Premiums'!$AM$24))</f>
        <v>1203.6964899762061</v>
      </c>
      <c r="Y11" s="10">
        <f>(100*'Net Single Premiums'!$G$1)*(('Net Single Premiums'!P58)/('Net Single Premiums'!$AM$34))</f>
        <v>528.18519406773135</v>
      </c>
    </row>
    <row r="12" spans="1:25" x14ac:dyDescent="0.25">
      <c r="A12" s="56">
        <v>24</v>
      </c>
      <c r="B12" s="10">
        <f>(100*'Net Single Premiums'!$G$1)*(('Net Single Premiums'!AF39*'Net Single Premiums'!Y29)/'Net Single Premiums'!V29)</f>
        <v>3296.9118487396513</v>
      </c>
      <c r="C12" s="10">
        <f>(100*'Net Single Premiums'!$G$1)*(('Net Single Premiums'!AF49*'Net Single Premiums'!Z29)/'Net Single Premiums'!W29)</f>
        <v>1133.074913237805</v>
      </c>
      <c r="D12" s="9">
        <f>(100*'Net Single Premiums'!$G$1)*(('Net Single Premiums'!AF59*'Net Single Premiums'!AA29)/'Net Single Premiums'!X29)</f>
        <v>476.07884221057787</v>
      </c>
      <c r="E12" s="60">
        <v>24</v>
      </c>
      <c r="F12" s="10">
        <f>(100*'Net Single Premiums'!$G$1)*(('Net Single Premiums'!AK39*'Net Single Premiums'!Y29)/'Net Single Premiums'!V29)</f>
        <v>3336.2699105570728</v>
      </c>
      <c r="G12" s="10">
        <f>(100*'Net Single Premiums'!$G$1)*(('Net Single Premiums'!AK49*'Net Single Premiums'!Z29)/'Net Single Premiums'!W29)</f>
        <v>1147.8361849361418</v>
      </c>
      <c r="H12" s="9">
        <f>(100*'Net Single Premiums'!$G$1)*(('Net Single Premiums'!AK59*'Net Single Premiums'!AA29)/'Net Single Premiums'!X29)</f>
        <v>483.18665187825763</v>
      </c>
      <c r="I12" s="57">
        <v>24</v>
      </c>
      <c r="J12" s="9">
        <f>(100*'Net Single Premiums'!$G$1)*(('Net Single Premiums'!P39*'Net Single Premiums'!Y29)/'Net Single Premiums'!V29)</f>
        <v>3383.9007989834026</v>
      </c>
      <c r="K12" s="10">
        <f>(100*'Net Single Premiums'!$G$1)*(('Net Single Premiums'!P49*'Net Single Premiums'!Z29)/'Net Single Premiums'!W29)</f>
        <v>1165.7095005163414</v>
      </c>
      <c r="L12" s="10">
        <f>(100*'Net Single Premiums'!$G$1)*(('Net Single Premiums'!P59*'Net Single Premiums'!AA29)/'Net Single Premiums'!X29)</f>
        <v>491.79922459063636</v>
      </c>
      <c r="N12" s="56">
        <v>24</v>
      </c>
      <c r="O12" s="10">
        <f>(100*'Net Single Premiums'!$G$1)*(('Net Single Premiums'!AF39)/('Net Single Premiums'!$AM$14))</f>
        <v>3321.4638473018222</v>
      </c>
      <c r="P12" s="10">
        <f>(100*'Net Single Premiums'!$G$1)*(('Net Single Premiums'!AF49)/('Net Single Premiums'!$AM$24))</f>
        <v>1158.1471103850943</v>
      </c>
      <c r="Q12" s="9">
        <f>(100*'Net Single Premiums'!$G$1)*(('Net Single Premiums'!AF59)/'Net Single Premiums'!$AM$34)</f>
        <v>503.19349940526575</v>
      </c>
      <c r="R12" s="60">
        <v>24</v>
      </c>
      <c r="S12" s="10">
        <f>(100*'Net Single Premiums'!$G$1)*(('Net Single Premiums'!AK39)/('Net Single Premiums'!$AM$14))</f>
        <v>3361.1150073643535</v>
      </c>
      <c r="T12" s="10">
        <f>(100*'Net Single Premiums'!$G$1)*(('Net Single Premiums'!AK49)/('Net Single Premiums'!$AM$24))</f>
        <v>1173.2350131912613</v>
      </c>
      <c r="U12" s="10">
        <f>(100*'Net Single Premiums'!$G$1)*(('Net Single Premiums'!AK59)/('Net Single Premiums'!$AM$34))</f>
        <v>510.70612820258663</v>
      </c>
      <c r="V12" s="57">
        <v>24</v>
      </c>
      <c r="W12" s="9">
        <f>(100*'Net Single Premiums'!$G$1)*(('Net Single Premiums'!P39)/('Net Single Premiums'!$AM$14))</f>
        <v>3409.100601514649</v>
      </c>
      <c r="X12" s="10">
        <f>(100*'Net Single Premiums'!$G$1)*(('Net Single Premiums'!P49)/('Net Single Premiums'!$AM$24))</f>
        <v>1191.5038218555164</v>
      </c>
      <c r="Y12" s="10">
        <f>(100*'Net Single Premiums'!$G$1)*(('Net Single Premiums'!P59)/('Net Single Premiums'!$AM$34))</f>
        <v>519.80922251759762</v>
      </c>
    </row>
    <row r="13" spans="1:25" x14ac:dyDescent="0.25">
      <c r="A13" s="56">
        <v>25</v>
      </c>
      <c r="B13" s="10">
        <f>(100*'Net Single Premiums'!$G$1)*(('Net Single Premiums'!AF40*'Net Single Premiums'!Y30)/'Net Single Premiums'!V30)</f>
        <v>3272.8547315158316</v>
      </c>
      <c r="C13" s="10">
        <f>(100*'Net Single Premiums'!$G$1)*(('Net Single Premiums'!AF50*'Net Single Premiums'!Z30)/'Net Single Premiums'!W30)</f>
        <v>1119.1324851359641</v>
      </c>
      <c r="D13" s="9">
        <f>(100*'Net Single Premiums'!$G$1)*(('Net Single Premiums'!AF60*'Net Single Premiums'!AA30)/'Net Single Premiums'!X30)</f>
        <v>466.05342259607977</v>
      </c>
      <c r="E13" s="60">
        <v>25</v>
      </c>
      <c r="F13" s="10">
        <f>(100*'Net Single Premiums'!$G$1)*(('Net Single Premiums'!AK40*'Net Single Premiums'!Y30)/'Net Single Premiums'!V30)</f>
        <v>3312.2043603052907</v>
      </c>
      <c r="G13" s="10">
        <f>(100*'Net Single Premiums'!$G$1)*(('Net Single Premiums'!AK50*'Net Single Premiums'!Z30)/'Net Single Premiums'!W30)</f>
        <v>1133.8734228240946</v>
      </c>
      <c r="H13" s="9">
        <f>(100*'Net Single Premiums'!$G$1)*(('Net Single Premiums'!AK60*'Net Single Premiums'!AA30)/'Net Single Premiums'!X30)</f>
        <v>473.13327463752478</v>
      </c>
      <c r="I13" s="57">
        <v>25</v>
      </c>
      <c r="J13" s="9">
        <f>(100*'Net Single Premiums'!$G$1)*(('Net Single Premiums'!P40*'Net Single Premiums'!Y30)/'Net Single Premiums'!V30)</f>
        <v>3359.827145763084</v>
      </c>
      <c r="K13" s="10">
        <f>(100*'Net Single Premiums'!$G$1)*(('Net Single Premiums'!P50*'Net Single Premiums'!Z30)/'Net Single Premiums'!W30)</f>
        <v>1151.7232323870987</v>
      </c>
      <c r="L13" s="10">
        <f>(100*'Net Single Premiums'!$G$1)*(('Net Single Premiums'!P60*'Net Single Premiums'!AA30)/'Net Single Premiums'!X30)</f>
        <v>481.71270506493806</v>
      </c>
      <c r="N13" s="56">
        <v>25</v>
      </c>
      <c r="O13" s="10">
        <f>(100*'Net Single Premiums'!$G$1)*(('Net Single Premiums'!AF40)/('Net Single Premiums'!$AM$14))</f>
        <v>3298.0281879495228</v>
      </c>
      <c r="P13" s="10">
        <f>(100*'Net Single Premiums'!$G$1)*(('Net Single Premiums'!AF50)/('Net Single Premiums'!$AM$24))</f>
        <v>1145.5203081439172</v>
      </c>
      <c r="Q13" s="9">
        <f>(100*'Net Single Premiums'!$G$1)*(('Net Single Premiums'!AF60)/'Net Single Premiums'!$AM$34)</f>
        <v>494.56967806455293</v>
      </c>
      <c r="R13" s="60">
        <v>25</v>
      </c>
      <c r="S13" s="10">
        <f>(100*'Net Single Premiums'!$G$1)*(('Net Single Premiums'!AK40)/('Net Single Premiums'!$AM$14))</f>
        <v>3337.6804779467871</v>
      </c>
      <c r="T13" s="10">
        <f>(100*'Net Single Premiums'!$G$1)*(('Net Single Premiums'!AK50)/('Net Single Premiums'!$AM$24))</f>
        <v>1160.6088197429583</v>
      </c>
      <c r="U13" s="10">
        <f>(100*'Net Single Premiums'!$G$1)*(('Net Single Premiums'!AK60)/('Net Single Premiums'!$AM$34))</f>
        <v>502.08272265368527</v>
      </c>
      <c r="V13" s="57">
        <v>25</v>
      </c>
      <c r="W13" s="9">
        <f>(100*'Net Single Premiums'!$G$1)*(('Net Single Premiums'!P40)/('Net Single Premiums'!$AM$14))</f>
        <v>3385.6695583407504</v>
      </c>
      <c r="X13" s="10">
        <f>(100*'Net Single Premiums'!$G$1)*(('Net Single Premiums'!P50)/('Net Single Premiums'!$AM$24))</f>
        <v>1178.8795067460601</v>
      </c>
      <c r="Y13" s="10">
        <f>(100*'Net Single Premiums'!$G$1)*(('Net Single Premiums'!P60)/('Net Single Premiums'!$AM$34))</f>
        <v>511.1870998317936</v>
      </c>
    </row>
    <row r="14" spans="1:25" x14ac:dyDescent="0.25">
      <c r="A14" s="56">
        <v>26</v>
      </c>
      <c r="B14" s="10">
        <f>(100*'Net Single Premiums'!$G$1)*(('Net Single Premiums'!AF41*'Net Single Premiums'!Y31)/'Net Single Premiums'!V31)</f>
        <v>3247.7295586753926</v>
      </c>
      <c r="C14" s="10">
        <f>(100*'Net Single Premiums'!$G$1)*(('Net Single Premiums'!AF51*'Net Single Premiums'!Z31)/'Net Single Premiums'!W31)</f>
        <v>1104.6622965047513</v>
      </c>
      <c r="D14" s="9">
        <f>(100*'Net Single Premiums'!$G$1)*(('Net Single Premiums'!AF61*'Net Single Premiums'!AA31)/'Net Single Premiums'!X31)</f>
        <v>455.70384359177439</v>
      </c>
      <c r="E14" s="60">
        <v>26</v>
      </c>
      <c r="F14" s="10">
        <f>(100*'Net Single Premiums'!$G$1)*(('Net Single Premiums'!AK41*'Net Single Premiums'!Y31)/'Net Single Premiums'!V31)</f>
        <v>3287.0694024575514</v>
      </c>
      <c r="G14" s="10">
        <f>(100*'Net Single Premiums'!$G$1)*(('Net Single Premiums'!AK51*'Net Single Premiums'!Z31)/'Net Single Premiums'!W31)</f>
        <v>1119.3810861881668</v>
      </c>
      <c r="H14" s="9">
        <f>(100*'Net Single Premiums'!$G$1)*(('Net Single Premiums'!AK61*'Net Single Premiums'!AA31)/'Net Single Premiums'!X31)</f>
        <v>462.75339025247376</v>
      </c>
      <c r="I14" s="57">
        <v>26</v>
      </c>
      <c r="J14" s="9">
        <f>(100*'Net Single Premiums'!$G$1)*(('Net Single Premiums'!P41*'Net Single Premiums'!Y31)/'Net Single Premiums'!V31)</f>
        <v>3334.6825347656104</v>
      </c>
      <c r="K14" s="10">
        <f>(100*'Net Single Premiums'!$G$1)*(('Net Single Premiums'!P51*'Net Single Premiums'!Z31)/'Net Single Premiums'!W31)</f>
        <v>1137.205228288635</v>
      </c>
      <c r="L14" s="10">
        <f>(100*'Net Single Premiums'!$G$1)*(('Net Single Premiums'!P61*'Net Single Premiums'!AA31)/'Net Single Premiums'!X31)</f>
        <v>471.2968486369623</v>
      </c>
      <c r="N14" s="56">
        <v>26</v>
      </c>
      <c r="O14" s="10">
        <f>(100*'Net Single Premiums'!$G$1)*(('Net Single Premiums'!AF41)/('Net Single Premiums'!$AM$14))</f>
        <v>3273.6209342366296</v>
      </c>
      <c r="P14" s="10">
        <f>(100*'Net Single Premiums'!$G$1)*(('Net Single Premiums'!AF51)/('Net Single Premiums'!$AM$24))</f>
        <v>1132.4576244499144</v>
      </c>
      <c r="Q14" s="9">
        <f>(100*'Net Single Premiums'!$G$1)*(('Net Single Premiums'!AF61)/'Net Single Premiums'!$AM$34)</f>
        <v>485.6934049521455</v>
      </c>
      <c r="R14" s="60">
        <v>26</v>
      </c>
      <c r="S14" s="10">
        <f>(100*'Net Single Premiums'!$G$1)*(('Net Single Premiums'!AK41)/('Net Single Premiums'!$AM$14))</f>
        <v>3313.274401013402</v>
      </c>
      <c r="T14" s="10">
        <f>(100*'Net Single Premiums'!$G$1)*(('Net Single Premiums'!AK51)/('Net Single Premiums'!$AM$24))</f>
        <v>1147.5467658575635</v>
      </c>
      <c r="U14" s="10">
        <f>(100*'Net Single Premiums'!$G$1)*(('Net Single Premiums'!AK61)/('Net Single Premiums'!$AM$34))</f>
        <v>493.20687750488372</v>
      </c>
      <c r="V14" s="57">
        <v>26</v>
      </c>
      <c r="W14" s="9">
        <f>(100*'Net Single Premiums'!$G$1)*(('Net Single Premiums'!P41)/('Net Single Premiums'!$AM$14))</f>
        <v>3361.2671121835438</v>
      </c>
      <c r="X14" s="10">
        <f>(100*'Net Single Premiums'!$G$1)*(('Net Single Premiums'!P51)/('Net Single Premiums'!$AM$24))</f>
        <v>1165.8193960403999</v>
      </c>
      <c r="Y14" s="10">
        <f>(100*'Net Single Premiums'!$G$1)*(('Net Single Premiums'!P61)/('Net Single Premiums'!$AM$34))</f>
        <v>502.31257510032998</v>
      </c>
    </row>
    <row r="15" spans="1:25" x14ac:dyDescent="0.25">
      <c r="A15" s="56">
        <v>27</v>
      </c>
      <c r="B15" s="10">
        <f>(100*'Net Single Premiums'!$G$1)*(('Net Single Premiums'!AF42*'Net Single Premiums'!Y32)/'Net Single Premiums'!V32)</f>
        <v>3221.5043850922361</v>
      </c>
      <c r="C15" s="10">
        <f>(100*'Net Single Premiums'!$G$1)*(('Net Single Premiums'!AF52*'Net Single Premiums'!Z32)/'Net Single Premiums'!W32)</f>
        <v>1089.6530158936828</v>
      </c>
      <c r="D15" s="9">
        <f>(100*'Net Single Premiums'!$G$1)*(('Net Single Premiums'!AF62*'Net Single Premiums'!AA32)/'Net Single Premiums'!X32)</f>
        <v>445.02716773103202</v>
      </c>
      <c r="E15" s="60">
        <v>27</v>
      </c>
      <c r="F15" s="10">
        <f>(100*'Net Single Premiums'!$G$1)*(('Net Single Premiums'!AK42*'Net Single Premiums'!Y32)/'Net Single Premiums'!V32)</f>
        <v>3260.8320934800722</v>
      </c>
      <c r="G15" s="10">
        <f>(100*'Net Single Premiums'!$G$1)*(('Net Single Premiums'!AK52*'Net Single Premiums'!Z32)/'Net Single Premiums'!W32)</f>
        <v>1104.3478234857184</v>
      </c>
      <c r="H15" s="9">
        <f>(100*'Net Single Premiums'!$G$1)*(('Net Single Premiums'!AK62*'Net Single Premiums'!AA32)/'Net Single Premiums'!X32)</f>
        <v>452.04416867357725</v>
      </c>
      <c r="I15" s="57">
        <v>27</v>
      </c>
      <c r="J15" s="9">
        <f>(100*'Net Single Premiums'!$G$1)*(('Net Single Premiums'!P42*'Net Single Premiums'!Y32)/'Net Single Premiums'!V32)</f>
        <v>3308.4328095359115</v>
      </c>
      <c r="K15" s="10">
        <f>(100*'Net Single Premiums'!$G$1)*(('Net Single Premiums'!P52*'Net Single Premiums'!Z32)/'Net Single Premiums'!W32)</f>
        <v>1122.1441132316995</v>
      </c>
      <c r="L15" s="10">
        <f>(100*'Net Single Premiums'!$G$1)*(('Net Single Premiums'!P62*'Net Single Premiums'!AA32)/'Net Single Premiums'!X32)</f>
        <v>460.54895632744888</v>
      </c>
      <c r="N15" s="56">
        <v>27</v>
      </c>
      <c r="O15" s="10">
        <f>(100*'Net Single Premiums'!$G$1)*(('Net Single Premiums'!AF42)/('Net Single Premiums'!$AM$14))</f>
        <v>3248.2887259146441</v>
      </c>
      <c r="P15" s="10">
        <f>(100*'Net Single Premiums'!$G$1)*(('Net Single Premiums'!AF52)/('Net Single Premiums'!$AM$24))</f>
        <v>1118.9420755657572</v>
      </c>
      <c r="Q15" s="9">
        <f>(100*'Net Single Premiums'!$G$1)*(('Net Single Premiums'!AF62)/'Net Single Premiums'!$AM$34)</f>
        <v>476.5420150114262</v>
      </c>
      <c r="R15" s="60">
        <v>27</v>
      </c>
      <c r="S15" s="10">
        <f>(100*'Net Single Premiums'!$G$1)*(('Net Single Premiums'!AK42)/('Net Single Premiums'!$AM$14))</f>
        <v>3287.943414066996</v>
      </c>
      <c r="T15" s="10">
        <f>(100*'Net Single Premiums'!$G$1)*(('Net Single Premiums'!AK52)/('Net Single Premiums'!$AM$24))</f>
        <v>1134.0318686166088</v>
      </c>
      <c r="U15" s="10">
        <f>(100*'Net Single Premiums'!$G$1)*(('Net Single Premiums'!AK62)/('Net Single Premiums'!$AM$34))</f>
        <v>484.0559287923453</v>
      </c>
      <c r="V15" s="57">
        <v>27</v>
      </c>
      <c r="W15" s="9">
        <f>(100*'Net Single Premiums'!$G$1)*(('Net Single Premiums'!P42)/('Net Single Premiums'!$AM$14))</f>
        <v>3335.9398936077878</v>
      </c>
      <c r="X15" s="10">
        <f>(100*'Net Single Premiums'!$G$1)*(('Net Single Premiums'!P52)/('Net Single Premiums'!$AM$24))</f>
        <v>1152.3065093465352</v>
      </c>
      <c r="Y15" s="10">
        <f>(100*'Net Single Premiums'!$G$1)*(('Net Single Premiums'!P62)/('Net Single Premiums'!$AM$34))</f>
        <v>493.16298773098026</v>
      </c>
    </row>
    <row r="16" spans="1:25" x14ac:dyDescent="0.25">
      <c r="A16" s="56">
        <v>28</v>
      </c>
      <c r="B16" s="10">
        <f>(100*'Net Single Premiums'!$G$1)*(('Net Single Premiums'!AF43*'Net Single Premiums'!Y33)/'Net Single Premiums'!V33)</f>
        <v>3194.1533071015142</v>
      </c>
      <c r="C16" s="10">
        <f>(100*'Net Single Premiums'!$G$1)*(('Net Single Premiums'!AF53*'Net Single Premiums'!Z33)/'Net Single Premiums'!W33)</f>
        <v>1074.0925350473694</v>
      </c>
      <c r="D16" s="9">
        <f>(100*'Net Single Premiums'!$G$1)*(('Net Single Premiums'!AF63*'Net Single Premiums'!AA33)/'Net Single Premiums'!X33)</f>
        <v>434.01908634740755</v>
      </c>
      <c r="E16" s="60">
        <v>28</v>
      </c>
      <c r="F16" s="10">
        <f>(100*'Net Single Premiums'!$G$1)*(('Net Single Premiums'!AK43*'Net Single Premiums'!Y33)/'Net Single Premiums'!V33)</f>
        <v>3233.4659793351216</v>
      </c>
      <c r="G16" s="10">
        <f>(100*'Net Single Premiums'!$G$1)*(('Net Single Premiums'!AK53*'Net Single Premiums'!Z33)/'Net Single Premiums'!W33)</f>
        <v>1088.7613579001477</v>
      </c>
      <c r="H16" s="9">
        <f>(100*'Net Single Premiums'!$G$1)*(('Net Single Premiums'!AK63*'Net Single Premiums'!AA33)/'Net Single Premiums'!X33)</f>
        <v>441.00147912536499</v>
      </c>
      <c r="I16" s="57">
        <v>28</v>
      </c>
      <c r="J16" s="9">
        <f>(100*'Net Single Premiums'!$G$1)*(('Net Single Premiums'!P43*'Net Single Premiums'!Y33)/'Net Single Premiums'!V33)</f>
        <v>3281.050848159447</v>
      </c>
      <c r="K16" s="10">
        <f>(100*'Net Single Premiums'!$G$1)*(('Net Single Premiums'!P53*'Net Single Premiums'!Z33)/'Net Single Premiums'!W33)</f>
        <v>1106.5274062267913</v>
      </c>
      <c r="L16" s="10">
        <f>(100*'Net Single Premiums'!$G$1)*(('Net Single Premiums'!P63*'Net Single Premiums'!AA33)/'Net Single Premiums'!X33)</f>
        <v>449.46511437329536</v>
      </c>
      <c r="N16" s="56">
        <v>28</v>
      </c>
      <c r="O16" s="10">
        <f>(100*'Net Single Premiums'!$G$1)*(('Net Single Premiums'!AF43)/('Net Single Premiums'!$AM$14))</f>
        <v>3222.0448970058906</v>
      </c>
      <c r="P16" s="10">
        <f>(100*'Net Single Premiums'!$G$1)*(('Net Single Premiums'!AF53)/('Net Single Premiums'!$AM$24))</f>
        <v>1104.9664981602823</v>
      </c>
      <c r="Q16" s="9">
        <f>(100*'Net Single Premiums'!$G$1)*(('Net Single Premiums'!AF63)/'Net Single Premiums'!$AM$34)</f>
        <v>467.0862794419487</v>
      </c>
      <c r="R16" s="60">
        <v>28</v>
      </c>
      <c r="S16" s="10">
        <f>(100*'Net Single Premiums'!$G$1)*(('Net Single Premiums'!AK43)/('Net Single Premiums'!$AM$14))</f>
        <v>3261.7008504870032</v>
      </c>
      <c r="T16" s="10">
        <f>(100*'Net Single Premiums'!$G$1)*(('Net Single Premiums'!AK53)/('Net Single Premiums'!$AM$24))</f>
        <v>1120.0569650343054</v>
      </c>
      <c r="U16" s="10">
        <f>(100*'Net Single Premiums'!$G$1)*(('Net Single Premiums'!AK63)/('Net Single Premiums'!$AM$34))</f>
        <v>474.6006491248707</v>
      </c>
      <c r="V16" s="57">
        <v>28</v>
      </c>
      <c r="W16" s="9">
        <f>(100*'Net Single Premiums'!$G$1)*(('Net Single Premiums'!P43)/('Net Single Premiums'!$AM$14))</f>
        <v>3309.7012340093711</v>
      </c>
      <c r="X16" s="10">
        <f>(100*'Net Single Premiums'!$G$1)*(('Net Single Premiums'!P53)/('Net Single Premiums'!$AM$24))</f>
        <v>1138.3336847442811</v>
      </c>
      <c r="Y16" s="10">
        <f>(100*'Net Single Premiums'!$G$1)*(('Net Single Premiums'!P63)/('Net Single Premiums'!$AM$34))</f>
        <v>483.70911468056556</v>
      </c>
    </row>
    <row r="17" spans="1:25" x14ac:dyDescent="0.25">
      <c r="A17" s="56">
        <v>29</v>
      </c>
      <c r="B17" s="10">
        <f>(100*'Net Single Premiums'!$G$1)*(('Net Single Premiums'!AF44*'Net Single Premiums'!Y34)/'Net Single Premiums'!V34)</f>
        <v>3165.6603610832867</v>
      </c>
      <c r="C17" s="10">
        <f>(100*'Net Single Premiums'!$G$1)*(('Net Single Premiums'!AF54*'Net Single Premiums'!Z34)/'Net Single Premiums'!W34)</f>
        <v>1057.9700020402834</v>
      </c>
      <c r="D17" s="9">
        <f>(100*'Net Single Premiums'!$G$1)*(('Net Single Premiums'!AF64*'Net Single Premiums'!AA34)/'Net Single Premiums'!X34)</f>
        <v>422.67430236113546</v>
      </c>
      <c r="E17" s="60">
        <v>29</v>
      </c>
      <c r="F17" s="10">
        <f>(100*'Net Single Premiums'!$G$1)*(('Net Single Premiums'!AK44*'Net Single Premiums'!Y34)/'Net Single Premiums'!V34)</f>
        <v>3204.955067910716</v>
      </c>
      <c r="G17" s="10">
        <f>(100*'Net Single Premiums'!$G$1)*(('Net Single Premiums'!AK54*'Net Single Premiums'!Z34)/'Net Single Premiums'!W34)</f>
        <v>1072.6108448475095</v>
      </c>
      <c r="H17" s="9">
        <f>(100*'Net Single Premiums'!$G$1)*(('Net Single Premiums'!AK64*'Net Single Premiums'!AA34)/'Net Single Premiums'!X34)</f>
        <v>429.62013871857408</v>
      </c>
      <c r="I17" s="57">
        <v>29</v>
      </c>
      <c r="J17" s="9">
        <f>(100*'Net Single Premiums'!$G$1)*(('Net Single Premiums'!P44*'Net Single Premiums'!Y34)/'Net Single Premiums'!V34)</f>
        <v>3252.5206252658782</v>
      </c>
      <c r="K17" s="10">
        <f>(100*'Net Single Premiums'!$G$1)*(('Net Single Premiums'!P54*'Net Single Premiums'!Z34)/'Net Single Premiums'!W34)</f>
        <v>1090.3442726072508</v>
      </c>
      <c r="L17" s="10">
        <f>(100*'Net Single Premiums'!$G$1)*(('Net Single Premiums'!P64*'Net Single Premiums'!AA34)/'Net Single Premiums'!X34)</f>
        <v>438.04027941619808</v>
      </c>
      <c r="N17" s="56">
        <v>29</v>
      </c>
      <c r="O17" s="10">
        <f>(100*'Net Single Premiums'!$G$1)*(('Net Single Premiums'!AF44)/('Net Single Premiums'!$AM$14))</f>
        <v>3194.8686748051032</v>
      </c>
      <c r="P17" s="10">
        <f>(100*'Net Single Premiums'!$G$1)*(('Net Single Premiums'!AF54)/('Net Single Premiums'!$AM$24))</f>
        <v>1090.5108981804301</v>
      </c>
      <c r="Q17" s="9">
        <f>(100*'Net Single Premiums'!$G$1)*(('Net Single Premiums'!AF64)/'Net Single Premiums'!$AM$34)</f>
        <v>457.29991837139409</v>
      </c>
      <c r="R17" s="60">
        <v>29</v>
      </c>
      <c r="S17" s="10">
        <f>(100*'Net Single Premiums'!$G$1)*(('Net Single Premiums'!AK44)/('Net Single Premiums'!$AM$14))</f>
        <v>3234.5259385696977</v>
      </c>
      <c r="T17" s="10">
        <f>(100*'Net Single Premiums'!$G$1)*(('Net Single Premiums'!AK54)/('Net Single Premiums'!$AM$24))</f>
        <v>1105.6020620215941</v>
      </c>
      <c r="U17" s="10">
        <f>(100*'Net Single Premiums'!$G$1)*(('Net Single Premiums'!AK64)/('Net Single Premiums'!$AM$34))</f>
        <v>464.81475989720764</v>
      </c>
      <c r="V17" s="57">
        <v>29</v>
      </c>
      <c r="W17" s="9">
        <f>(100*'Net Single Premiums'!$G$1)*(('Net Single Premiums'!P44)/('Net Single Premiums'!$AM$14))</f>
        <v>3282.5303647746782</v>
      </c>
      <c r="X17" s="10">
        <f>(100*'Net Single Premiums'!$G$1)*(('Net Single Premiums'!P54)/('Net Single Premiums'!$AM$24))</f>
        <v>1123.8809321188551</v>
      </c>
      <c r="Y17" s="10">
        <f>(100*'Net Single Premiums'!$G$1)*(('Net Single Premiums'!P64)/('Net Single Premiums'!$AM$34))</f>
        <v>473.92468125317686</v>
      </c>
    </row>
    <row r="18" spans="1:25" x14ac:dyDescent="0.25">
      <c r="A18" s="56">
        <v>30</v>
      </c>
      <c r="B18" s="10">
        <f>(100*'Net Single Premiums'!$G$1)*(('Net Single Premiums'!AF45*'Net Single Premiums'!Y35)/'Net Single Premiums'!V35)</f>
        <v>3136.0077836846726</v>
      </c>
      <c r="C18" s="10">
        <f>(100*'Net Single Premiums'!$G$1)*(('Net Single Premiums'!AF55*'Net Single Premiums'!Z35)/'Net Single Premiums'!W35)</f>
        <v>1041.2739505983357</v>
      </c>
      <c r="D18" s="9">
        <f>(100*'Net Single Premiums'!$G$1)*(('Net Single Premiums'!AF65*'Net Single Premiums'!AA35)/'Net Single Premiums'!X35)</f>
        <v>410.98702373886351</v>
      </c>
      <c r="E18" s="60">
        <v>30</v>
      </c>
      <c r="F18" s="10">
        <f>(100*'Net Single Premiums'!$G$1)*(('Net Single Premiums'!AK45*'Net Single Premiums'!Y35)/'Net Single Premiums'!V35)</f>
        <v>3175.2815662765329</v>
      </c>
      <c r="G18" s="10">
        <f>(100*'Net Single Premiums'!$G$1)*(('Net Single Premiums'!AK55*'Net Single Premiums'!Z35)/'Net Single Premiums'!W35)</f>
        <v>1055.884531504601</v>
      </c>
      <c r="H18" s="9">
        <f>(100*'Net Single Premiums'!$G$1)*(('Net Single Premiums'!AK65*'Net Single Premiums'!AA35)/'Net Single Premiums'!X35)</f>
        <v>417.89405002613847</v>
      </c>
      <c r="I18" s="57">
        <v>30</v>
      </c>
      <c r="J18" s="9">
        <f>(100*'Net Single Premiums'!$G$1)*(('Net Single Premiums'!P45*'Net Single Premiums'!Y35)/'Net Single Premiums'!V35)</f>
        <v>3222.8243135068556</v>
      </c>
      <c r="K18" s="10">
        <f>(100*'Net Single Premiums'!$G$1)*(('Net Single Premiums'!P55*'Net Single Premiums'!Z35)/'Net Single Premiums'!W35)</f>
        <v>1073.5826116409562</v>
      </c>
      <c r="L18" s="10">
        <f>(100*'Net Single Premiums'!$G$1)*(('Net Single Premiums'!P65*'Net Single Premiums'!AA35)/'Net Single Premiums'!X35)</f>
        <v>426.26798266146744</v>
      </c>
      <c r="N18" s="56">
        <v>30</v>
      </c>
      <c r="O18" s="10">
        <f>(100*'Net Single Premiums'!$G$1)*(('Net Single Premiums'!AF45)/('Net Single Premiums'!$AM$14))</f>
        <v>3166.7370229790372</v>
      </c>
      <c r="P18" s="10">
        <f>(100*'Net Single Premiums'!$G$1)*(('Net Single Premiums'!AF55)/('Net Single Premiums'!$AM$24))</f>
        <v>1075.5756875850836</v>
      </c>
      <c r="Q18" s="9">
        <f>(100*'Net Single Premiums'!$G$1)*(('Net Single Premiums'!AF65)/'Net Single Premiums'!$AM$34)</f>
        <v>447.18272394252591</v>
      </c>
      <c r="R18" s="60">
        <v>30</v>
      </c>
      <c r="S18" s="10">
        <f>(100*'Net Single Premiums'!$G$1)*(('Net Single Premiums'!AK45)/('Net Single Premiums'!$AM$14))</f>
        <v>3206.3956430925191</v>
      </c>
      <c r="T18" s="10">
        <f>(100*'Net Single Premiums'!$G$1)*(('Net Single Premiums'!AK55)/('Net Single Premiums'!$AM$24))</f>
        <v>1090.6675715174954</v>
      </c>
      <c r="U18" s="10">
        <f>(100*'Net Single Premiums'!$G$1)*(('Net Single Premiums'!AK65)/('Net Single Premiums'!$AM$34))</f>
        <v>454.69805326214146</v>
      </c>
      <c r="V18" s="57">
        <v>30</v>
      </c>
      <c r="W18" s="9">
        <f>(100*'Net Single Premiums'!$G$1)*(('Net Single Premiums'!P45)/('Net Single Premiums'!$AM$14))</f>
        <v>3254.4042541079875</v>
      </c>
      <c r="X18" s="10">
        <f>(100*'Net Single Premiums'!$G$1)*(('Net Single Premiums'!P55)/('Net Single Premiums'!$AM$24))</f>
        <v>1108.9486633479958</v>
      </c>
      <c r="Y18" s="10">
        <f>(100*'Net Single Premiums'!$G$1)*(('Net Single Premiums'!P65)/('Net Single Premiums'!$AM$34))</f>
        <v>463.80947963251992</v>
      </c>
    </row>
    <row r="19" spans="1:25" x14ac:dyDescent="0.25">
      <c r="A19" s="56">
        <v>31</v>
      </c>
      <c r="B19" s="10">
        <f>(100*'Net Single Premiums'!$G$1)*(('Net Single Premiums'!AF46*'Net Single Premiums'!Y36)/'Net Single Premiums'!V36)</f>
        <v>3105.1776028104355</v>
      </c>
      <c r="C19" s="10">
        <f>(100*'Net Single Premiums'!$G$1)*(('Net Single Premiums'!AF56*'Net Single Premiums'!Z36)/'Net Single Premiums'!W36)</f>
        <v>1023.9936106504465</v>
      </c>
      <c r="D19" s="9">
        <f>(100*'Net Single Premiums'!$G$1)*(('Net Single Premiums'!AF66*'Net Single Premiums'!AA36)/'Net Single Premiums'!X36)</f>
        <v>398.95281145494272</v>
      </c>
      <c r="E19" s="60">
        <v>31</v>
      </c>
      <c r="F19" s="10">
        <f>(100*'Net Single Premiums'!$G$1)*(('Net Single Premiums'!AK46*'Net Single Premiums'!Y36)/'Net Single Premiums'!V36)</f>
        <v>3144.4266818005844</v>
      </c>
      <c r="G19" s="10">
        <f>(100*'Net Single Premiums'!$G$1)*(('Net Single Premiums'!AK56*'Net Single Premiums'!Z36)/'Net Single Premiums'!W36)</f>
        <v>1038.5713727212894</v>
      </c>
      <c r="H19" s="9">
        <f>(100*'Net Single Premiums'!$G$1)*(('Net Single Premiums'!AK66*'Net Single Premiums'!AA36)/'Net Single Premiums'!X36)</f>
        <v>405.81827451104164</v>
      </c>
      <c r="I19" s="57">
        <v>31</v>
      </c>
      <c r="J19" s="9">
        <f>(100*'Net Single Premiums'!$G$1)*(('Net Single Premiums'!P46*'Net Single Premiums'!Y36)/'Net Single Premiums'!V36)</f>
        <v>3191.9421226708851</v>
      </c>
      <c r="K19" s="10">
        <f>(100*'Net Single Premiums'!$G$1)*(('Net Single Premiums'!P56*'Net Single Premiums'!Z36)/'Net Single Premiums'!W36)</f>
        <v>1056.2310441736802</v>
      </c>
      <c r="L19" s="10">
        <f>(100*'Net Single Premiums'!$G$1)*(('Net Single Premiums'!P66*'Net Single Premiums'!AA36)/'Net Single Premiums'!X36)</f>
        <v>414.14267769841626</v>
      </c>
      <c r="N19" s="56">
        <v>31</v>
      </c>
      <c r="O19" s="10">
        <f>(100*'Net Single Premiums'!$G$1)*(('Net Single Premiums'!AF46)/('Net Single Premiums'!$AM$14))</f>
        <v>3137.6891123149308</v>
      </c>
      <c r="P19" s="10">
        <f>(100*'Net Single Premiums'!$G$1)*(('Net Single Premiums'!AF56)/('Net Single Premiums'!$AM$24))</f>
        <v>1060.1595606105031</v>
      </c>
      <c r="Q19" s="9">
        <f>(100*'Net Single Premiums'!$G$1)*(('Net Single Premiums'!AF66)/'Net Single Premiums'!$AM$34)</f>
        <v>436.74585273261306</v>
      </c>
      <c r="R19" s="60">
        <v>31</v>
      </c>
      <c r="S19" s="10">
        <f>(100*'Net Single Premiums'!$G$1)*(('Net Single Premiums'!AK46)/('Net Single Premiums'!$AM$14))</f>
        <v>3177.3491329541102</v>
      </c>
      <c r="T19" s="10">
        <f>(100*'Net Single Premiums'!$G$1)*(('Net Single Premiums'!AK56)/('Net Single Premiums'!$AM$24))</f>
        <v>1075.252187821226</v>
      </c>
      <c r="U19" s="10">
        <f>(100*'Net Single Premiums'!$G$1)*(('Net Single Premiums'!AK66)/('Net Single Premiums'!$AM$34))</f>
        <v>444.26168525903398</v>
      </c>
      <c r="V19" s="57">
        <v>31</v>
      </c>
      <c r="W19" s="9">
        <f>(100*'Net Single Premiums'!$G$1)*(('Net Single Premiums'!P46)/('Net Single Premiums'!$AM$14))</f>
        <v>3225.3620650809708</v>
      </c>
      <c r="X19" s="10">
        <f>(100*'Net Single Premiums'!$G$1)*(('Net Single Premiums'!P56)/('Net Single Premiums'!$AM$24))</f>
        <v>1093.5355729251623</v>
      </c>
      <c r="Y19" s="10">
        <f>(100*'Net Single Premiums'!$G$1)*(('Net Single Premiums'!P66)/('Net Single Premiums'!$AM$34))</f>
        <v>453.37466419832555</v>
      </c>
    </row>
    <row r="20" spans="1:25" x14ac:dyDescent="0.25">
      <c r="A20" s="56">
        <v>32</v>
      </c>
      <c r="B20" s="10">
        <f>(100*'Net Single Premiums'!$G$1)*(('Net Single Premiums'!AF47*'Net Single Premiums'!Y37)/'Net Single Premiums'!V37)</f>
        <v>3073.1647939965183</v>
      </c>
      <c r="C20" s="10">
        <f>(100*'Net Single Premiums'!$G$1)*(('Net Single Premiums'!AF57*'Net Single Premiums'!Z37)/'Net Single Premiums'!W37)</f>
        <v>1006.1204753133636</v>
      </c>
      <c r="D20" s="9">
        <f>(100*'Net Single Premiums'!$G$1)*(('Net Single Premiums'!AF67*'Net Single Premiums'!AA37)/'Net Single Premiums'!X37)</f>
        <v>386.57051347022855</v>
      </c>
      <c r="E20" s="60">
        <v>32</v>
      </c>
      <c r="F20" s="10">
        <f>(100*'Net Single Premiums'!$G$1)*(('Net Single Premiums'!AK47*'Net Single Premiums'!Y37)/'Net Single Premiums'!V37)</f>
        <v>3112.3855236936383</v>
      </c>
      <c r="G20" s="10">
        <f>(100*'Net Single Premiums'!$G$1)*(('Net Single Premiums'!AK57*'Net Single Premiums'!Z37)/'Net Single Premiums'!W37)</f>
        <v>1020.662622475195</v>
      </c>
      <c r="H20" s="9">
        <f>(100*'Net Single Premiums'!$G$1)*(('Net Single Premiums'!AK67*'Net Single Premiums'!AA37)/'Net Single Premiums'!X37)</f>
        <v>393.3908476583631</v>
      </c>
      <c r="I20" s="57">
        <v>32</v>
      </c>
      <c r="J20" s="9">
        <f>(100*'Net Single Premiums'!$G$1)*(('Net Single Premiums'!P47*'Net Single Premiums'!Y37)/'Net Single Premiums'!V37)</f>
        <v>3159.8693252019211</v>
      </c>
      <c r="K20" s="10">
        <f>(100*'Net Single Premiums'!$G$1)*(('Net Single Premiums'!P57*'Net Single Premiums'!Z37)/'Net Single Premiums'!W37)</f>
        <v>1038.2805337405305</v>
      </c>
      <c r="L20" s="10">
        <f>(100*'Net Single Premiums'!$G$1)*(('Net Single Premiums'!P67*'Net Single Premiums'!AA37)/'Net Single Premiums'!X37)</f>
        <v>401.66141073418942</v>
      </c>
      <c r="N20" s="56">
        <v>32</v>
      </c>
      <c r="O20" s="10">
        <f>(100*'Net Single Premiums'!$G$1)*(('Net Single Premiums'!AF47)/('Net Single Premiums'!$AM$14))</f>
        <v>3107.6990089242181</v>
      </c>
      <c r="P20" s="10">
        <f>(100*'Net Single Premiums'!$G$1)*(('Net Single Premiums'!AF57)/('Net Single Premiums'!$AM$24))</f>
        <v>1044.2593109551651</v>
      </c>
      <c r="Q20" s="9">
        <f>(100*'Net Single Premiums'!$G$1)*(('Net Single Premiums'!AF67)/'Net Single Premiums'!$AM$34)</f>
        <v>426.02005543025058</v>
      </c>
      <c r="R20" s="60">
        <v>32</v>
      </c>
      <c r="S20" s="10">
        <f>(100*'Net Single Premiums'!$G$1)*(('Net Single Premiums'!AK47)/('Net Single Premiums'!$AM$14))</f>
        <v>3147.3604755162896</v>
      </c>
      <c r="T20" s="10">
        <f>(100*'Net Single Premiums'!$G$1)*(('Net Single Premiums'!AK57)/('Net Single Premiums'!$AM$24))</f>
        <v>1059.3527047858522</v>
      </c>
      <c r="U20" s="10">
        <f>(100*'Net Single Premiums'!$G$1)*(('Net Single Premiums'!AK67)/('Net Single Premiums'!$AM$34))</f>
        <v>433.53640509385644</v>
      </c>
      <c r="V20" s="57">
        <v>32</v>
      </c>
      <c r="W20" s="9">
        <f>(100*'Net Single Premiums'!$G$1)*(('Net Single Premiums'!P47)/('Net Single Premiums'!$AM$14))</f>
        <v>3195.3778689133237</v>
      </c>
      <c r="X20" s="10">
        <f>(100*'Net Single Premiums'!$G$1)*(('Net Single Premiums'!P57)/('Net Single Premiums'!$AM$24))</f>
        <v>1077.6384551803847</v>
      </c>
      <c r="Y20" s="10">
        <f>(100*'Net Single Premiums'!$G$1)*(('Net Single Premiums'!P67)/('Net Single Premiums'!$AM$34))</f>
        <v>442.65097958215165</v>
      </c>
    </row>
    <row r="21" spans="1:25" x14ac:dyDescent="0.25">
      <c r="A21" s="56">
        <v>33</v>
      </c>
      <c r="B21" s="10">
        <f>(100*'Net Single Premiums'!$G$1)*(('Net Single Premiums'!AF48*'Net Single Premiums'!Y38)/'Net Single Premiums'!V38)</f>
        <v>3039.9614476100023</v>
      </c>
      <c r="C21" s="10">
        <f>(100*'Net Single Premiums'!$G$1)*(('Net Single Premiums'!AF58*'Net Single Premiums'!Z38)/'Net Single Premiums'!W38)</f>
        <v>987.64718559526023</v>
      </c>
      <c r="D21" s="9">
        <f>(100*'Net Single Premiums'!$G$1)*(('Net Single Premiums'!AF68*'Net Single Premiums'!AA38)/'Net Single Premiums'!X38)</f>
        <v>373.84343094203138</v>
      </c>
      <c r="E21" s="60">
        <v>33</v>
      </c>
      <c r="F21" s="10">
        <f>(100*'Net Single Premiums'!$G$1)*(('Net Single Premiums'!AK48*'Net Single Premiums'!Y38)/'Net Single Premiums'!V38)</f>
        <v>3079.1507173708919</v>
      </c>
      <c r="G21" s="10">
        <f>(100*'Net Single Premiums'!$G$1)*(('Net Single Premiums'!AK58*'Net Single Premiums'!Z38)/'Net Single Premiums'!W38)</f>
        <v>1002.1504041116227</v>
      </c>
      <c r="H21" s="9">
        <f>(100*'Net Single Premiums'!$G$1)*(('Net Single Premiums'!AK68*'Net Single Premiums'!AA38)/'Net Single Premiums'!X38)</f>
        <v>380.61402298225818</v>
      </c>
      <c r="I21" s="57">
        <v>33</v>
      </c>
      <c r="J21" s="9">
        <f>(100*'Net Single Premiums'!$G$1)*(('Net Single Premiums'!P48*'Net Single Premiums'!Y38)/'Net Single Premiums'!V38)</f>
        <v>3126.5991987751822</v>
      </c>
      <c r="K21" s="10">
        <f>(100*'Net Single Premiums'!$G$1)*(('Net Single Premiums'!P58*'Net Single Premiums'!Z38)/'Net Single Premiums'!W38)</f>
        <v>1019.7225739723202</v>
      </c>
      <c r="L21" s="10">
        <f>(100*'Net Single Premiums'!$G$1)*(('Net Single Premiums'!P68*'Net Single Premiums'!AA38)/'Net Single Premiums'!X38)</f>
        <v>388.82515923203897</v>
      </c>
      <c r="N21" s="56">
        <v>33</v>
      </c>
      <c r="O21" s="10">
        <f>(100*'Net Single Premiums'!$G$1)*(('Net Single Premiums'!AF48)/('Net Single Premiums'!$AM$14))</f>
        <v>3076.7062700656138</v>
      </c>
      <c r="P21" s="10">
        <f>(100*'Net Single Premiums'!$G$1)*(('Net Single Premiums'!AF58)/('Net Single Premiums'!$AM$24))</f>
        <v>1027.8909719948883</v>
      </c>
      <c r="Q21" s="9">
        <f>(100*'Net Single Premiums'!$G$1)*(('Net Single Premiums'!AF68)/'Net Single Premiums'!$AM$34)</f>
        <v>415.05021375544965</v>
      </c>
      <c r="R21" s="60">
        <v>33</v>
      </c>
      <c r="S21" s="10">
        <f>(100*'Net Single Premiums'!$G$1)*(('Net Single Premiums'!AK48)/('Net Single Premiums'!$AM$14))</f>
        <v>3116.369230951982</v>
      </c>
      <c r="T21" s="10">
        <f>(100*'Net Single Premiums'!$G$1)*(('Net Single Premiums'!AK58)/('Net Single Premiums'!$AM$24))</f>
        <v>1042.9851550141545</v>
      </c>
      <c r="U21" s="10">
        <f>(100*'Net Single Premiums'!$G$1)*(('Net Single Premiums'!AK68)/('Net Single Premiums'!$AM$34))</f>
        <v>422.56709232267758</v>
      </c>
      <c r="V21" s="57">
        <v>33</v>
      </c>
      <c r="W21" s="9">
        <f>(100*'Net Single Premiums'!$G$1)*(('Net Single Premiums'!P48)/('Net Single Premiums'!$AM$14))</f>
        <v>3164.3912347693149</v>
      </c>
      <c r="X21" s="10">
        <f>(100*'Net Single Premiums'!$G$1)*(('Net Single Premiums'!P58)/('Net Single Premiums'!$AM$24))</f>
        <v>1061.2733403313489</v>
      </c>
      <c r="Y21" s="10">
        <f>(100*'Net Single Premiums'!$G$1)*(('Net Single Premiums'!P68)/('Net Single Premiums'!$AM$34))</f>
        <v>431.68329866354833</v>
      </c>
    </row>
    <row r="22" spans="1:25" x14ac:dyDescent="0.25">
      <c r="A22" s="56">
        <v>34</v>
      </c>
      <c r="B22" s="10">
        <f>(100*'Net Single Premiums'!$G$1)*(('Net Single Premiums'!AF49*'Net Single Premiums'!Y39)/'Net Single Premiums'!V39)</f>
        <v>3005.5570012898825</v>
      </c>
      <c r="C22" s="10">
        <f>(100*'Net Single Premiums'!$G$1)*(('Net Single Premiums'!AF59*'Net Single Premiums'!Z39)/'Net Single Premiums'!W39)</f>
        <v>968.56925941477698</v>
      </c>
      <c r="D22" s="9">
        <f>(100*'Net Single Premiums'!$G$1)*(('Net Single Premiums'!AF69*'Net Single Premiums'!AA39)/'Net Single Premiums'!X39)</f>
        <v>360.78085010596089</v>
      </c>
      <c r="E22" s="60">
        <v>34</v>
      </c>
      <c r="F22" s="10">
        <f>(100*'Net Single Premiums'!$G$1)*(('Net Single Premiums'!AK49*'Net Single Premiums'!Y39)/'Net Single Premiums'!V39)</f>
        <v>3044.7122618843487</v>
      </c>
      <c r="G22" s="10">
        <f>(100*'Net Single Premiums'!$G$1)*(('Net Single Premiums'!AK59*'Net Single Premiums'!Z39)/'Net Single Premiums'!W39)</f>
        <v>983.02990192919617</v>
      </c>
      <c r="H22" s="9">
        <f>(100*'Net Single Premiums'!$G$1)*(('Net Single Premiums'!AK69*'Net Single Premiums'!AA39)/'Net Single Premiums'!X39)</f>
        <v>367.49589457797146</v>
      </c>
      <c r="I22" s="57">
        <v>34</v>
      </c>
      <c r="J22" s="9">
        <f>(100*'Net Single Premiums'!$G$1)*(('Net Single Premiums'!P49*'Net Single Premiums'!Y39)/'Net Single Premiums'!V39)</f>
        <v>3092.1224270470625</v>
      </c>
      <c r="K22" s="10">
        <f>(100*'Net Single Premiums'!$G$1)*(('Net Single Premiums'!P59*'Net Single Premiums'!Z39)/'Net Single Premiums'!W39)</f>
        <v>1000.5519433098859</v>
      </c>
      <c r="L22" s="10">
        <f>(100*'Net Single Premiums'!$G$1)*(('Net Single Premiums'!P69*'Net Single Premiums'!AA39)/'Net Single Premiums'!X39)</f>
        <v>375.64056473780238</v>
      </c>
      <c r="N22" s="56">
        <v>34</v>
      </c>
      <c r="O22" s="10">
        <f>(100*'Net Single Premiums'!$G$1)*(('Net Single Premiums'!AF49)/('Net Single Premiums'!$AM$14))</f>
        <v>3044.646715509195</v>
      </c>
      <c r="P22" s="10">
        <f>(100*'Net Single Premiums'!$G$1)*(('Net Single Premiums'!AF59)/('Net Single Premiums'!$AM$24))</f>
        <v>1011.0579621403904</v>
      </c>
      <c r="Q22" s="9">
        <f>(100*'Net Single Premiums'!$G$1)*(('Net Single Premiums'!AF69)/'Net Single Premiums'!$AM$34)</f>
        <v>403.89009767807153</v>
      </c>
      <c r="R22" s="60">
        <v>34</v>
      </c>
      <c r="S22" s="10">
        <f>(100*'Net Single Premiums'!$G$1)*(('Net Single Premiums'!AK49)/('Net Single Premiums'!$AM$14))</f>
        <v>3084.3112221256674</v>
      </c>
      <c r="T22" s="10">
        <f>(100*'Net Single Premiums'!$G$1)*(('Net Single Premiums'!AK59)/('Net Single Premiums'!$AM$24))</f>
        <v>1026.1529567520336</v>
      </c>
      <c r="U22" s="10">
        <f>(100*'Net Single Premiums'!$G$1)*(('Net Single Premiums'!AK69)/('Net Single Premiums'!$AM$34))</f>
        <v>411.40751432287522</v>
      </c>
      <c r="V22" s="57">
        <v>34</v>
      </c>
      <c r="W22" s="9">
        <f>(100*'Net Single Premiums'!$G$1)*(('Net Single Premiums'!P49)/('Net Single Premiums'!$AM$14))</f>
        <v>3132.3379950607532</v>
      </c>
      <c r="X22" s="10">
        <f>(100*'Net Single Premiums'!$G$1)*(('Net Single Premiums'!P59)/('Net Single Premiums'!$AM$24))</f>
        <v>1044.4436461154396</v>
      </c>
      <c r="Y22" s="10">
        <f>(100*'Net Single Premiums'!$G$1)*(('Net Single Premiums'!P69)/('Net Single Premiums'!$AM$34))</f>
        <v>420.52538082117638</v>
      </c>
    </row>
    <row r="23" spans="1:25" x14ac:dyDescent="0.25">
      <c r="A23" s="56">
        <v>35</v>
      </c>
      <c r="B23" s="10">
        <f>(100*'Net Single Premiums'!$G$1)*(('Net Single Premiums'!AF50*'Net Single Premiums'!Y40)/'Net Single Premiums'!V40)</f>
        <v>2969.9340127877276</v>
      </c>
      <c r="C23" s="10">
        <f>(100*'Net Single Premiums'!$G$1)*(('Net Single Premiums'!AF60*'Net Single Premiums'!Z40)/'Net Single Premiums'!W40)</f>
        <v>948.88252478308118</v>
      </c>
      <c r="D23" s="9">
        <f>(100*'Net Single Premiums'!$G$1)*(('Net Single Premiums'!AF70*'Net Single Premiums'!AA40)/'Net Single Premiums'!X40)</f>
        <v>347.39727764708107</v>
      </c>
      <c r="E23" s="60">
        <v>35</v>
      </c>
      <c r="F23" s="10">
        <f>(100*'Net Single Premiums'!$G$1)*(('Net Single Premiums'!AK50*'Net Single Premiums'!Y40)/'Net Single Premiums'!V40)</f>
        <v>3009.0532527363785</v>
      </c>
      <c r="G23" s="10">
        <f>(100*'Net Single Premiums'!$G$1)*(('Net Single Premiums'!AK60*'Net Single Premiums'!Z40)/'Net Single Premiums'!W40)</f>
        <v>963.29706945642693</v>
      </c>
      <c r="H23" s="9">
        <f>(100*'Net Single Premiums'!$G$1)*(('Net Single Premiums'!AK70*'Net Single Premiums'!AA40)/'Net Single Premiums'!X40)</f>
        <v>354.05032215806119</v>
      </c>
      <c r="I23" s="57">
        <v>35</v>
      </c>
      <c r="J23" s="9">
        <f>(100*'Net Single Premiums'!$G$1)*(('Net Single Premiums'!P50*'Net Single Premiums'!Y40)/'Net Single Premiums'!V40)</f>
        <v>3056.4227619294825</v>
      </c>
      <c r="K23" s="10">
        <f>(100*'Net Single Premiums'!$G$1)*(('Net Single Premiums'!P60*'Net Single Premiums'!Z40)/'Net Single Premiums'!W40)</f>
        <v>980.76474850450109</v>
      </c>
      <c r="L23" s="10">
        <f>(100*'Net Single Premiums'!$G$1)*(('Net Single Premiums'!P70*'Net Single Premiums'!AA40)/'Net Single Premiums'!X40)</f>
        <v>362.12069781552856</v>
      </c>
      <c r="N23" s="56">
        <v>35</v>
      </c>
      <c r="O23" s="10">
        <f>(100*'Net Single Premiums'!$G$1)*(('Net Single Premiums'!AF50)/('Net Single Premiums'!$AM$14))</f>
        <v>3011.4521829439832</v>
      </c>
      <c r="P23" s="10">
        <f>(100*'Net Single Premiums'!$G$1)*(('Net Single Premiums'!AF60)/('Net Single Premiums'!$AM$24))</f>
        <v>993.73026764332462</v>
      </c>
      <c r="Q23" s="9">
        <f>(100*'Net Single Premiums'!$G$1)*(('Net Single Premiums'!AF70)/'Net Single Premiums'!$AM$34)</f>
        <v>392.56010463741063</v>
      </c>
      <c r="R23" s="60">
        <v>35</v>
      </c>
      <c r="S23" s="10">
        <f>(100*'Net Single Premiums'!$G$1)*(('Net Single Premiums'!AK50)/('Net Single Premiums'!$AM$14))</f>
        <v>3051.1182900127715</v>
      </c>
      <c r="T23" s="10">
        <f>(100*'Net Single Premiums'!$G$1)*(('Net Single Premiums'!AK60)/('Net Single Premiums'!$AM$24))</f>
        <v>1008.8260976982359</v>
      </c>
      <c r="U23" s="10">
        <f>(100*'Net Single Premiums'!$G$1)*(('Net Single Premiums'!AK70)/('Net Single Premiums'!$AM$34))</f>
        <v>400.07806755029486</v>
      </c>
      <c r="V23" s="57">
        <v>35</v>
      </c>
      <c r="W23" s="9">
        <f>(100*'Net Single Premiums'!$G$1)*(('Net Single Premiums'!P50)/('Net Single Premiums'!$AM$14))</f>
        <v>3099.1500009027577</v>
      </c>
      <c r="X23" s="10">
        <f>(100*'Net Single Premiums'!$G$1)*(('Net Single Premiums'!P60)/('Net Single Premiums'!$AM$24))</f>
        <v>1027.1193646961906</v>
      </c>
      <c r="Y23" s="10">
        <f>(100*'Net Single Premiums'!$G$1)*(('Net Single Premiums'!P70)/('Net Single Premiums'!$AM$34))</f>
        <v>409.19761947659708</v>
      </c>
    </row>
    <row r="24" spans="1:25" x14ac:dyDescent="0.25">
      <c r="A24" s="56">
        <v>36</v>
      </c>
      <c r="B24" s="10">
        <f>(100*'Net Single Premiums'!$G$1)*(('Net Single Premiums'!AF51*'Net Single Premiums'!Y41)/'Net Single Premiums'!V41)</f>
        <v>2933.0695653752241</v>
      </c>
      <c r="C24" s="10">
        <f>(100*'Net Single Premiums'!$G$1)*(('Net Single Premiums'!AF61*'Net Single Premiums'!Z41)/'Net Single Premiums'!W41)</f>
        <v>928.58159838933557</v>
      </c>
      <c r="D24" s="9">
        <f>(100*'Net Single Premiums'!$G$1)*(('Net Single Premiums'!AF71*'Net Single Premiums'!AA41)/'Net Single Premiums'!X41)</f>
        <v>333.71003435468316</v>
      </c>
      <c r="E24" s="60">
        <v>36</v>
      </c>
      <c r="F24" s="10">
        <f>(100*'Net Single Premiums'!$G$1)*(('Net Single Premiums'!AK51*'Net Single Premiums'!Y41)/'Net Single Premiums'!V41)</f>
        <v>2972.1504991557849</v>
      </c>
      <c r="G24" s="10">
        <f>(100*'Net Single Premiums'!$G$1)*(('Net Single Premiums'!AK61*'Net Single Premiums'!Z41)/'Net Single Premiums'!W41)</f>
        <v>942.94636488881793</v>
      </c>
      <c r="H24" s="9">
        <f>(100*'Net Single Premiums'!$G$1)*(('Net Single Premiums'!AK71*'Net Single Premiums'!AA41)/'Net Single Premiums'!X41)</f>
        <v>340.29430579099858</v>
      </c>
      <c r="I24" s="57">
        <v>36</v>
      </c>
      <c r="J24" s="9">
        <f>(100*'Net Single Premiums'!$G$1)*(('Net Single Premiums'!P51*'Net Single Premiums'!Y41)/'Net Single Premiums'!V41)</f>
        <v>3019.4766810026922</v>
      </c>
      <c r="K24" s="10">
        <f>(100*'Net Single Premiums'!$G$1)*(('Net Single Premiums'!P61*'Net Single Premiums'!Z41)/'Net Single Premiums'!W41)</f>
        <v>960.35525523284571</v>
      </c>
      <c r="L24" s="10">
        <f>(100*'Net Single Premiums'!$G$1)*(('Net Single Premiums'!P71*'Net Single Premiums'!AA41)/'Net Single Premiums'!X41)</f>
        <v>348.28216642047369</v>
      </c>
      <c r="N24" s="56">
        <v>36</v>
      </c>
      <c r="O24" s="10">
        <f>(100*'Net Single Premiums'!$G$1)*(('Net Single Premiums'!AF51)/('Net Single Premiums'!$AM$14))</f>
        <v>2977.1117639695262</v>
      </c>
      <c r="P24" s="10">
        <f>(100*'Net Single Premiums'!$G$1)*(('Net Single Premiums'!AF61)/('Net Single Premiums'!$AM$24))</f>
        <v>975.89532618434464</v>
      </c>
      <c r="Q24" s="9">
        <f>(100*'Net Single Premiums'!$G$1)*(('Net Single Premiums'!AF71)/'Net Single Premiums'!$AM$34)</f>
        <v>381.06033643344648</v>
      </c>
      <c r="R24" s="60">
        <v>36</v>
      </c>
      <c r="S24" s="10">
        <f>(100*'Net Single Premiums'!$G$1)*(('Net Single Premiums'!AK51)/('Net Single Premiums'!$AM$14))</f>
        <v>3016.7795267387796</v>
      </c>
      <c r="T24" s="10">
        <f>(100*'Net Single Premiums'!$G$1)*(('Net Single Premiums'!AK61)/('Net Single Premiums'!$AM$24))</f>
        <v>990.99201613909918</v>
      </c>
      <c r="U24" s="10">
        <f>(100*'Net Single Premiums'!$G$1)*(('Net Single Premiums'!AK71)/('Net Single Premiums'!$AM$34))</f>
        <v>388.57885380000795</v>
      </c>
      <c r="V24" s="57">
        <v>36</v>
      </c>
      <c r="W24" s="9">
        <f>(100*'Net Single Premiums'!$G$1)*(('Net Single Premiums'!P51)/('Net Single Premiums'!$AM$14))</f>
        <v>3064.8163460435289</v>
      </c>
      <c r="X24" s="10">
        <f>(100*'Net Single Premiums'!$G$1)*(('Net Single Premiums'!P61)/('Net Single Premiums'!$AM$24))</f>
        <v>1009.2879362286865</v>
      </c>
      <c r="Y24" s="10">
        <f>(100*'Net Single Premiums'!$G$1)*(('Net Single Premiums'!P71)/('Net Single Premiums'!$AM$34))</f>
        <v>397.70011640973837</v>
      </c>
    </row>
    <row r="25" spans="1:25" x14ac:dyDescent="0.25">
      <c r="A25" s="56">
        <v>37</v>
      </c>
      <c r="B25" s="10">
        <f>(100*'Net Single Premiums'!$G$1)*(('Net Single Premiums'!AF52*'Net Single Premiums'!Y42)/'Net Single Premiums'!V42)</f>
        <v>2894.9407913171349</v>
      </c>
      <c r="C25" s="10">
        <f>(100*'Net Single Premiums'!$G$1)*(('Net Single Premiums'!AF62*'Net Single Premiums'!Z42)/'Net Single Premiums'!W42)</f>
        <v>907.66005055703818</v>
      </c>
      <c r="D25" s="9">
        <f>(100*'Net Single Premiums'!$G$1)*(('Net Single Premiums'!AF72*'Net Single Premiums'!AA42)/'Net Single Premiums'!X42)</f>
        <v>319.73736997073621</v>
      </c>
      <c r="E25" s="60">
        <v>37</v>
      </c>
      <c r="F25" s="10">
        <f>(100*'Net Single Premiums'!$G$1)*(('Net Single Premiums'!AK52*'Net Single Premiums'!Y42)/'Net Single Premiums'!V42)</f>
        <v>2933.9812907222145</v>
      </c>
      <c r="G25" s="10">
        <f>(100*'Net Single Premiums'!$G$1)*(('Net Single Premiums'!AK62*'Net Single Premiums'!Z42)/'Net Single Premiums'!W42)</f>
        <v>921.97165194250408</v>
      </c>
      <c r="H25" s="9">
        <f>(100*'Net Single Premiums'!$G$1)*(('Net Single Premiums'!AK72*'Net Single Premiums'!AA42)/'Net Single Premiums'!X42)</f>
        <v>326.24615593097843</v>
      </c>
      <c r="I25" s="57">
        <v>37</v>
      </c>
      <c r="J25" s="9">
        <f>(100*'Net Single Premiums'!$G$1)*(('Net Single Premiums'!P52*'Net Single Premiums'!Y42)/'Net Single Premiums'!V42)</f>
        <v>2981.2616674736032</v>
      </c>
      <c r="K25" s="10">
        <f>(100*'Net Single Premiums'!$G$1)*(('Net Single Premiums'!P62*'Net Single Premiums'!Z42)/'Net Single Premiums'!W42)</f>
        <v>939.31768506503806</v>
      </c>
      <c r="L25" s="10">
        <f>(100*'Net Single Premiums'!$G$1)*(('Net Single Premiums'!P72*'Net Single Premiums'!AA42)/'Net Single Premiums'!X42)</f>
        <v>334.14335329503399</v>
      </c>
      <c r="N25" s="56">
        <v>37</v>
      </c>
      <c r="O25" s="10">
        <f>(100*'Net Single Premiums'!$G$1)*(('Net Single Premiums'!AF52)/('Net Single Premiums'!$AM$14))</f>
        <v>2941.5808101300172</v>
      </c>
      <c r="P25" s="10">
        <f>(100*'Net Single Premiums'!$G$1)*(('Net Single Premiums'!AF62)/('Net Single Premiums'!$AM$24))</f>
        <v>957.50759725868977</v>
      </c>
      <c r="Q25" s="9">
        <f>(100*'Net Single Premiums'!$G$1)*(('Net Single Premiums'!AF72)/'Net Single Premiums'!$AM$34)</f>
        <v>369.36707490275154</v>
      </c>
      <c r="R25" s="60">
        <v>37</v>
      </c>
      <c r="S25" s="10">
        <f>(100*'Net Single Premiums'!$G$1)*(('Net Single Premiums'!AK52)/('Net Single Premiums'!$AM$14))</f>
        <v>2981.2502860005848</v>
      </c>
      <c r="T25" s="10">
        <f>(100*'Net Single Premiums'!$G$1)*(('Net Single Premiums'!AK62)/('Net Single Premiums'!$AM$24))</f>
        <v>972.60517376556766</v>
      </c>
      <c r="U25" s="10">
        <f>(100*'Net Single Premiums'!$G$1)*(('Net Single Premiums'!AK72)/('Net Single Premiums'!$AM$34))</f>
        <v>376.88615605214227</v>
      </c>
      <c r="V25" s="57">
        <v>37</v>
      </c>
      <c r="W25" s="9">
        <f>(100*'Net Single Premiums'!$G$1)*(('Net Single Premiums'!P52)/('Net Single Premiums'!$AM$14))</f>
        <v>3029.2923908217763</v>
      </c>
      <c r="X25" s="10">
        <f>(100*'Net Single Premiums'!$G$1)*(('Net Single Premiums'!P62)/('Net Single Premiums'!$AM$24))</f>
        <v>990.90382917838906</v>
      </c>
      <c r="Y25" s="10">
        <f>(100*'Net Single Premiums'!$G$1)*(('Net Single Premiums'!P72)/('Net Single Premiums'!$AM$34))</f>
        <v>386.00915812899655</v>
      </c>
    </row>
    <row r="26" spans="1:25" x14ac:dyDescent="0.25">
      <c r="A26" s="56">
        <v>38</v>
      </c>
      <c r="B26" s="10">
        <f>(100*'Net Single Premiums'!$G$1)*(('Net Single Premiums'!AF53*'Net Single Premiums'!Y43)/'Net Single Premiums'!V43)</f>
        <v>2855.5146571418886</v>
      </c>
      <c r="C26" s="10">
        <f>(100*'Net Single Premiums'!$G$1)*(('Net Single Premiums'!AF63*'Net Single Premiums'!Z43)/'Net Single Premiums'!W43)</f>
        <v>886.10645876193746</v>
      </c>
      <c r="D26" s="9">
        <f>(100*'Net Single Premiums'!$G$1)*(('Net Single Premiums'!AF73*'Net Single Premiums'!AA43)/'Net Single Premiums'!X43)</f>
        <v>305.49638305105725</v>
      </c>
      <c r="E26" s="60">
        <v>38</v>
      </c>
      <c r="F26" s="10">
        <f>(100*'Net Single Premiums'!$G$1)*(('Net Single Premiums'!AK53*'Net Single Premiums'!Y43)/'Net Single Premiums'!V43)</f>
        <v>2894.5122642310016</v>
      </c>
      <c r="G26" s="10">
        <f>(100*'Net Single Premiums'!$G$1)*(('Net Single Premiums'!AK63*'Net Single Premiums'!Z43)/'Net Single Premiums'!W43)</f>
        <v>900.36192247951294</v>
      </c>
      <c r="H26" s="9">
        <f>(100*'Net Single Premiums'!$G$1)*(('Net Single Premiums'!AK73*'Net Single Premiums'!AA43)/'Net Single Premiums'!X43)</f>
        <v>311.9231881423122</v>
      </c>
      <c r="I26" s="57">
        <v>38</v>
      </c>
      <c r="J26" s="9">
        <f>(100*'Net Single Premiums'!$G$1)*(('Net Single Premiums'!P53*'Net Single Premiums'!Y43)/'Net Single Premiums'!V43)</f>
        <v>2941.7439595839396</v>
      </c>
      <c r="K26" s="10">
        <f>(100*'Net Single Premiums'!$G$1)*(('Net Single Premiums'!P63*'Net Single Premiums'!Z43)/'Net Single Premiums'!W43)</f>
        <v>917.64153550508672</v>
      </c>
      <c r="L26" s="10">
        <f>(100*'Net Single Premiums'!$G$1)*(('Net Single Premiums'!P73*'Net Single Premiums'!AA43)/'Net Single Premiums'!X43)</f>
        <v>319.72183672310496</v>
      </c>
      <c r="N26" s="56">
        <v>38</v>
      </c>
      <c r="O26" s="10">
        <f>(100*'Net Single Premiums'!$G$1)*(('Net Single Premiums'!AF53)/('Net Single Premiums'!$AM$14))</f>
        <v>2904.8404897826517</v>
      </c>
      <c r="P26" s="10">
        <f>(100*'Net Single Premiums'!$G$1)*(('Net Single Premiums'!AF63)/('Net Single Premiums'!$AM$24))</f>
        <v>938.50835194508011</v>
      </c>
      <c r="Q26" s="9">
        <f>(100*'Net Single Premiums'!$G$1)*(('Net Single Premiums'!AF73)/'Net Single Premiums'!$AM$34)</f>
        <v>357.44474432175224</v>
      </c>
      <c r="R26" s="60">
        <v>38</v>
      </c>
      <c r="S26" s="10">
        <f>(100*'Net Single Premiums'!$G$1)*(('Net Single Premiums'!AK53)/('Net Single Premiums'!$AM$14))</f>
        <v>2944.5117370633343</v>
      </c>
      <c r="T26" s="10">
        <f>(100*'Net Single Premiums'!$G$1)*(('Net Single Premiums'!AK63)/('Net Single Premiums'!$AM$24))</f>
        <v>953.60684448793722</v>
      </c>
      <c r="U26" s="10">
        <f>(100*'Net Single Premiums'!$G$1)*(('Net Single Premiums'!AK73)/('Net Single Premiums'!$AM$34))</f>
        <v>364.96440029838431</v>
      </c>
      <c r="V26" s="57">
        <v>38</v>
      </c>
      <c r="W26" s="9">
        <f>(100*'Net Single Premiums'!$G$1)*(('Net Single Premiums'!P53)/('Net Single Premiums'!$AM$14))</f>
        <v>2992.5593073040063</v>
      </c>
      <c r="X26" s="10">
        <f>(100*'Net Single Premiums'!$G$1)*(('Net Single Premiums'!P63)/('Net Single Premiums'!$AM$24))</f>
        <v>971.90832619199614</v>
      </c>
      <c r="Y26" s="10">
        <f>(100*'Net Single Premiums'!$G$1)*(('Net Single Premiums'!P73)/('Net Single Premiums'!$AM$34))</f>
        <v>374.08917591823433</v>
      </c>
    </row>
    <row r="27" spans="1:25" x14ac:dyDescent="0.25">
      <c r="A27" s="56">
        <v>39</v>
      </c>
      <c r="B27" s="10">
        <f>(100*'Net Single Premiums'!$G$1)*(('Net Single Premiums'!AF54*'Net Single Premiums'!Y44)/'Net Single Premiums'!V44)</f>
        <v>2814.7538706386899</v>
      </c>
      <c r="C27" s="10">
        <f>(100*'Net Single Premiums'!$G$1)*(('Net Single Premiums'!AF64*'Net Single Premiums'!Z44)/'Net Single Premiums'!W44)</f>
        <v>863.90464431125895</v>
      </c>
      <c r="D27" s="9">
        <f>(100*'Net Single Premiums'!$G$1)*(('Net Single Premiums'!AF74*'Net Single Premiums'!AA44)/'Net Single Premiums'!X44)</f>
        <v>291.0028762759959</v>
      </c>
      <c r="E27" s="60">
        <v>39</v>
      </c>
      <c r="F27" s="10">
        <f>(100*'Net Single Premiums'!$G$1)*(('Net Single Premiums'!AK54*'Net Single Premiums'!Y44)/'Net Single Premiums'!V44)</f>
        <v>2853.7061744673224</v>
      </c>
      <c r="G27" s="10">
        <f>(100*'Net Single Premiums'!$G$1)*(('Net Single Premiums'!AK64*'Net Single Premiums'!Z44)/'Net Single Premiums'!W44)</f>
        <v>878.10124972184838</v>
      </c>
      <c r="H27" s="9">
        <f>(100*'Net Single Premiums'!$G$1)*(('Net Single Premiums'!AK74*'Net Single Premiums'!AA44)/'Net Single Premiums'!X44)</f>
        <v>297.3413139236373</v>
      </c>
      <c r="I27" s="57">
        <v>39</v>
      </c>
      <c r="J27" s="9">
        <f>(100*'Net Single Premiums'!$G$1)*(('Net Single Premiums'!P54*'Net Single Premiums'!Y44)/'Net Single Premiums'!V44)</f>
        <v>2900.8863727056109</v>
      </c>
      <c r="K27" s="10">
        <f>(100*'Net Single Premiums'!$G$1)*(('Net Single Premiums'!P64*'Net Single Premiums'!Z44)/'Net Single Premiums'!W44)</f>
        <v>895.31118799771855</v>
      </c>
      <c r="L27" s="10">
        <f>(100*'Net Single Premiums'!$G$1)*(('Net Single Premiums'!P74*'Net Single Premiums'!AA44)/'Net Single Premiums'!X44)</f>
        <v>305.03365929239601</v>
      </c>
      <c r="N27" s="56">
        <v>39</v>
      </c>
      <c r="O27" s="10">
        <f>(100*'Net Single Premiums'!$G$1)*(('Net Single Premiums'!AF54)/('Net Single Premiums'!$AM$14))</f>
        <v>2866.8382406687747</v>
      </c>
      <c r="P27" s="10">
        <f>(100*'Net Single Premiums'!$G$1)*(('Net Single Premiums'!AF64)/('Net Single Premiums'!$AM$24))</f>
        <v>918.84478655232442</v>
      </c>
      <c r="Q27" s="9">
        <f>(100*'Net Single Premiums'!$G$1)*(('Net Single Premiums'!AF74)/'Net Single Premiums'!$AM$34)</f>
        <v>345.26054998472904</v>
      </c>
      <c r="R27" s="60">
        <v>39</v>
      </c>
      <c r="S27" s="10">
        <f>(100*'Net Single Premiums'!$G$1)*(('Net Single Premiums'!AK54)/('Net Single Premiums'!$AM$14))</f>
        <v>2906.5113202026282</v>
      </c>
      <c r="T27" s="10">
        <f>(100*'Net Single Premiums'!$G$1)*(('Net Single Premiums'!AK64)/('Net Single Premiums'!$AM$24))</f>
        <v>933.94422716091162</v>
      </c>
      <c r="U27" s="10">
        <f>(100*'Net Single Premiums'!$G$1)*(('Net Single Premiums'!AK74)/('Net Single Premiums'!$AM$34))</f>
        <v>352.78079341418925</v>
      </c>
      <c r="V27" s="57">
        <v>39</v>
      </c>
      <c r="W27" s="9">
        <f>(100*'Net Single Premiums'!$G$1)*(('Net Single Premiums'!P54)/('Net Single Premiums'!$AM$14))</f>
        <v>2954.564543584881</v>
      </c>
      <c r="X27" s="10">
        <f>(100*'Net Single Premiums'!$G$1)*(('Net Single Premiums'!P64)/('Net Single Premiums'!$AM$24))</f>
        <v>952.24863397918693</v>
      </c>
      <c r="Y27" s="10">
        <f>(100*'Net Single Premiums'!$G$1)*(('Net Single Premiums'!P74)/('Net Single Premiums'!$AM$34))</f>
        <v>361.90738153138432</v>
      </c>
    </row>
    <row r="28" spans="1:25" x14ac:dyDescent="0.25">
      <c r="A28" s="60">
        <v>40</v>
      </c>
      <c r="B28" s="10">
        <f>(100*'Net Single Premiums'!$G$1)*(('Net Single Premiums'!AF55*'Net Single Premiums'!Y45)/'Net Single Premiums'!V45)</f>
        <v>2772.6187689044286</v>
      </c>
      <c r="C28" s="10">
        <f>(100*'Net Single Premiums'!$G$1)*(('Net Single Premiums'!AF65*'Net Single Premiums'!Z45)/'Net Single Premiums'!W45)</f>
        <v>841.03670862856666</v>
      </c>
      <c r="D28" s="9">
        <f>(100*'Net Single Premiums'!$G$1)*(('Net Single Premiums'!AF75*'Net Single Premiums'!AA45)/'Net Single Premiums'!X45)</f>
        <v>276.27343813806669</v>
      </c>
      <c r="E28" s="60">
        <v>40</v>
      </c>
      <c r="F28" s="10">
        <f>(100*'Net Single Premiums'!$G$1)*(('Net Single Premiums'!AK55*'Net Single Premiums'!Y45)/'Net Single Premiums'!V45)</f>
        <v>2811.5226239581639</v>
      </c>
      <c r="G28" s="10">
        <f>(100*'Net Single Premiums'!$G$1)*(('Net Single Premiums'!AK65*'Net Single Premiums'!Z45)/'Net Single Premiums'!W45)</f>
        <v>855.17112728299026</v>
      </c>
      <c r="H28" s="9">
        <f>(100*'Net Single Premiums'!$G$1)*(('Net Single Premiums'!AK75*'Net Single Premiums'!AA45)/'Net Single Premiums'!X45)</f>
        <v>282.51649721478577</v>
      </c>
      <c r="I28" s="64">
        <v>40</v>
      </c>
      <c r="J28" s="9">
        <f>(100*'Net Single Premiums'!$G$1)*(('Net Single Premiums'!P55*'Net Single Premiums'!Y45)/'Net Single Premiums'!V45)</f>
        <v>2858.6476184242561</v>
      </c>
      <c r="K28" s="10">
        <f>(100*'Net Single Premiums'!$G$1)*(('Net Single Premiums'!P65*'Net Single Premiums'!Z45)/'Net Single Premiums'!W45)</f>
        <v>872.30739761538234</v>
      </c>
      <c r="L28" s="10">
        <f>(100*'Net Single Premiums'!$G$1)*(('Net Single Premiums'!P75*'Net Single Premiums'!AA45)/'Net Single Premiums'!X45)</f>
        <v>290.09402290821691</v>
      </c>
      <c r="M28" s="8"/>
      <c r="N28" s="60">
        <v>40</v>
      </c>
      <c r="O28" s="10">
        <f>(100*'Net Single Premiums'!$G$1)*(('Net Single Premiums'!AF55)/('Net Single Premiums'!$AM$14))</f>
        <v>2827.5751457848787</v>
      </c>
      <c r="P28" s="10">
        <f>(100*'Net Single Premiums'!$G$1)*(('Net Single Premiums'!AF65)/('Net Single Premiums'!$AM$24))</f>
        <v>898.51648343648628</v>
      </c>
      <c r="Q28" s="9">
        <f>(100*'Net Single Premiums'!$G$1)*(('Net Single Premiums'!AF75)/'Net Single Premiums'!$AM$34)</f>
        <v>332.81908866388966</v>
      </c>
      <c r="R28" s="60">
        <v>40</v>
      </c>
      <c r="S28" s="10">
        <f>(100*'Net Single Premiums'!$G$1)*(('Net Single Premiums'!AK55)/('Net Single Premiums'!$AM$14))</f>
        <v>2867.2501183627446</v>
      </c>
      <c r="T28" s="10">
        <f>(100*'Net Single Premiums'!$G$1)*(('Net Single Premiums'!AK65)/('Net Single Premiums'!$AM$24))</f>
        <v>913.61690416069109</v>
      </c>
      <c r="U28" s="14">
        <f>(100*'Net Single Premiums'!$G$1)*(('Net Single Premiums'!AK75)/('Net Single Premiums'!$AM$34))</f>
        <v>340.33993195013448</v>
      </c>
      <c r="V28" s="64">
        <v>40</v>
      </c>
      <c r="W28" s="9">
        <f>(100*'Net Single Premiums'!$G$1)*(('Net Single Premiums'!P55)/('Net Single Premiums'!$AM$14))</f>
        <v>2915.3091824475719</v>
      </c>
      <c r="X28" s="10">
        <f>(100*'Net Single Premiums'!$G$1)*(('Net Single Premiums'!P65)/('Net Single Premiums'!$AM$24))</f>
        <v>931.92433497828927</v>
      </c>
      <c r="Y28" s="10">
        <f>(100*'Net Single Premiums'!$G$1)*(('Net Single Premiums'!P75)/('Net Single Premiums'!$AM$34))</f>
        <v>349.46837083521706</v>
      </c>
    </row>
    <row r="29" spans="1:25" x14ac:dyDescent="0.25">
      <c r="A29" s="56">
        <v>41</v>
      </c>
      <c r="B29" s="10">
        <f>(100*'Net Single Premiums'!$G$1)*(('Net Single Premiums'!AF56*'Net Single Premiums'!Y46)/'Net Single Premiums'!V46)</f>
        <v>2729.0734334291924</v>
      </c>
      <c r="C29" s="10">
        <f>(100*'Net Single Premiums'!$G$1)*(('Net Single Premiums'!AF66*'Net Single Premiums'!Z46)/'Net Single Premiums'!W46)</f>
        <v>817.48749593434809</v>
      </c>
      <c r="D29" s="9">
        <f>(100*'Net Single Premiums'!$G$1)*(('Net Single Premiums'!AF76*'Net Single Premiums'!AA46)/'Net Single Premiums'!X46)</f>
        <v>261.32927739404306</v>
      </c>
      <c r="E29" s="60">
        <v>41</v>
      </c>
      <c r="F29" s="10">
        <f>(100*'Net Single Premiums'!$G$1)*(('Net Single Premiums'!AK56*'Net Single Premiums'!Y46)/'Net Single Premiums'!V46)</f>
        <v>2767.9250266155186</v>
      </c>
      <c r="G29" s="10">
        <f>(100*'Net Single Premiums'!$G$1)*(('Net Single Premiums'!AK66*'Net Single Premiums'!Z46)/'Net Single Premiums'!W46)</f>
        <v>831.55540081184972</v>
      </c>
      <c r="H29" s="9">
        <f>(100*'Net Single Premiums'!$G$1)*(('Net Single Premiums'!AK76*'Net Single Premiums'!AA46)/'Net Single Premiums'!X46)</f>
        <v>267.4686553370168</v>
      </c>
      <c r="I29" s="64">
        <v>41</v>
      </c>
      <c r="J29" s="9">
        <f>(100*'Net Single Premiums'!$G$1)*(('Net Single Premiums'!P56*'Net Single Premiums'!Y46)/'Net Single Premiums'!V46)</f>
        <v>2814.9903009517461</v>
      </c>
      <c r="K29" s="10">
        <f>(100*'Net Single Premiums'!$G$1)*(('Net Single Premiums'!P66*'Net Single Premiums'!Z46)/'Net Single Premiums'!W46)</f>
        <v>848.6127953743229</v>
      </c>
      <c r="L29" s="10">
        <f>(100*'Net Single Premiums'!$G$1)*(('Net Single Premiums'!P76*'Net Single Premiums'!AA46)/'Net Single Premiums'!X46)</f>
        <v>274.92127035348835</v>
      </c>
      <c r="M29" s="8"/>
      <c r="N29" s="60">
        <v>41</v>
      </c>
      <c r="O29" s="10">
        <f>(100*'Net Single Premiums'!$G$1)*(('Net Single Premiums'!AF56)/('Net Single Premiums'!$AM$14))</f>
        <v>2787.0477724156849</v>
      </c>
      <c r="P29" s="10">
        <f>(100*'Net Single Premiums'!$G$1)*(('Net Single Premiums'!AF66)/('Net Single Premiums'!$AM$24))</f>
        <v>877.54585931457655</v>
      </c>
      <c r="Q29" s="9">
        <f>(100*'Net Single Premiums'!$G$1)*(('Net Single Premiums'!AF76)/'Net Single Premiums'!$AM$34)</f>
        <v>320.15882986744913</v>
      </c>
      <c r="R29" s="60">
        <v>41</v>
      </c>
      <c r="S29" s="10">
        <f>(100*'Net Single Premiums'!$G$1)*(('Net Single Premiums'!AK56)/('Net Single Premiums'!$AM$14))</f>
        <v>2826.7246989939099</v>
      </c>
      <c r="T29" s="10">
        <f>(100*'Net Single Premiums'!$G$1)*(('Net Single Premiums'!AK66)/('Net Single Premiums'!$AM$24))</f>
        <v>892.64729112347914</v>
      </c>
      <c r="U29" s="10">
        <f>(100*'Net Single Premiums'!$G$1)*(('Net Single Premiums'!AK76)/('Net Single Premiums'!$AM$34))</f>
        <v>327.68028355965339</v>
      </c>
      <c r="V29" s="57">
        <v>41</v>
      </c>
      <c r="W29" s="9">
        <f>(100*'Net Single Premiums'!$G$1)*(('Net Single Premiums'!P56)/('Net Single Premiums'!$AM$14))</f>
        <v>2874.7897918529507</v>
      </c>
      <c r="X29" s="10">
        <f>(100*'Net Single Premiums'!$G$1)*(('Net Single Premiums'!P66)/('Net Single Premiums'!$AM$24))</f>
        <v>910.95784149083954</v>
      </c>
      <c r="Y29" s="10">
        <f>(100*'Net Single Premiums'!$G$1)*(('Net Single Premiums'!P76)/('Net Single Premiums'!$AM$34))</f>
        <v>336.8106057605155</v>
      </c>
    </row>
    <row r="30" spans="1:25" x14ac:dyDescent="0.25">
      <c r="A30" s="56">
        <v>42</v>
      </c>
      <c r="B30" s="10">
        <f>(100*'Net Single Premiums'!$G$1)*(('Net Single Premiums'!AF57*'Net Single Premiums'!Y47)/'Net Single Premiums'!V47)</f>
        <v>2684.0782901012585</v>
      </c>
      <c r="C30" s="10">
        <f>(100*'Net Single Premiums'!$G$1)*(('Net Single Premiums'!AF67*'Net Single Premiums'!Z47)/'Net Single Premiums'!W47)</f>
        <v>793.24643357784089</v>
      </c>
      <c r="D30" s="9">
        <f>(100*'Net Single Premiums'!$G$1)*(('Net Single Premiums'!AF77*'Net Single Premiums'!AA47)/'Net Single Premiums'!X47)</f>
        <v>246.1997375366702</v>
      </c>
      <c r="E30" s="60">
        <v>42</v>
      </c>
      <c r="F30" s="10">
        <f>(100*'Net Single Premiums'!$G$1)*(('Net Single Premiums'!AK57*'Net Single Premiums'!Y47)/'Net Single Premiums'!V47)</f>
        <v>2722.8731088592922</v>
      </c>
      <c r="G30" s="10">
        <f>(100*'Net Single Premiums'!$G$1)*(('Net Single Premiums'!AK67*'Net Single Premiums'!Z47)/'Net Single Premiums'!W47)</f>
        <v>807.24182531628344</v>
      </c>
      <c r="H30" s="9">
        <f>(100*'Net Single Premiums'!$G$1)*(('Net Single Premiums'!AK77*'Net Single Premiums'!AA47)/'Net Single Premiums'!X47)</f>
        <v>252.22511997016093</v>
      </c>
      <c r="I30" s="64">
        <v>42</v>
      </c>
      <c r="J30" s="9">
        <f>(100*'Net Single Premiums'!$G$1)*(('Net Single Premiums'!P57*'Net Single Premiums'!Y47)/'Net Single Premiums'!V47)</f>
        <v>2769.8732985030711</v>
      </c>
      <c r="K30" s="10">
        <f>(100*'Net Single Premiums'!$G$1)*(('Net Single Premiums'!P67*'Net Single Premiums'!Z47)/'Net Single Premiums'!W47)</f>
        <v>824.21310076273596</v>
      </c>
      <c r="L30" s="10">
        <f>(100*'Net Single Premiums'!$G$1)*(('Net Single Premiums'!P77*'Net Single Premiums'!AA47)/'Net Single Premiums'!X47)</f>
        <v>259.54028080711606</v>
      </c>
      <c r="M30" s="8"/>
      <c r="N30" s="60">
        <v>42</v>
      </c>
      <c r="O30" s="10">
        <f>(100*'Net Single Premiums'!$G$1)*(('Net Single Premiums'!AF57)/('Net Single Premiums'!$AM$14))</f>
        <v>2745.2476915323468</v>
      </c>
      <c r="P30" s="10">
        <f>(100*'Net Single Premiums'!$G$1)*(('Net Single Premiums'!AF67)/('Net Single Premiums'!$AM$24))</f>
        <v>855.99470101131021</v>
      </c>
      <c r="Q30" s="9">
        <f>(100*'Net Single Premiums'!$G$1)*(('Net Single Premiums'!AF77)/'Net Single Premiums'!$AM$34)</f>
        <v>307.35508167559414</v>
      </c>
      <c r="R30" s="60">
        <v>42</v>
      </c>
      <c r="S30" s="10">
        <f>(100*'Net Single Premiums'!$G$1)*(('Net Single Premiums'!AK57)/('Net Single Premiums'!$AM$14))</f>
        <v>2784.9266334736767</v>
      </c>
      <c r="T30" s="10">
        <f>(100*'Net Single Premiums'!$G$1)*(('Net Single Premiums'!AK67)/('Net Single Premiums'!$AM$24))</f>
        <v>871.09717189497985</v>
      </c>
      <c r="U30" s="10">
        <f>(100*'Net Single Premiums'!$G$1)*(('Net Single Premiums'!AK77)/('Net Single Premiums'!$AM$34))</f>
        <v>314.87715269200379</v>
      </c>
      <c r="V30" s="57">
        <v>42</v>
      </c>
      <c r="W30" s="9">
        <f>(100*'Net Single Premiums'!$G$1)*(('Net Single Premiums'!P57)/('Net Single Premiums'!$AM$14))</f>
        <v>2832.9979444324558</v>
      </c>
      <c r="X30" s="10">
        <f>(100*'Net Single Premiums'!$G$1)*(('Net Single Premiums'!P67)/('Net Single Premiums'!$AM$24))</f>
        <v>889.41092817125195</v>
      </c>
      <c r="Y30" s="10">
        <f>(100*'Net Single Premiums'!$G$1)*(('Net Single Premiums'!P77)/('Net Single Premiums'!$AM$34))</f>
        <v>324.00937955385234</v>
      </c>
    </row>
    <row r="31" spans="1:25" x14ac:dyDescent="0.25">
      <c r="A31" s="56">
        <v>43</v>
      </c>
      <c r="B31" s="10">
        <f>(100*'Net Single Premiums'!$G$1)*(('Net Single Premiums'!AF58*'Net Single Premiums'!Y48)/'Net Single Premiums'!V48)</f>
        <v>2637.5986129054063</v>
      </c>
      <c r="C31" s="10">
        <f>(100*'Net Single Premiums'!$G$1)*(('Net Single Premiums'!AF68*'Net Single Premiums'!Z48)/'Net Single Premiums'!W48)</f>
        <v>768.31291356565248</v>
      </c>
      <c r="D31" s="9">
        <f>(100*'Net Single Premiums'!$G$1)*(('Net Single Premiums'!AF78*'Net Single Premiums'!AA48)/'Net Single Premiums'!X48)</f>
        <v>230.92619540770579</v>
      </c>
      <c r="E31" s="60">
        <v>43</v>
      </c>
      <c r="F31" s="10">
        <f>(100*'Net Single Premiums'!$G$1)*(('Net Single Premiums'!AK58*'Net Single Premiums'!Y48)/'Net Single Premiums'!V48)</f>
        <v>2676.3307326333297</v>
      </c>
      <c r="G31" s="10">
        <f>(100*'Net Single Premiums'!$G$1)*(('Net Single Premiums'!AK68*'Net Single Premiums'!Z48)/'Net Single Premiums'!W48)</f>
        <v>782.22765130461164</v>
      </c>
      <c r="H31" s="9">
        <f>(100*'Net Single Premiums'!$G$1)*(('Net Single Premiums'!AK78*'Net Single Premiums'!AA48)/'Net Single Premiums'!X48)</f>
        <v>236.82483401452834</v>
      </c>
      <c r="I31" s="64">
        <v>43</v>
      </c>
      <c r="J31" s="9">
        <f>(100*'Net Single Premiums'!$G$1)*(('Net Single Premiums'!P58*'Net Single Premiums'!Y48)/'Net Single Premiums'!V48)</f>
        <v>2723.2587566547604</v>
      </c>
      <c r="K31" s="10">
        <f>(100*'Net Single Premiums'!$G$1)*(('Net Single Premiums'!P68*'Net Single Premiums'!Z48)/'Net Single Premiums'!W48)</f>
        <v>799.10295656236781</v>
      </c>
      <c r="L31" s="10">
        <f>(100*'Net Single Premiums'!$G$1)*(('Net Single Premiums'!P78*'Net Single Premiums'!AA48)/'Net Single Premiums'!X48)</f>
        <v>243.98702954347596</v>
      </c>
      <c r="M31" s="8"/>
      <c r="N31" s="60">
        <v>43</v>
      </c>
      <c r="O31" s="10">
        <f>(100*'Net Single Premiums'!$G$1)*(('Net Single Premiums'!AF58)/('Net Single Premiums'!$AM$14))</f>
        <v>2702.2170531904039</v>
      </c>
      <c r="P31" s="10">
        <f>(100*'Net Single Premiums'!$G$1)*(('Net Single Premiums'!AF68)/('Net Single Premiums'!$AM$24))</f>
        <v>833.95318858748954</v>
      </c>
      <c r="Q31" s="9">
        <f>(100*'Net Single Premiums'!$G$1)*(('Net Single Premiums'!AF78)/'Net Single Premiums'!$AM$34)</f>
        <v>294.50631150709779</v>
      </c>
      <c r="R31" s="60">
        <v>43</v>
      </c>
      <c r="S31" s="10">
        <f>(100*'Net Single Premiums'!$G$1)*(('Net Single Premiums'!AK58)/('Net Single Premiums'!$AM$14))</f>
        <v>2741.8980698253481</v>
      </c>
      <c r="T31" s="10">
        <f>(100*'Net Single Premiums'!$G$1)*(('Net Single Premiums'!AK68)/('Net Single Premiums'!$AM$24))</f>
        <v>849.05672218802454</v>
      </c>
      <c r="U31" s="10">
        <f>(100*'Net Single Premiums'!$G$1)*(('Net Single Premiums'!AK78)/('Net Single Premiums'!$AM$34))</f>
        <v>302.02900201841737</v>
      </c>
      <c r="V31" s="57">
        <v>43</v>
      </c>
      <c r="W31" s="9">
        <f>(100*'Net Single Premiums'!$G$1)*(('Net Single Premiums'!P58)/('Net Single Premiums'!$AM$14))</f>
        <v>2789.9757819392303</v>
      </c>
      <c r="X31" s="10">
        <f>(100*'Net Single Premiums'!$G$1)*(('Net Single Premiums'!P68)/('Net Single Premiums'!$AM$24))</f>
        <v>867.37375731734539</v>
      </c>
      <c r="Y31" s="10">
        <f>(100*'Net Single Premiums'!$G$1)*(('Net Single Premiums'!P78)/('Net Single Premiums'!$AM$34))</f>
        <v>311.16314023863509</v>
      </c>
    </row>
    <row r="32" spans="1:25" x14ac:dyDescent="0.25">
      <c r="A32" s="56">
        <v>44</v>
      </c>
      <c r="B32" s="10">
        <f>(100*'Net Single Premiums'!$G$1)*(('Net Single Premiums'!AF59*'Net Single Premiums'!Y49)/'Net Single Premiums'!V49)</f>
        <v>2589.6128865061705</v>
      </c>
      <c r="C32" s="10">
        <f>(100*'Net Single Premiums'!$G$1)*(('Net Single Premiums'!AF69*'Net Single Premiums'!Z49)/'Net Single Premiums'!W49)</f>
        <v>742.6998542193686</v>
      </c>
      <c r="D32" s="9">
        <f>(100*'Net Single Premiums'!$G$1)*(('Net Single Premiums'!AF79*'Net Single Premiums'!AA49)/'Net Single Premiums'!X49)</f>
        <v>215.5637567557437</v>
      </c>
      <c r="E32" s="60">
        <v>44</v>
      </c>
      <c r="F32" s="10">
        <f>(100*'Net Single Premiums'!$G$1)*(('Net Single Premiums'!AK59*'Net Single Premiums'!Y49)/'Net Single Premiums'!V49)</f>
        <v>2628.275548818131</v>
      </c>
      <c r="G32" s="10">
        <f>(100*'Net Single Premiums'!$G$1)*(('Net Single Premiums'!AK69*'Net Single Premiums'!Z49)/'Net Single Premiums'!W49)</f>
        <v>756.52337769345002</v>
      </c>
      <c r="H32" s="9">
        <f>(100*'Net Single Premiums'!$G$1)*(('Net Single Premiums'!AK79*'Net Single Premiums'!AA49)/'Net Single Premiums'!X49)</f>
        <v>221.32057911595373</v>
      </c>
      <c r="I32" s="64">
        <v>44</v>
      </c>
      <c r="J32" s="9">
        <f>(100*'Net Single Premiums'!$G$1)*(('Net Single Premiums'!P59*'Net Single Premiums'!Y49)/'Net Single Premiums'!V49)</f>
        <v>2675.1233128951621</v>
      </c>
      <c r="K32" s="10">
        <f>(100*'Net Single Premiums'!$G$1)*(('Net Single Premiums'!P69*'Net Single Premiums'!Z49)/'Net Single Premiums'!W49)</f>
        <v>773.28991432807095</v>
      </c>
      <c r="L32" s="10">
        <f>(100*'Net Single Premiums'!$G$1)*(('Net Single Premiums'!P79*'Net Single Premiums'!AA49)/'Net Single Premiums'!X49)</f>
        <v>228.31146310085478</v>
      </c>
      <c r="M32" s="8"/>
      <c r="N32" s="60">
        <v>44</v>
      </c>
      <c r="O32" s="10">
        <f>(100*'Net Single Premiums'!$G$1)*(('Net Single Premiums'!AF59)/('Net Single Premiums'!$AM$14))</f>
        <v>2657.9648440314222</v>
      </c>
      <c r="P32" s="10">
        <f>(100*'Net Single Premiums'!$G$1)*(('Net Single Premiums'!AF69)/('Net Single Premiums'!$AM$24))</f>
        <v>811.52936111002748</v>
      </c>
      <c r="Q32" s="9">
        <f>(100*'Net Single Premiums'!$G$1)*(('Net Single Premiums'!AF79)/'Net Single Premiums'!$AM$34)</f>
        <v>281.70965249598964</v>
      </c>
      <c r="R32" s="60">
        <v>44</v>
      </c>
      <c r="S32" s="10">
        <f>(100*'Net Single Premiums'!$G$1)*(('Net Single Premiums'!AK59)/('Net Single Premiums'!$AM$14))</f>
        <v>2697.6479942572055</v>
      </c>
      <c r="T32" s="10">
        <f>(100*'Net Single Premiums'!$G$1)*(('Net Single Premiums'!AK69)/('Net Single Premiums'!$AM$24))</f>
        <v>826.63397586049348</v>
      </c>
      <c r="U32" s="10">
        <f>(100*'Net Single Premiums'!$G$1)*(('Net Single Premiums'!AK79)/('Net Single Premiums'!$AM$34))</f>
        <v>289.23295998971423</v>
      </c>
      <c r="V32" s="57">
        <v>44</v>
      </c>
      <c r="W32" s="9">
        <f>(100*'Net Single Premiums'!$G$1)*(('Net Single Premiums'!P59)/('Net Single Premiums'!$AM$14))</f>
        <v>2745.7322892447187</v>
      </c>
      <c r="X32" s="10">
        <f>(100*'Net Single Premiums'!$G$1)*(('Net Single Premiums'!P69)/('Net Single Premiums'!$AM$24))</f>
        <v>844.95434671531632</v>
      </c>
      <c r="Y32" s="10">
        <f>(100*'Net Single Premiums'!$G$1)*(('Net Single Premiums'!P79)/('Net Single Premiums'!$AM$34))</f>
        <v>298.36900181634553</v>
      </c>
    </row>
    <row r="33" spans="1:25" x14ac:dyDescent="0.25">
      <c r="A33" s="56">
        <v>45</v>
      </c>
      <c r="B33" s="10">
        <f>(100*'Net Single Premiums'!$G$1)*(('Net Single Premiums'!AF60*'Net Single Premiums'!Y50)/'Net Single Premiums'!V50)</f>
        <v>2540.1065228476677</v>
      </c>
      <c r="C33" s="10">
        <f>(100*'Net Single Premiums'!$G$1)*(('Net Single Premiums'!AF70*'Net Single Premiums'!Z50)/'Net Single Premiums'!W50)</f>
        <v>716.43271430494565</v>
      </c>
      <c r="D33" s="9">
        <f>(100*'Net Single Premiums'!$G$1)*(('Net Single Premiums'!AF80*'Net Single Premiums'!AA50)/'Net Single Premiums'!X50)</f>
        <v>200.17983038744444</v>
      </c>
      <c r="E33" s="60">
        <v>45</v>
      </c>
      <c r="F33" s="10">
        <f>(100*'Net Single Premiums'!$G$1)*(('Net Single Premiums'!AK60*'Net Single Premiums'!Y50)/'Net Single Premiums'!V50)</f>
        <v>2578.6934690631801</v>
      </c>
      <c r="G33" s="10">
        <f>(100*'Net Single Premiums'!$G$1)*(('Net Single Premiums'!AK70*'Net Single Premiums'!Z50)/'Net Single Premiums'!W50)</f>
        <v>730.15319815466455</v>
      </c>
      <c r="H33" s="9">
        <f>(100*'Net Single Premiums'!$G$1)*(('Net Single Premiums'!AK80*'Net Single Premiums'!AA50)/'Net Single Premiums'!X50)</f>
        <v>205.7781547162208</v>
      </c>
      <c r="I33" s="64">
        <v>45</v>
      </c>
      <c r="J33" s="9">
        <f>(100*'Net Single Premiums'!$G$1)*(('Net Single Premiums'!P60*'Net Single Premiums'!Y50)/'Net Single Premiums'!V50)</f>
        <v>2625.4534886969759</v>
      </c>
      <c r="K33" s="10">
        <f>(100*'Net Single Premiums'!$G$1)*(('Net Single Premiums'!P70*'Net Single Premiums'!Z50)/'Net Single Premiums'!W50)</f>
        <v>746.79662488759845</v>
      </c>
      <c r="L33" s="10">
        <f>(100*'Net Single Premiums'!$G$1)*(('Net Single Premiums'!P80*'Net Single Premiums'!AA50)/'Net Single Premiums'!X50)</f>
        <v>212.57741506828867</v>
      </c>
      <c r="M33" s="8"/>
      <c r="N33" s="60">
        <v>45</v>
      </c>
      <c r="O33" s="10">
        <f>(100*'Net Single Premiums'!$G$1)*(('Net Single Premiums'!AF60)/('Net Single Premiums'!$AM$14))</f>
        <v>2612.4121610736452</v>
      </c>
      <c r="P33" s="10">
        <f>(100*'Net Single Premiums'!$G$1)*(('Net Single Premiums'!AF70)/('Net Single Premiums'!$AM$24))</f>
        <v>788.76420279956687</v>
      </c>
      <c r="Q33" s="9">
        <f>(100*'Net Single Premiums'!$G$1)*(('Net Single Premiums'!AF80)/'Net Single Premiums'!$AM$34)</f>
        <v>269.03349538168436</v>
      </c>
      <c r="R33" s="60">
        <v>45</v>
      </c>
      <c r="S33" s="10">
        <f>(100*'Net Single Premiums'!$G$1)*(('Net Single Premiums'!AK60)/('Net Single Premiums'!$AM$14))</f>
        <v>2652.0975075917468</v>
      </c>
      <c r="T33" s="10">
        <f>(100*'Net Single Premiums'!$G$1)*(('Net Single Premiums'!AK70)/('Net Single Premiums'!$AM$24))</f>
        <v>803.86991515700333</v>
      </c>
      <c r="U33" s="10">
        <f>(100*'Net Single Premiums'!$G$1)*(('Net Single Premiums'!AK80)/('Net Single Premiums'!$AM$34))</f>
        <v>276.55741404789529</v>
      </c>
      <c r="V33" s="57">
        <v>45</v>
      </c>
      <c r="W33" s="9">
        <f>(100*'Net Single Premiums'!$G$1)*(('Net Single Premiums'!P60)/('Net Single Premiums'!$AM$14))</f>
        <v>2700.1885789088751</v>
      </c>
      <c r="X33" s="10">
        <f>(100*'Net Single Premiums'!$G$1)*(('Net Single Premiums'!P70)/('Net Single Premiums'!$AM$24))</f>
        <v>822.19367251304698</v>
      </c>
      <c r="Y33" s="10">
        <f>(100*'Net Single Premiums'!$G$1)*(('Net Single Premiums'!P80)/('Net Single Premiums'!$AM$34))</f>
        <v>285.69534155530937</v>
      </c>
    </row>
    <row r="34" spans="1:25" x14ac:dyDescent="0.25">
      <c r="A34" s="56">
        <v>46</v>
      </c>
      <c r="B34" s="10">
        <f>(100*'Net Single Premiums'!$G$1)*(('Net Single Premiums'!AF61*'Net Single Premiums'!Y51)/'Net Single Premiums'!V51)</f>
        <v>2489.0637407660147</v>
      </c>
      <c r="C34" s="10">
        <f>(100*'Net Single Premiums'!$G$1)*(('Net Single Premiums'!AF71*'Net Single Premiums'!Z51)/'Net Single Premiums'!W51)</f>
        <v>689.54347681616082</v>
      </c>
      <c r="D34" s="9">
        <f>(100*'Net Single Premiums'!$G$1)*(('Net Single Premiums'!AF81*'Net Single Premiums'!AA51)/'Net Single Premiums'!X51)</f>
        <v>184.85063759325632</v>
      </c>
      <c r="E34" s="60">
        <v>46</v>
      </c>
      <c r="F34" s="10">
        <f>(100*'Net Single Premiums'!$G$1)*(('Net Single Premiums'!AK61*'Net Single Premiums'!Y51)/'Net Single Premiums'!V51)</f>
        <v>2527.5685092219587</v>
      </c>
      <c r="G34" s="10">
        <f>(100*'Net Single Premiums'!$G$1)*(('Net Single Premiums'!AK71*'Net Single Premiums'!Z51)/'Net Single Premiums'!W51)</f>
        <v>703.14852596392723</v>
      </c>
      <c r="H34" s="9">
        <f>(100*'Net Single Premiums'!$G$1)*(('Net Single Premiums'!AK81*'Net Single Premiums'!AA51)/'Net Single Premiums'!X51)</f>
        <v>190.27295935977469</v>
      </c>
      <c r="I34" s="64">
        <v>46</v>
      </c>
      <c r="J34" s="9">
        <f>(100*'Net Single Premiums'!$G$1)*(('Net Single Premiums'!P61*'Net Single Premiums'!Y51)/'Net Single Premiums'!V51)</f>
        <v>2574.2330541552765</v>
      </c>
      <c r="K34" s="10">
        <f>(100*'Net Single Premiums'!$G$1)*(('Net Single Premiums'!P71*'Net Single Premiums'!Z51)/'Net Single Premiums'!W51)</f>
        <v>719.65380486997606</v>
      </c>
      <c r="L34" s="10">
        <f>(100*'Net Single Premiums'!$G$1)*(('Net Single Premiums'!P81*'Net Single Premiums'!AA51)/'Net Single Premiums'!X51)</f>
        <v>196.85927523871823</v>
      </c>
      <c r="M34" s="8"/>
      <c r="N34" s="60">
        <v>46</v>
      </c>
      <c r="O34" s="10">
        <f>(100*'Net Single Premiums'!$G$1)*(('Net Single Premiums'!AF61)/('Net Single Premiums'!$AM$14))</f>
        <v>2565.5259793032424</v>
      </c>
      <c r="P34" s="10">
        <f>(100*'Net Single Premiums'!$G$1)*(('Net Single Premiums'!AF71)/('Net Single Premiums'!$AM$24))</f>
        <v>765.65791820103993</v>
      </c>
      <c r="Q34" s="9">
        <f>(100*'Net Single Premiums'!$G$1)*(('Net Single Premiums'!AF81)/'Net Single Premiums'!$AM$34)</f>
        <v>256.51607989852261</v>
      </c>
      <c r="R34" s="60">
        <v>46</v>
      </c>
      <c r="S34" s="10">
        <f>(100*'Net Single Premiums'!$G$1)*(('Net Single Premiums'!AK61)/('Net Single Premiums'!$AM$14))</f>
        <v>2605.2135864074216</v>
      </c>
      <c r="T34" s="10">
        <f>(100*'Net Single Premiums'!$G$1)*(('Net Single Premiums'!AK71)/('Net Single Premiums'!$AM$24))</f>
        <v>780.76474461262364</v>
      </c>
      <c r="U34" s="10">
        <f>(100*'Net Single Premiums'!$G$1)*(('Net Single Premiums'!AK81)/('Net Single Premiums'!$AM$34))</f>
        <v>264.04060208359761</v>
      </c>
      <c r="V34" s="57">
        <v>46</v>
      </c>
      <c r="W34" s="9">
        <f>(100*'Net Single Premiums'!$G$1)*(('Net Single Premiums'!P61)/('Net Single Premiums'!$AM$14))</f>
        <v>2653.3116324228872</v>
      </c>
      <c r="X34" s="10">
        <f>(100*'Net Single Premiums'!$G$1)*(('Net Single Premiums'!P71)/('Net Single Premiums'!$AM$24))</f>
        <v>799.09193921517965</v>
      </c>
      <c r="Y34" s="10">
        <f>(100*'Net Single Premiums'!$G$1)*(('Net Single Premiums'!P81)/('Net Single Premiums'!$AM$34))</f>
        <v>273.18039165769443</v>
      </c>
    </row>
    <row r="35" spans="1:25" x14ac:dyDescent="0.25">
      <c r="A35" s="56">
        <v>47</v>
      </c>
      <c r="B35" s="10">
        <f>(100*'Net Single Premiums'!$G$1)*(('Net Single Premiums'!AF62*'Net Single Premiums'!Y52)/'Net Single Premiums'!V52)</f>
        <v>2436.4636273454785</v>
      </c>
      <c r="C35" s="10">
        <f>(100*'Net Single Premiums'!$G$1)*(('Net Single Premiums'!AF72*'Net Single Premiums'!Z52)/'Net Single Premiums'!W52)</f>
        <v>662.06492558050275</v>
      </c>
      <c r="D35" s="9">
        <f>(100*'Net Single Premiums'!$G$1)*(('Net Single Premiums'!AF82*'Net Single Premiums'!AA52)/'Net Single Premiums'!X52)</f>
        <v>169.65671769650532</v>
      </c>
      <c r="E35" s="60">
        <v>47</v>
      </c>
      <c r="F35" s="10">
        <f>(100*'Net Single Premiums'!$G$1)*(('Net Single Premiums'!AK62*'Net Single Premiums'!Y52)/'Net Single Premiums'!V52)</f>
        <v>2474.880759622431</v>
      </c>
      <c r="G35" s="10">
        <f>(100*'Net Single Premiums'!$G$1)*(('Net Single Premiums'!AK72*'Net Single Premiums'!Z52)/'Net Single Premiums'!W52)</f>
        <v>675.54235830218158</v>
      </c>
      <c r="H35" s="9">
        <f>(100*'Net Single Premiums'!$G$1)*(('Net Single Premiums'!AK82*'Net Single Premiums'!AA52)/'Net Single Premiums'!X52)</f>
        <v>174.88569980766431</v>
      </c>
      <c r="I35" s="64">
        <v>47</v>
      </c>
      <c r="J35" s="9">
        <f>(100*'Net Single Premiums'!$G$1)*(('Net Single Premiums'!P62*'Net Single Premiums'!Y52)/'Net Single Premiums'!V52)</f>
        <v>2521.4433231679423</v>
      </c>
      <c r="K35" s="10">
        <f>(100*'Net Single Premiums'!$G$1)*(('Net Single Premiums'!P72*'Net Single Premiums'!Z52)/'Net Single Premiums'!W52)</f>
        <v>691.89470831246217</v>
      </c>
      <c r="L35" s="10">
        <f>(100*'Net Single Premiums'!$G$1)*(('Net Single Premiums'!P82*'Net Single Premiums'!AA52)/'Net Single Premiums'!X52)</f>
        <v>181.237947016053</v>
      </c>
      <c r="M35" s="8"/>
      <c r="N35" s="60">
        <v>47</v>
      </c>
      <c r="O35" s="10">
        <f>(100*'Net Single Premiums'!$G$1)*(('Net Single Premiums'!AF62)/('Net Single Premiums'!$AM$14))</f>
        <v>2517.1865775319479</v>
      </c>
      <c r="P35" s="10">
        <f>(100*'Net Single Premiums'!$G$1)*(('Net Single Premiums'!AF72)/('Net Single Premiums'!$AM$24))</f>
        <v>742.16285082045488</v>
      </c>
      <c r="Q35" s="9">
        <f>(100*'Net Single Premiums'!$G$1)*(('Net Single Premiums'!AF82)/'Net Single Premiums'!$AM$34)</f>
        <v>244.15590144751212</v>
      </c>
      <c r="R35" s="60">
        <v>47</v>
      </c>
      <c r="S35" s="10">
        <f>(100*'Net Single Premiums'!$G$1)*(('Net Single Premiums'!AK62)/('Net Single Premiums'!$AM$14))</f>
        <v>2556.8765152882411</v>
      </c>
      <c r="T35" s="10">
        <f>(100*'Net Single Premiums'!$G$1)*(('Net Single Premiums'!AK72)/('Net Single Premiums'!$AM$24))</f>
        <v>757.27081003108947</v>
      </c>
      <c r="U35" s="10">
        <f>(100*'Net Single Premiums'!$G$1)*(('Net Single Premiums'!AK82)/('Net Single Premiums'!$AM$34))</f>
        <v>251.68101957037229</v>
      </c>
      <c r="V35" s="57">
        <v>47</v>
      </c>
      <c r="W35" s="9">
        <f>(100*'Net Single Premiums'!$G$1)*(('Net Single Premiums'!P62)/('Net Single Premiums'!$AM$14))</f>
        <v>2604.9817521802588</v>
      </c>
      <c r="X35" s="10">
        <f>(100*'Net Single Premiums'!$G$1)*(('Net Single Premiums'!P72)/('Net Single Premiums'!$AM$24))</f>
        <v>775.60149971473743</v>
      </c>
      <c r="Y35" s="10">
        <f>(100*'Net Single Premiums'!$G$1)*(('Net Single Premiums'!P82)/('Net Single Premiums'!$AM$34))</f>
        <v>260.82264782087293</v>
      </c>
    </row>
    <row r="36" spans="1:25" x14ac:dyDescent="0.25">
      <c r="A36" s="56">
        <v>48</v>
      </c>
      <c r="B36" s="10">
        <f>(100*'Net Single Premiums'!$G$1)*(('Net Single Premiums'!AF63*'Net Single Premiums'!Y53)/'Net Single Premiums'!V53)</f>
        <v>2382.2729582029488</v>
      </c>
      <c r="C36" s="10">
        <f>(100*'Net Single Premiums'!$G$1)*(('Net Single Premiums'!AF73*'Net Single Premiums'!Z53)/'Net Single Premiums'!W53)</f>
        <v>634.02710551083567</v>
      </c>
      <c r="D36" s="9">
        <f>(100*'Net Single Premiums'!$G$1)*(('Net Single Premiums'!AF83*'Net Single Premiums'!AA53)/'Net Single Premiums'!X53)</f>
        <v>154.67922385518821</v>
      </c>
      <c r="E36" s="60">
        <v>48</v>
      </c>
      <c r="F36" s="10">
        <f>(100*'Net Single Premiums'!$G$1)*(('Net Single Premiums'!AK63*'Net Single Premiums'!Y53)/'Net Single Premiums'!V53)</f>
        <v>2420.5983821801901</v>
      </c>
      <c r="G36" s="10">
        <f>(100*'Net Single Premiums'!$G$1)*(('Net Single Premiums'!AK73*'Net Single Premiums'!Z53)/'Net Single Premiums'!W53)</f>
        <v>647.36529494861247</v>
      </c>
      <c r="H36" s="9">
        <f>(100*'Net Single Premiums'!$G$1)*(('Net Single Premiums'!AK83*'Net Single Premiums'!AA53)/'Net Single Premiums'!X53)</f>
        <v>159.69819622255523</v>
      </c>
      <c r="I36" s="64">
        <v>48</v>
      </c>
      <c r="J36" s="9">
        <f>(100*'Net Single Premiums'!$G$1)*(('Net Single Premiums'!P63*'Net Single Premiums'!Y53)/'Net Single Premiums'!V53)</f>
        <v>2467.0541487892624</v>
      </c>
      <c r="K36" s="10">
        <f>(100*'Net Single Premiums'!$G$1)*(('Net Single Premiums'!P73*'Net Single Premiums'!Z53)/'Net Single Premiums'!W53)</f>
        <v>663.5506079699777</v>
      </c>
      <c r="L36" s="10">
        <f>(100*'Net Single Premiums'!$G$1)*(('Net Single Premiums'!P83*'Net Single Premiums'!AA53)/'Net Single Premiums'!X53)</f>
        <v>165.79605549161158</v>
      </c>
      <c r="M36" s="8"/>
      <c r="N36" s="60">
        <v>48</v>
      </c>
      <c r="O36" s="10">
        <f>(100*'Net Single Premiums'!$G$1)*(('Net Single Premiums'!AF63)/('Net Single Premiums'!$AM$14))</f>
        <v>2467.2395636141732</v>
      </c>
      <c r="P36" s="10">
        <f>(100*'Net Single Premiums'!$G$1)*(('Net Single Premiums'!AF73)/('Net Single Premiums'!$AM$24))</f>
        <v>718.20751897408513</v>
      </c>
      <c r="Q36" s="9">
        <f>(100*'Net Single Premiums'!$G$1)*(('Net Single Premiums'!AF83)/'Net Single Premiums'!$AM$34)</f>
        <v>231.93404805948745</v>
      </c>
      <c r="R36" s="60">
        <v>48</v>
      </c>
      <c r="S36" s="10">
        <f>(100*'Net Single Premiums'!$G$1)*(('Net Single Premiums'!AK63)/('Net Single Premiums'!$AM$14))</f>
        <v>2506.93190953253</v>
      </c>
      <c r="T36" s="10">
        <f>(100*'Net Single Premiums'!$G$1)*(('Net Single Premiums'!AK73)/('Net Single Premiums'!$AM$24))</f>
        <v>733.31663317511573</v>
      </c>
      <c r="U36" s="10">
        <f>(100*'Net Single Premiums'!$G$1)*(('Net Single Premiums'!AK83)/('Net Single Premiums'!$AM$34))</f>
        <v>239.45975545088189</v>
      </c>
      <c r="V36" s="57">
        <v>48</v>
      </c>
      <c r="W36" s="9">
        <f>(100*'Net Single Premiums'!$G$1)*(('Net Single Premiums'!P63)/('Net Single Premiums'!$AM$14))</f>
        <v>2555.0445764463952</v>
      </c>
      <c r="X36" s="10">
        <f>(100*'Net Single Premiums'!$G$1)*(('Net Single Premiums'!P73)/('Net Single Premiums'!$AM$24))</f>
        <v>751.65088640791373</v>
      </c>
      <c r="Y36" s="10">
        <f>(100*'Net Single Premiums'!$G$1)*(('Net Single Premiums'!P83)/('Net Single Premiums'!$AM$34))</f>
        <v>248.60320180081567</v>
      </c>
    </row>
    <row r="37" spans="1:25" x14ac:dyDescent="0.25">
      <c r="A37" s="56">
        <v>49</v>
      </c>
      <c r="B37" s="10">
        <f>(100*'Net Single Premiums'!$G$1)*(('Net Single Premiums'!AF64*'Net Single Premiums'!Y54)/'Net Single Premiums'!V54)</f>
        <v>2326.4402433545952</v>
      </c>
      <c r="C37" s="10">
        <f>(100*'Net Single Premiums'!$G$1)*(('Net Single Premiums'!AF74*'Net Single Premiums'!Z54)/'Net Single Premiums'!W54)</f>
        <v>605.45556409115875</v>
      </c>
      <c r="D37" s="9">
        <f>(100*'Net Single Premiums'!$G$1)*(('Net Single Premiums'!AF84*'Net Single Premiums'!AA54)/'Net Single Premiums'!X54)</f>
        <v>139.99854853748954</v>
      </c>
      <c r="E37" s="60">
        <v>49</v>
      </c>
      <c r="F37" s="10">
        <f>(100*'Net Single Premiums'!$G$1)*(('Net Single Premiums'!AK64*'Net Single Premiums'!Y54)/'Net Single Premiums'!V54)</f>
        <v>2364.6707985017456</v>
      </c>
      <c r="G37" s="10">
        <f>(100*'Net Single Premiums'!$G$1)*(('Net Single Premiums'!AK74*'Net Single Premiums'!Z54)/'Net Single Premiums'!W54)</f>
        <v>618.64320811213952</v>
      </c>
      <c r="H37" s="9">
        <f>(100*'Net Single Premiums'!$G$1)*(('Net Single Premiums'!AK84*'Net Single Premiums'!AA54)/'Net Single Premiums'!X54)</f>
        <v>144.79148053155379</v>
      </c>
      <c r="I37" s="64">
        <v>49</v>
      </c>
      <c r="J37" s="9">
        <f>(100*'Net Single Premiums'!$G$1)*(('Net Single Premiums'!P64*'Net Single Premiums'!Y54)/'Net Single Premiums'!V54)</f>
        <v>2411.0160673393184</v>
      </c>
      <c r="K37" s="10">
        <f>(100*'Net Single Premiums'!$G$1)*(('Net Single Premiums'!P74*'Net Single Premiums'!Z54)/'Net Single Premiums'!W54)</f>
        <v>634.64776918049336</v>
      </c>
      <c r="L37" s="10">
        <f>(100*'Net Single Premiums'!$G$1)*(('Net Single Premiums'!P84*'Net Single Premiums'!AA54)/'Net Single Premiums'!X54)</f>
        <v>150.61540404618026</v>
      </c>
      <c r="M37" s="8"/>
      <c r="N37" s="60">
        <v>49</v>
      </c>
      <c r="O37" s="10">
        <f>(100*'Net Single Premiums'!$G$1)*(('Net Single Premiums'!AF64)/('Net Single Premiums'!$AM$14))</f>
        <v>2415.5461222098711</v>
      </c>
      <c r="P37" s="10">
        <f>(100*'Net Single Premiums'!$G$1)*(('Net Single Premiums'!AF74)/('Net Single Premiums'!$AM$24))</f>
        <v>693.72602882909484</v>
      </c>
      <c r="Q37" s="9">
        <f>(100*'Net Single Premiums'!$G$1)*(('Net Single Premiums'!AF84)/'Net Single Premiums'!$AM$34)</f>
        <v>219.8382448836083</v>
      </c>
      <c r="R37" s="60">
        <v>49</v>
      </c>
      <c r="S37" s="10">
        <f>(100*'Net Single Premiums'!$G$1)*(('Net Single Premiums'!AK64)/('Net Single Premiums'!$AM$14))</f>
        <v>2455.2409604931308</v>
      </c>
      <c r="T37" s="10">
        <f>(100*'Net Single Premiums'!$G$1)*(('Net Single Premiums'!AK74)/('Net Single Premiums'!$AM$24))</f>
        <v>708.83632338889402</v>
      </c>
      <c r="U37" s="10">
        <f>(100*'Net Single Premiums'!$G$1)*(('Net Single Premiums'!AK84)/('Net Single Premiums'!$AM$34))</f>
        <v>227.36453546610974</v>
      </c>
      <c r="V37" s="57">
        <v>49</v>
      </c>
      <c r="W37" s="9">
        <f>(100*'Net Single Premiums'!$G$1)*(('Net Single Premiums'!P64)/('Net Single Premiums'!$AM$14))</f>
        <v>2503.361317224043</v>
      </c>
      <c r="X37" s="10">
        <f>(100*'Net Single Premiums'!$G$1)*(('Net Single Premiums'!P74)/('Net Single Premiums'!$AM$24))</f>
        <v>727.1742184411396</v>
      </c>
      <c r="Y37" s="10">
        <f>(100*'Net Single Premiums'!$G$1)*(('Net Single Premiums'!P84)/('Net Single Premiums'!$AM$34))</f>
        <v>236.50978116448931</v>
      </c>
    </row>
    <row r="38" spans="1:25" x14ac:dyDescent="0.25">
      <c r="A38" s="58">
        <v>50</v>
      </c>
      <c r="B38" s="24">
        <f>(100*'Net Single Premiums'!$G$1)*(('Net Single Premiums'!AF65*'Net Single Premiums'!Y55)/'Net Single Premiums'!V55)</f>
        <v>2268.9060557131479</v>
      </c>
      <c r="C38" s="24">
        <f>(100*'Net Single Premiums'!$G$1)*(('Net Single Premiums'!AF75*'Net Single Premiums'!Z55)/'Net Single Premiums'!W55)</f>
        <v>576.37574855236767</v>
      </c>
      <c r="D38" s="23">
        <f>(100*'Net Single Premiums'!$G$1)*(('Net Single Premiums'!AF85*'Net Single Premiums'!AA55)/'Net Single Premiums'!X55)</f>
        <v>125.69564784000566</v>
      </c>
      <c r="E38" s="61">
        <v>50</v>
      </c>
      <c r="F38" s="24">
        <f>(100*'Net Single Premiums'!$G$1)*(('Net Single Premiums'!AK65*'Net Single Premiums'!Y55)/'Net Single Premiums'!V55)</f>
        <v>2307.0371714539829</v>
      </c>
      <c r="G38" s="24">
        <f>(100*'Net Single Premiums'!$G$1)*(('Net Single Premiums'!AK75*'Net Single Premiums'!Z55)/'Net Single Premiums'!W55)</f>
        <v>589.40033706457336</v>
      </c>
      <c r="H38" s="23">
        <f>(100*'Net Single Premiums'!$G$1)*(('Net Single Premiums'!AK85*'Net Single Premiums'!AA55)/'Net Single Premiums'!X55)</f>
        <v>130.24672795106855</v>
      </c>
      <c r="I38" s="58">
        <v>50</v>
      </c>
      <c r="J38" s="23">
        <f>(100*'Net Single Premiums'!$G$1)*(('Net Single Premiums'!P65*'Net Single Premiums'!Y55)/'Net Single Premiums'!V55)</f>
        <v>2353.266529971404</v>
      </c>
      <c r="K38" s="24">
        <f>(100*'Net Single Premiums'!$G$1)*(('Net Single Premiums'!P75*'Net Single Premiums'!Z55)/'Net Single Premiums'!W55)</f>
        <v>605.20895794814714</v>
      </c>
      <c r="L38" s="24">
        <f>(100*'Net Single Premiums'!$G$1)*(('Net Single Premiums'!P85*'Net Single Premiums'!AA55)/'Net Single Premiums'!X55)</f>
        <v>135.77742743668244</v>
      </c>
      <c r="M38" s="8"/>
      <c r="N38" s="58">
        <v>50</v>
      </c>
      <c r="O38" s="24">
        <f>(100*'Net Single Premiums'!$G$1)*(('Net Single Premiums'!AF65)/('Net Single Premiums'!$AM$14))</f>
        <v>2362.1051553771408</v>
      </c>
      <c r="P38" s="24">
        <f>(100*'Net Single Premiums'!$G$1)*(('Net Single Premiums'!AF75)/('Net Single Premiums'!$AM$24))</f>
        <v>668.72761660007416</v>
      </c>
      <c r="Q38" s="23">
        <f>(100*'Net Single Premiums'!$G$1)*(('Net Single Premiums'!AF85)/'Net Single Premiums'!$AM$34)</f>
        <v>207.88349079585899</v>
      </c>
      <c r="R38" s="61">
        <v>50</v>
      </c>
      <c r="S38" s="24">
        <f>(100*'Net Single Premiums'!$G$1)*(('Net Single Premiums'!AK65)/('Net Single Premiums'!$AM$14))</f>
        <v>2401.8025702810814</v>
      </c>
      <c r="T38" s="24">
        <f>(100*'Net Single Premiums'!$G$1)*(('Net Single Premiums'!AK75)/('Net Single Premiums'!$AM$24))</f>
        <v>683.83911644169621</v>
      </c>
      <c r="U38" s="24">
        <f>(100*'Net Single Premiums'!$G$1)*(('Net Single Premiums'!AK85)/('Net Single Premiums'!$AM$34))</f>
        <v>215.41035776887952</v>
      </c>
      <c r="V38" s="63">
        <v>50</v>
      </c>
      <c r="W38" s="23">
        <f>(100*'Net Single Premiums'!$G$1)*(('Net Single Premiums'!P65)/('Net Single Premiums'!$AM$14))</f>
        <v>2449.930876787565</v>
      </c>
      <c r="X38" s="24">
        <f>(100*'Net Single Premiums'!$G$1)*(('Net Single Premiums'!P75)/('Net Single Premiums'!$AM$24))</f>
        <v>702.18073020972588</v>
      </c>
      <c r="Y38" s="24">
        <f>(100*'Net Single Premiums'!$G$1)*(('Net Single Premiums'!P85)/('Net Single Premiums'!$AM$34))</f>
        <v>224.5573818335134</v>
      </c>
    </row>
  </sheetData>
  <mergeCells count="27">
    <mergeCell ref="X6:X7"/>
    <mergeCell ref="Q6:Q7"/>
    <mergeCell ref="S6:S7"/>
    <mergeCell ref="T6:T7"/>
    <mergeCell ref="U6:U7"/>
    <mergeCell ref="W6:W7"/>
    <mergeCell ref="J6:J7"/>
    <mergeCell ref="K6:K7"/>
    <mergeCell ref="L6:L7"/>
    <mergeCell ref="O6:O7"/>
    <mergeCell ref="P6:P7"/>
    <mergeCell ref="H6:H7"/>
    <mergeCell ref="A1:Y1"/>
    <mergeCell ref="A2:L2"/>
    <mergeCell ref="N2:Y2"/>
    <mergeCell ref="B3:D5"/>
    <mergeCell ref="F3:H5"/>
    <mergeCell ref="J3:L5"/>
    <mergeCell ref="O3:Q5"/>
    <mergeCell ref="S3:U5"/>
    <mergeCell ref="W3:Y5"/>
    <mergeCell ref="B6:B7"/>
    <mergeCell ref="C6:C7"/>
    <mergeCell ref="D6:D7"/>
    <mergeCell ref="F6:F7"/>
    <mergeCell ref="G6:G7"/>
    <mergeCell ref="Y6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Single Premiums</vt:lpstr>
      <vt:lpstr>Insurance Tables</vt:lpstr>
      <vt:lpstr>Annuity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Chueh</dc:creator>
  <cp:lastModifiedBy>Samuel Guiles</cp:lastModifiedBy>
  <cp:lastPrinted>2013-02-17T23:27:42Z</cp:lastPrinted>
  <dcterms:created xsi:type="dcterms:W3CDTF">2013-01-04T23:12:16Z</dcterms:created>
  <dcterms:modified xsi:type="dcterms:W3CDTF">2013-05-31T18:31:38Z</dcterms:modified>
</cp:coreProperties>
</file>